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23040" windowHeight="10464" tabRatio="884" activeTab="2"/>
  </bookViews>
  <sheets>
    <sheet name="Metas" sheetId="23" r:id="rId1"/>
    <sheet name="Inversión" sheetId="30" r:id="rId2"/>
    <sheet name="SEC. AGRICULTURA" sheetId="50" r:id="rId3"/>
  </sheets>
  <definedNames>
    <definedName name="_xlnm.Print_Area" localSheetId="2">'SEC. AGRICULTURA'!$A$1:$BS$111</definedName>
  </definedNames>
  <calcPr calcId="162913"/>
</workbook>
</file>

<file path=xl/calcChain.xml><?xml version="1.0" encoding="utf-8"?>
<calcChain xmlns="http://schemas.openxmlformats.org/spreadsheetml/2006/main">
  <c r="G87" i="50" l="1"/>
  <c r="E107" i="50"/>
  <c r="E103" i="50"/>
  <c r="E99" i="50"/>
  <c r="E95" i="50"/>
  <c r="E91" i="50"/>
  <c r="E83" i="50"/>
  <c r="E87" i="50"/>
  <c r="E79" i="50"/>
  <c r="E75" i="50"/>
  <c r="BD110" i="50"/>
  <c r="AU110" i="50"/>
  <c r="AL110" i="50"/>
  <c r="AC110" i="50"/>
  <c r="T110" i="50" s="1"/>
  <c r="Z110" i="50"/>
  <c r="Y110" i="50"/>
  <c r="X110" i="50"/>
  <c r="W110" i="50"/>
  <c r="V110" i="50"/>
  <c r="U110" i="50"/>
  <c r="BD109" i="50"/>
  <c r="AU109" i="50"/>
  <c r="AL109" i="50"/>
  <c r="T109" i="50"/>
  <c r="AC109" i="50"/>
  <c r="Z109" i="50"/>
  <c r="Y109" i="50"/>
  <c r="X109" i="50"/>
  <c r="W109" i="50"/>
  <c r="V109" i="50"/>
  <c r="U109" i="50"/>
  <c r="BD108" i="50"/>
  <c r="AU108" i="50"/>
  <c r="AL108" i="50"/>
  <c r="AC108" i="50"/>
  <c r="T108" i="50" s="1"/>
  <c r="Z108" i="50"/>
  <c r="Y108" i="50"/>
  <c r="X108" i="50"/>
  <c r="W108" i="50"/>
  <c r="V108" i="50"/>
  <c r="U108" i="50"/>
  <c r="BD107" i="50"/>
  <c r="BC107" i="50"/>
  <c r="BB107" i="50"/>
  <c r="AU107" i="50"/>
  <c r="AT107" i="50"/>
  <c r="AS107" i="50"/>
  <c r="AL107" i="50"/>
  <c r="AK107" i="50"/>
  <c r="AJ107" i="50"/>
  <c r="AC107" i="50"/>
  <c r="AB107" i="50"/>
  <c r="AA107" i="50"/>
  <c r="Z107" i="50"/>
  <c r="X107" i="50"/>
  <c r="W107" i="50"/>
  <c r="V107" i="50"/>
  <c r="S107" i="50"/>
  <c r="R107" i="50"/>
  <c r="G107" i="50"/>
  <c r="BD106" i="50"/>
  <c r="AU106" i="50"/>
  <c r="AL106" i="50"/>
  <c r="T106" i="50"/>
  <c r="AC106" i="50"/>
  <c r="Z106" i="50"/>
  <c r="Y106" i="50"/>
  <c r="X106" i="50"/>
  <c r="W106" i="50"/>
  <c r="V106" i="50"/>
  <c r="U106" i="50"/>
  <c r="BD105" i="50"/>
  <c r="AU105" i="50"/>
  <c r="AL105" i="50"/>
  <c r="AC105" i="50"/>
  <c r="T105" i="50" s="1"/>
  <c r="Z105" i="50"/>
  <c r="Y105" i="50"/>
  <c r="X105" i="50"/>
  <c r="W105" i="50"/>
  <c r="V105" i="50"/>
  <c r="U105" i="50"/>
  <c r="BD104" i="50"/>
  <c r="AU104" i="50"/>
  <c r="T104" i="50" s="1"/>
  <c r="AL104" i="50"/>
  <c r="AC104" i="50"/>
  <c r="Z104" i="50"/>
  <c r="Y104" i="50"/>
  <c r="X104" i="50"/>
  <c r="W104" i="50"/>
  <c r="V104" i="50"/>
  <c r="U104" i="50"/>
  <c r="BD103" i="50"/>
  <c r="BC103" i="50"/>
  <c r="BB103" i="50"/>
  <c r="AU103" i="50"/>
  <c r="AT103" i="50"/>
  <c r="AS103" i="50"/>
  <c r="AL103" i="50"/>
  <c r="T103" i="50" s="1"/>
  <c r="AK103" i="50"/>
  <c r="AJ103" i="50"/>
  <c r="AC103" i="50"/>
  <c r="AB103" i="50"/>
  <c r="AA103" i="50"/>
  <c r="Z103" i="50"/>
  <c r="Y103" i="50"/>
  <c r="X103" i="50"/>
  <c r="W103" i="50"/>
  <c r="V103" i="50"/>
  <c r="U103" i="50"/>
  <c r="S103" i="50"/>
  <c r="R103" i="50"/>
  <c r="G103" i="50"/>
  <c r="BD102" i="50"/>
  <c r="AU102" i="50"/>
  <c r="AL102" i="50"/>
  <c r="AC102" i="50"/>
  <c r="T102" i="50" s="1"/>
  <c r="Z102" i="50"/>
  <c r="Y102" i="50"/>
  <c r="X102" i="50"/>
  <c r="W102" i="50"/>
  <c r="V102" i="50"/>
  <c r="U102" i="50"/>
  <c r="BD101" i="50"/>
  <c r="AU101" i="50"/>
  <c r="AL101" i="50"/>
  <c r="AC101" i="50"/>
  <c r="Z101" i="50"/>
  <c r="Y101" i="50"/>
  <c r="X101" i="50"/>
  <c r="W101" i="50"/>
  <c r="V101" i="50"/>
  <c r="U101" i="50"/>
  <c r="BD100" i="50"/>
  <c r="AU100" i="50"/>
  <c r="AL100" i="50"/>
  <c r="AC100" i="50"/>
  <c r="T100" i="50" s="1"/>
  <c r="Z100" i="50"/>
  <c r="Y100" i="50"/>
  <c r="X100" i="50"/>
  <c r="W100" i="50"/>
  <c r="V100" i="50"/>
  <c r="U100" i="50"/>
  <c r="BD99" i="50"/>
  <c r="T99" i="50" s="1"/>
  <c r="BC99" i="50"/>
  <c r="BB99" i="50"/>
  <c r="AU99" i="50"/>
  <c r="AT99" i="50"/>
  <c r="AS99" i="50"/>
  <c r="AL99" i="50"/>
  <c r="AK99" i="50"/>
  <c r="AJ99" i="50"/>
  <c r="AC99" i="50"/>
  <c r="AB99" i="50"/>
  <c r="AA99" i="50"/>
  <c r="Z99" i="50"/>
  <c r="Y99" i="50"/>
  <c r="X99" i="50"/>
  <c r="W99" i="50"/>
  <c r="V99" i="50"/>
  <c r="U99" i="50"/>
  <c r="S99" i="50"/>
  <c r="R99" i="50"/>
  <c r="G99" i="50"/>
  <c r="BD98" i="50"/>
  <c r="AU98" i="50"/>
  <c r="AL98" i="50"/>
  <c r="AC98" i="50"/>
  <c r="T98" i="50" s="1"/>
  <c r="Z98" i="50"/>
  <c r="Y98" i="50"/>
  <c r="X98" i="50"/>
  <c r="W98" i="50"/>
  <c r="V98" i="50"/>
  <c r="U98" i="50"/>
  <c r="BD97" i="50"/>
  <c r="AU97" i="50"/>
  <c r="AL97" i="50"/>
  <c r="AC97" i="50"/>
  <c r="T97" i="50" s="1"/>
  <c r="Z97" i="50"/>
  <c r="Y97" i="50"/>
  <c r="X97" i="50"/>
  <c r="W97" i="50"/>
  <c r="V97" i="50"/>
  <c r="U97" i="50"/>
  <c r="BD96" i="50"/>
  <c r="AU96" i="50"/>
  <c r="AL96" i="50"/>
  <c r="AC96" i="50"/>
  <c r="Z96" i="50"/>
  <c r="Y96" i="50"/>
  <c r="X96" i="50"/>
  <c r="W96" i="50"/>
  <c r="V96" i="50"/>
  <c r="U96" i="50"/>
  <c r="BD95" i="50"/>
  <c r="BC95" i="50"/>
  <c r="BB95" i="50"/>
  <c r="AU95" i="50"/>
  <c r="AT95" i="50"/>
  <c r="AS95" i="50"/>
  <c r="AL95" i="50"/>
  <c r="AK95" i="50"/>
  <c r="AJ95" i="50"/>
  <c r="AC95" i="50"/>
  <c r="T95" i="50" s="1"/>
  <c r="AB95" i="50"/>
  <c r="AA95" i="50"/>
  <c r="Z95" i="50"/>
  <c r="Y95" i="50"/>
  <c r="X95" i="50"/>
  <c r="W95" i="50"/>
  <c r="V95" i="50"/>
  <c r="U95" i="50"/>
  <c r="S95" i="50"/>
  <c r="R95" i="50"/>
  <c r="G95" i="50"/>
  <c r="BD94" i="50"/>
  <c r="AU94" i="50"/>
  <c r="AL94" i="50"/>
  <c r="AC94" i="50"/>
  <c r="Z94" i="50"/>
  <c r="Y94" i="50"/>
  <c r="X94" i="50"/>
  <c r="W94" i="50"/>
  <c r="V94" i="50"/>
  <c r="U94" i="50"/>
  <c r="BD93" i="50"/>
  <c r="T93" i="50" s="1"/>
  <c r="AU93" i="50"/>
  <c r="AL93" i="50"/>
  <c r="AC93" i="50"/>
  <c r="Z93" i="50"/>
  <c r="Y93" i="50"/>
  <c r="X93" i="50"/>
  <c r="W93" i="50"/>
  <c r="V93" i="50"/>
  <c r="U93" i="50"/>
  <c r="AL92" i="50"/>
  <c r="AC92" i="50"/>
  <c r="Z92" i="50"/>
  <c r="Y92" i="50"/>
  <c r="X92" i="50"/>
  <c r="W92" i="50"/>
  <c r="V92" i="50"/>
  <c r="BD91" i="50"/>
  <c r="BB91" i="50"/>
  <c r="AT91" i="50"/>
  <c r="AS91" i="50"/>
  <c r="AK91" i="50"/>
  <c r="AJ91" i="50"/>
  <c r="AC91" i="50"/>
  <c r="AB91" i="50"/>
  <c r="AA91" i="50"/>
  <c r="Z91" i="50"/>
  <c r="Y91" i="50"/>
  <c r="X91" i="50"/>
  <c r="W91" i="50"/>
  <c r="V91" i="50"/>
  <c r="S91" i="50"/>
  <c r="R91" i="50"/>
  <c r="BD90" i="50"/>
  <c r="AU90" i="50"/>
  <c r="AL90" i="50"/>
  <c r="AC90" i="50"/>
  <c r="Z90" i="50"/>
  <c r="Y90" i="50"/>
  <c r="X90" i="50"/>
  <c r="W90" i="50"/>
  <c r="V90" i="50"/>
  <c r="U90" i="50"/>
  <c r="BD89" i="50"/>
  <c r="AU89" i="50"/>
  <c r="AL89" i="50"/>
  <c r="AC89" i="50"/>
  <c r="T89" i="50"/>
  <c r="Z89" i="50"/>
  <c r="Y89" i="50"/>
  <c r="X89" i="50"/>
  <c r="W89" i="50"/>
  <c r="V89" i="50"/>
  <c r="U89" i="50"/>
  <c r="BD88" i="50"/>
  <c r="AU88" i="50"/>
  <c r="AL88" i="50"/>
  <c r="T88" i="50" s="1"/>
  <c r="AC88" i="50"/>
  <c r="Z88" i="50"/>
  <c r="Y88" i="50"/>
  <c r="X88" i="50"/>
  <c r="W88" i="50"/>
  <c r="V88" i="50"/>
  <c r="U88" i="50"/>
  <c r="BD87" i="50"/>
  <c r="BC87" i="50"/>
  <c r="BB87" i="50"/>
  <c r="AU87" i="50"/>
  <c r="AT87" i="50"/>
  <c r="AS87" i="50"/>
  <c r="AL87" i="50"/>
  <c r="AK87" i="50"/>
  <c r="AJ87" i="50"/>
  <c r="AC87" i="50"/>
  <c r="AB87" i="50"/>
  <c r="AA87" i="50"/>
  <c r="Z87" i="50"/>
  <c r="Y87" i="50"/>
  <c r="X87" i="50"/>
  <c r="W87" i="50"/>
  <c r="V87" i="50"/>
  <c r="U87" i="50"/>
  <c r="S87" i="50"/>
  <c r="R87" i="50"/>
  <c r="BD86" i="50"/>
  <c r="AU86" i="50"/>
  <c r="AL86" i="50"/>
  <c r="AC86" i="50"/>
  <c r="Z86" i="50"/>
  <c r="Y86" i="50"/>
  <c r="X86" i="50"/>
  <c r="W86" i="50"/>
  <c r="V86" i="50"/>
  <c r="U86" i="50"/>
  <c r="BD85" i="50"/>
  <c r="AU85" i="50"/>
  <c r="T85" i="50" s="1"/>
  <c r="AL85" i="50"/>
  <c r="AC85" i="50"/>
  <c r="Z85" i="50"/>
  <c r="Y85" i="50"/>
  <c r="X85" i="50"/>
  <c r="W85" i="50"/>
  <c r="V85" i="50"/>
  <c r="U85" i="50"/>
  <c r="BD84" i="50"/>
  <c r="AU84" i="50"/>
  <c r="AL84" i="50"/>
  <c r="AC84" i="50"/>
  <c r="T84" i="50" s="1"/>
  <c r="Z84" i="50"/>
  <c r="Y84" i="50"/>
  <c r="X84" i="50"/>
  <c r="W84" i="50"/>
  <c r="V84" i="50"/>
  <c r="U84" i="50"/>
  <c r="BD83" i="50"/>
  <c r="BC83" i="50"/>
  <c r="BB83" i="50"/>
  <c r="AU83" i="50"/>
  <c r="AT83" i="50"/>
  <c r="AS83" i="50"/>
  <c r="AK83" i="50"/>
  <c r="AJ83" i="50"/>
  <c r="AA83" i="50"/>
  <c r="Z83" i="50"/>
  <c r="X83" i="50"/>
  <c r="W83" i="50"/>
  <c r="V83" i="50"/>
  <c r="R83" i="50"/>
  <c r="BD82" i="50"/>
  <c r="AU82" i="50"/>
  <c r="AL82" i="50"/>
  <c r="AC82" i="50"/>
  <c r="T82" i="50" s="1"/>
  <c r="Z82" i="50"/>
  <c r="Y82" i="50"/>
  <c r="X82" i="50"/>
  <c r="W82" i="50"/>
  <c r="V82" i="50"/>
  <c r="U82" i="50"/>
  <c r="BD81" i="50"/>
  <c r="AU81" i="50"/>
  <c r="AL81" i="50"/>
  <c r="AC81" i="50"/>
  <c r="Z81" i="50"/>
  <c r="Y81" i="50"/>
  <c r="X81" i="50"/>
  <c r="W81" i="50"/>
  <c r="V81" i="50"/>
  <c r="U81" i="50"/>
  <c r="BD80" i="50"/>
  <c r="AU80" i="50"/>
  <c r="AL80" i="50"/>
  <c r="T80" i="50" s="1"/>
  <c r="AC80" i="50"/>
  <c r="Z80" i="50"/>
  <c r="Y80" i="50"/>
  <c r="X80" i="50"/>
  <c r="W80" i="50"/>
  <c r="V80" i="50"/>
  <c r="U80" i="50"/>
  <c r="BD79" i="50"/>
  <c r="BC79" i="50"/>
  <c r="BB79" i="50"/>
  <c r="AU79" i="50"/>
  <c r="AT79" i="50"/>
  <c r="AS79" i="50"/>
  <c r="AL79" i="50"/>
  <c r="AK79" i="50"/>
  <c r="AJ79" i="50"/>
  <c r="AC79" i="50"/>
  <c r="T79" i="50" s="1"/>
  <c r="AB79" i="50"/>
  <c r="AA79" i="50"/>
  <c r="Z79" i="50"/>
  <c r="Y79" i="50"/>
  <c r="X79" i="50"/>
  <c r="W79" i="50"/>
  <c r="V79" i="50"/>
  <c r="U79" i="50"/>
  <c r="S79" i="50"/>
  <c r="R79" i="50"/>
  <c r="BD78" i="50"/>
  <c r="AU78" i="50"/>
  <c r="AL78" i="50"/>
  <c r="T78" i="50" s="1"/>
  <c r="AC78" i="50"/>
  <c r="Z78" i="50"/>
  <c r="Y78" i="50"/>
  <c r="X78" i="50"/>
  <c r="W78" i="50"/>
  <c r="V78" i="50"/>
  <c r="U78" i="50"/>
  <c r="BD77" i="50"/>
  <c r="AU77" i="50"/>
  <c r="AL77" i="50"/>
  <c r="AC77" i="50"/>
  <c r="Z77" i="50"/>
  <c r="Y77" i="50"/>
  <c r="X77" i="50"/>
  <c r="W77" i="50"/>
  <c r="V77" i="50"/>
  <c r="U77" i="50"/>
  <c r="BD76" i="50"/>
  <c r="AU76" i="50"/>
  <c r="AL76" i="50"/>
  <c r="T76" i="50" s="1"/>
  <c r="AC76" i="50"/>
  <c r="Z76" i="50"/>
  <c r="Y76" i="50"/>
  <c r="X76" i="50"/>
  <c r="W76" i="50"/>
  <c r="V76" i="50"/>
  <c r="U76" i="50"/>
  <c r="BD75" i="50"/>
  <c r="BC75" i="50"/>
  <c r="BB75" i="50"/>
  <c r="AU75" i="50"/>
  <c r="AT75" i="50"/>
  <c r="AS75" i="50"/>
  <c r="AL75" i="50"/>
  <c r="AK75" i="50"/>
  <c r="AJ75" i="50"/>
  <c r="AC75" i="50"/>
  <c r="AB75" i="50"/>
  <c r="AA75" i="50"/>
  <c r="Z75" i="50"/>
  <c r="Y75" i="50"/>
  <c r="X75" i="50"/>
  <c r="W75" i="50"/>
  <c r="V75" i="50"/>
  <c r="U75" i="50"/>
  <c r="S75" i="50"/>
  <c r="R75" i="50"/>
  <c r="E71" i="50"/>
  <c r="E67" i="50"/>
  <c r="E63" i="50"/>
  <c r="E59" i="50"/>
  <c r="E55" i="50"/>
  <c r="E51" i="50"/>
  <c r="E47" i="50"/>
  <c r="E43" i="50"/>
  <c r="E39" i="50"/>
  <c r="E35" i="50"/>
  <c r="E31" i="50"/>
  <c r="E27" i="50"/>
  <c r="E23" i="50"/>
  <c r="E19" i="50"/>
  <c r="E15" i="50"/>
  <c r="E11" i="50"/>
  <c r="AD4" i="50"/>
  <c r="BD74" i="50"/>
  <c r="AU74" i="50"/>
  <c r="AL74" i="50"/>
  <c r="AC74" i="50"/>
  <c r="Z74" i="50"/>
  <c r="Y74" i="50"/>
  <c r="X74" i="50"/>
  <c r="W74" i="50"/>
  <c r="V74" i="50"/>
  <c r="U74" i="50"/>
  <c r="BD73" i="50"/>
  <c r="AU73" i="50"/>
  <c r="AL73" i="50"/>
  <c r="AC73" i="50"/>
  <c r="Z73" i="50"/>
  <c r="Y73" i="50"/>
  <c r="X73" i="50"/>
  <c r="W73" i="50"/>
  <c r="V73" i="50"/>
  <c r="U73" i="50"/>
  <c r="BD72" i="50"/>
  <c r="AU72" i="50"/>
  <c r="AL72" i="50"/>
  <c r="AC72" i="50"/>
  <c r="Z72" i="50"/>
  <c r="Y72" i="50"/>
  <c r="X72" i="50"/>
  <c r="W72" i="50"/>
  <c r="V72" i="50"/>
  <c r="U72" i="50"/>
  <c r="BD71" i="50"/>
  <c r="BC71" i="50"/>
  <c r="BB71" i="50"/>
  <c r="AU71" i="50"/>
  <c r="AT71" i="50"/>
  <c r="AS71" i="50"/>
  <c r="AL71" i="50"/>
  <c r="AK71" i="50"/>
  <c r="AJ71" i="50"/>
  <c r="AC71" i="50"/>
  <c r="AB71" i="50"/>
  <c r="AA71" i="50"/>
  <c r="Z71" i="50"/>
  <c r="Y71" i="50"/>
  <c r="X71" i="50"/>
  <c r="W71" i="50"/>
  <c r="V71" i="50"/>
  <c r="U71" i="50"/>
  <c r="S71" i="50"/>
  <c r="R71" i="50"/>
  <c r="AU70" i="50"/>
  <c r="AL70" i="50"/>
  <c r="AC70" i="50"/>
  <c r="Z70" i="50"/>
  <c r="Y70" i="50"/>
  <c r="X70" i="50"/>
  <c r="W70" i="50"/>
  <c r="V70" i="50"/>
  <c r="BD69" i="50"/>
  <c r="AU69" i="50"/>
  <c r="AL69" i="50"/>
  <c r="AC69" i="50"/>
  <c r="Z69" i="50"/>
  <c r="Y69" i="50"/>
  <c r="X69" i="50"/>
  <c r="W69" i="50"/>
  <c r="V69" i="50"/>
  <c r="U69" i="50"/>
  <c r="BD68" i="50"/>
  <c r="T68" i="50" s="1"/>
  <c r="AU68" i="50"/>
  <c r="AL68" i="50"/>
  <c r="AC68" i="50"/>
  <c r="Z68" i="50"/>
  <c r="Y68" i="50"/>
  <c r="X68" i="50"/>
  <c r="W68" i="50"/>
  <c r="V68" i="50"/>
  <c r="U68" i="50"/>
  <c r="BD67" i="50"/>
  <c r="BB67" i="50"/>
  <c r="AU67" i="50"/>
  <c r="AS67" i="50"/>
  <c r="AL67" i="50"/>
  <c r="AK67" i="50"/>
  <c r="AJ67" i="50"/>
  <c r="AC67" i="50"/>
  <c r="AB67" i="50"/>
  <c r="AA67" i="50"/>
  <c r="Z67" i="50"/>
  <c r="Y67" i="50"/>
  <c r="X67" i="50"/>
  <c r="W67" i="50"/>
  <c r="V67" i="50"/>
  <c r="U67" i="50"/>
  <c r="S67" i="50"/>
  <c r="R67" i="50"/>
  <c r="G67" i="50"/>
  <c r="BD66" i="50"/>
  <c r="AU66" i="50"/>
  <c r="AL66" i="50"/>
  <c r="T66" i="50" s="1"/>
  <c r="AC66" i="50"/>
  <c r="Z66" i="50"/>
  <c r="Y66" i="50"/>
  <c r="X66" i="50"/>
  <c r="W66" i="50"/>
  <c r="V66" i="50"/>
  <c r="U66" i="50"/>
  <c r="BD65" i="50"/>
  <c r="AU65" i="50"/>
  <c r="AL65" i="50"/>
  <c r="AC65" i="50"/>
  <c r="T65" i="50" s="1"/>
  <c r="Z65" i="50"/>
  <c r="Y65" i="50"/>
  <c r="X65" i="50"/>
  <c r="W65" i="50"/>
  <c r="V65" i="50"/>
  <c r="U65" i="50"/>
  <c r="BD64" i="50"/>
  <c r="AL64" i="50"/>
  <c r="AC64" i="50"/>
  <c r="Y64" i="50"/>
  <c r="X64" i="50"/>
  <c r="W64" i="50"/>
  <c r="V64" i="50"/>
  <c r="U64" i="50"/>
  <c r="BD63" i="50"/>
  <c r="BC63" i="50"/>
  <c r="BB63" i="50"/>
  <c r="AU63" i="50"/>
  <c r="AT63" i="50"/>
  <c r="AS63" i="50"/>
  <c r="AK63" i="50"/>
  <c r="AJ63" i="50"/>
  <c r="AB63" i="50"/>
  <c r="AA63" i="50"/>
  <c r="Y63" i="50"/>
  <c r="X63" i="50"/>
  <c r="W63" i="50"/>
  <c r="V63" i="50"/>
  <c r="S63" i="50"/>
  <c r="R63" i="50"/>
  <c r="BD62" i="50"/>
  <c r="AU62" i="50"/>
  <c r="AL62" i="50"/>
  <c r="AC62" i="50"/>
  <c r="T62" i="50" s="1"/>
  <c r="Z62" i="50"/>
  <c r="Y62" i="50"/>
  <c r="X62" i="50"/>
  <c r="W62" i="50"/>
  <c r="V62" i="50"/>
  <c r="U62" i="50"/>
  <c r="BD61" i="50"/>
  <c r="AU61" i="50"/>
  <c r="AL61" i="50"/>
  <c r="AC61" i="50"/>
  <c r="T61" i="50" s="1"/>
  <c r="Z61" i="50"/>
  <c r="Y61" i="50"/>
  <c r="X61" i="50"/>
  <c r="W61" i="50"/>
  <c r="V61" i="50"/>
  <c r="U61" i="50"/>
  <c r="BD60" i="50"/>
  <c r="AU60" i="50"/>
  <c r="AL60" i="50"/>
  <c r="AC60" i="50"/>
  <c r="Z60" i="50"/>
  <c r="Y60" i="50"/>
  <c r="X60" i="50"/>
  <c r="W60" i="50"/>
  <c r="V60" i="50"/>
  <c r="U60" i="50"/>
  <c r="BD59" i="50"/>
  <c r="T59" i="50" s="1"/>
  <c r="BC59" i="50"/>
  <c r="BB59" i="50"/>
  <c r="AU59" i="50"/>
  <c r="AT59" i="50"/>
  <c r="AS59" i="50"/>
  <c r="AL59" i="50"/>
  <c r="AK59" i="50"/>
  <c r="AJ59" i="50"/>
  <c r="AC59" i="50"/>
  <c r="AB59" i="50"/>
  <c r="AA59" i="50"/>
  <c r="Z59" i="50"/>
  <c r="Y59" i="50"/>
  <c r="X59" i="50"/>
  <c r="W59" i="50"/>
  <c r="V59" i="50"/>
  <c r="U59" i="50"/>
  <c r="S59" i="50"/>
  <c r="R59" i="50"/>
  <c r="G59" i="50"/>
  <c r="BD58" i="50"/>
  <c r="AU58" i="50"/>
  <c r="T58" i="50"/>
  <c r="AL58" i="50"/>
  <c r="AC58" i="50"/>
  <c r="Z58" i="50"/>
  <c r="Y58" i="50"/>
  <c r="X58" i="50"/>
  <c r="W58" i="50"/>
  <c r="V58" i="50"/>
  <c r="U58" i="50"/>
  <c r="BD57" i="50"/>
  <c r="AU57" i="50"/>
  <c r="AL57" i="50"/>
  <c r="AC57" i="50"/>
  <c r="T57" i="50" s="1"/>
  <c r="Z57" i="50"/>
  <c r="Y57" i="50"/>
  <c r="X57" i="50"/>
  <c r="W57" i="50"/>
  <c r="V57" i="50"/>
  <c r="U57" i="50"/>
  <c r="BD56" i="50"/>
  <c r="AU56" i="50"/>
  <c r="AL56" i="50"/>
  <c r="AC56" i="50"/>
  <c r="T56" i="50" s="1"/>
  <c r="Z56" i="50"/>
  <c r="Y56" i="50"/>
  <c r="X56" i="50"/>
  <c r="W56" i="50"/>
  <c r="V56" i="50"/>
  <c r="U56" i="50"/>
  <c r="BD55" i="50"/>
  <c r="BC55" i="50"/>
  <c r="BB55" i="50"/>
  <c r="AU55" i="50"/>
  <c r="AT55" i="50"/>
  <c r="AS55" i="50"/>
  <c r="AL55" i="50"/>
  <c r="AK55" i="50"/>
  <c r="AJ55" i="50"/>
  <c r="AC55" i="50"/>
  <c r="T55" i="50" s="1"/>
  <c r="AB55" i="50"/>
  <c r="AA55" i="50"/>
  <c r="Z55" i="50"/>
  <c r="Y55" i="50"/>
  <c r="X55" i="50"/>
  <c r="W55" i="50"/>
  <c r="V55" i="50"/>
  <c r="U55" i="50"/>
  <c r="S55" i="50"/>
  <c r="R55" i="50"/>
  <c r="BD54" i="50"/>
  <c r="AU54" i="50"/>
  <c r="AL54" i="50"/>
  <c r="T54" i="50"/>
  <c r="AC54" i="50"/>
  <c r="Z54" i="50"/>
  <c r="Y54" i="50"/>
  <c r="X54" i="50"/>
  <c r="W54" i="50"/>
  <c r="V54" i="50"/>
  <c r="U54" i="50"/>
  <c r="BD53" i="50"/>
  <c r="AU53" i="50"/>
  <c r="AL53" i="50"/>
  <c r="AC53" i="50"/>
  <c r="T53" i="50" s="1"/>
  <c r="Z53" i="50"/>
  <c r="Y53" i="50"/>
  <c r="X53" i="50"/>
  <c r="W53" i="50"/>
  <c r="V53" i="50"/>
  <c r="U53" i="50"/>
  <c r="BD52" i="50"/>
  <c r="AU52" i="50"/>
  <c r="AL52" i="50"/>
  <c r="AC52" i="50"/>
  <c r="T52" i="50" s="1"/>
  <c r="Z52" i="50"/>
  <c r="Y52" i="50"/>
  <c r="X52" i="50"/>
  <c r="W52" i="50"/>
  <c r="V52" i="50"/>
  <c r="U52" i="50"/>
  <c r="BD51" i="50"/>
  <c r="BC51" i="50"/>
  <c r="BB51" i="50"/>
  <c r="AU51" i="50"/>
  <c r="AT51" i="50"/>
  <c r="AS51" i="50"/>
  <c r="AL51" i="50"/>
  <c r="AK51" i="50"/>
  <c r="AJ51" i="50"/>
  <c r="AC51" i="50"/>
  <c r="AB51" i="50"/>
  <c r="AA51" i="50"/>
  <c r="Z51" i="50"/>
  <c r="Y51" i="50"/>
  <c r="X51" i="50"/>
  <c r="W51" i="50"/>
  <c r="V51" i="50"/>
  <c r="U51" i="50"/>
  <c r="S51" i="50"/>
  <c r="R51" i="50"/>
  <c r="AU50" i="50"/>
  <c r="AL50" i="50"/>
  <c r="AC50" i="50"/>
  <c r="T50" i="50"/>
  <c r="Z50" i="50"/>
  <c r="Y50" i="50"/>
  <c r="X50" i="50"/>
  <c r="W50" i="50"/>
  <c r="V50" i="50"/>
  <c r="U50" i="50"/>
  <c r="BD49" i="50"/>
  <c r="AU49" i="50"/>
  <c r="AL49" i="50"/>
  <c r="AC49" i="50"/>
  <c r="T49" i="50" s="1"/>
  <c r="Z49" i="50"/>
  <c r="Y49" i="50"/>
  <c r="X49" i="50"/>
  <c r="W49" i="50"/>
  <c r="V49" i="50"/>
  <c r="U49" i="50"/>
  <c r="BD48" i="50"/>
  <c r="AU48" i="50"/>
  <c r="AL48" i="50"/>
  <c r="AC48" i="50"/>
  <c r="Z48" i="50"/>
  <c r="Y48" i="50"/>
  <c r="X48" i="50"/>
  <c r="W48" i="50"/>
  <c r="V48" i="50"/>
  <c r="U48" i="50"/>
  <c r="BD47" i="50"/>
  <c r="BC47" i="50"/>
  <c r="BB47" i="50"/>
  <c r="AU47" i="50"/>
  <c r="AT47" i="50"/>
  <c r="AS47" i="50"/>
  <c r="AL47" i="50"/>
  <c r="AK47" i="50"/>
  <c r="AJ47" i="50"/>
  <c r="AC47" i="50"/>
  <c r="T47" i="50" s="1"/>
  <c r="AB47" i="50"/>
  <c r="AA47" i="50"/>
  <c r="Z47" i="50"/>
  <c r="Y47" i="50"/>
  <c r="X47" i="50"/>
  <c r="W47" i="50"/>
  <c r="V47" i="50"/>
  <c r="U47" i="50"/>
  <c r="S47" i="50"/>
  <c r="R47" i="50"/>
  <c r="AU46" i="50"/>
  <c r="AL46" i="50"/>
  <c r="AC46" i="50"/>
  <c r="Z46" i="50"/>
  <c r="Y46" i="50"/>
  <c r="X46" i="50"/>
  <c r="W46" i="50"/>
  <c r="V46" i="50"/>
  <c r="BD45" i="50"/>
  <c r="AU45" i="50"/>
  <c r="AL45" i="50"/>
  <c r="T45" i="50"/>
  <c r="AC45" i="50"/>
  <c r="Z45" i="50"/>
  <c r="Y45" i="50"/>
  <c r="X45" i="50"/>
  <c r="W45" i="50"/>
  <c r="V45" i="50"/>
  <c r="U45" i="50"/>
  <c r="BD44" i="50"/>
  <c r="AU44" i="50"/>
  <c r="AL44" i="50"/>
  <c r="AC44" i="50"/>
  <c r="T44" i="50"/>
  <c r="Z44" i="50"/>
  <c r="Y44" i="50"/>
  <c r="X44" i="50"/>
  <c r="W44" i="50"/>
  <c r="V44" i="50"/>
  <c r="U44" i="50"/>
  <c r="BD43" i="50"/>
  <c r="BC43" i="50"/>
  <c r="BB43" i="50"/>
  <c r="AU43" i="50"/>
  <c r="AT43" i="50"/>
  <c r="AS43" i="50"/>
  <c r="AL43" i="50"/>
  <c r="AK43" i="50"/>
  <c r="AJ43" i="50"/>
  <c r="AC43" i="50"/>
  <c r="T43" i="50" s="1"/>
  <c r="AB43" i="50"/>
  <c r="AA43" i="50"/>
  <c r="Z43" i="50"/>
  <c r="Y43" i="50"/>
  <c r="X43" i="50"/>
  <c r="W43" i="50"/>
  <c r="V43" i="50"/>
  <c r="U43" i="50"/>
  <c r="S43" i="50"/>
  <c r="R43" i="50"/>
  <c r="AU42" i="50"/>
  <c r="AL42" i="50"/>
  <c r="AC42" i="50"/>
  <c r="Z42" i="50"/>
  <c r="Y42" i="50"/>
  <c r="X42" i="50"/>
  <c r="W42" i="50"/>
  <c r="V42" i="50"/>
  <c r="BD41" i="50"/>
  <c r="AU41" i="50"/>
  <c r="T41" i="50" s="1"/>
  <c r="AL41" i="50"/>
  <c r="AC41" i="50"/>
  <c r="Z41" i="50"/>
  <c r="Y41" i="50"/>
  <c r="X41" i="50"/>
  <c r="W41" i="50"/>
  <c r="V41" i="50"/>
  <c r="U41" i="50"/>
  <c r="BD40" i="50"/>
  <c r="AU40" i="50"/>
  <c r="AL40" i="50"/>
  <c r="T40" i="50" s="1"/>
  <c r="AC40" i="50"/>
  <c r="Z40" i="50"/>
  <c r="Y40" i="50"/>
  <c r="X40" i="50"/>
  <c r="W40" i="50"/>
  <c r="V40" i="50"/>
  <c r="U40" i="50"/>
  <c r="BD39" i="50"/>
  <c r="BC39" i="50"/>
  <c r="BB39" i="50"/>
  <c r="AU39" i="50"/>
  <c r="AT39" i="50"/>
  <c r="AS39" i="50"/>
  <c r="AL39" i="50"/>
  <c r="AK39" i="50"/>
  <c r="AJ39" i="50"/>
  <c r="AC39" i="50"/>
  <c r="AB39" i="50"/>
  <c r="AA39" i="50"/>
  <c r="Z39" i="50"/>
  <c r="Y39" i="50"/>
  <c r="X39" i="50"/>
  <c r="W39" i="50"/>
  <c r="V39" i="50"/>
  <c r="U39" i="50"/>
  <c r="S39" i="50"/>
  <c r="R39" i="50"/>
  <c r="BD38" i="50"/>
  <c r="AU38" i="50"/>
  <c r="AL38" i="50"/>
  <c r="AC38" i="50"/>
  <c r="Z38" i="50"/>
  <c r="Y38" i="50"/>
  <c r="X38" i="50"/>
  <c r="W38" i="50"/>
  <c r="V38" i="50"/>
  <c r="U38" i="50"/>
  <c r="BD37" i="50"/>
  <c r="AU37" i="50"/>
  <c r="AL37" i="50"/>
  <c r="T37" i="50"/>
  <c r="AC37" i="50"/>
  <c r="Z37" i="50"/>
  <c r="Y37" i="50"/>
  <c r="X37" i="50"/>
  <c r="W37" i="50"/>
  <c r="V37" i="50"/>
  <c r="U37" i="50"/>
  <c r="BD36" i="50"/>
  <c r="AL36" i="50"/>
  <c r="AC36" i="50"/>
  <c r="Z36" i="50"/>
  <c r="Y36" i="50"/>
  <c r="X36" i="50"/>
  <c r="W36" i="50"/>
  <c r="V36" i="50"/>
  <c r="U36" i="50"/>
  <c r="BD35" i="50"/>
  <c r="BC35" i="50"/>
  <c r="BB35" i="50"/>
  <c r="AU35" i="50"/>
  <c r="AT35" i="50"/>
  <c r="AS35" i="50"/>
  <c r="AL35" i="50"/>
  <c r="AK35" i="50"/>
  <c r="AJ35" i="50"/>
  <c r="AC35" i="50"/>
  <c r="AB35" i="50"/>
  <c r="AA35" i="50"/>
  <c r="Z35" i="50"/>
  <c r="Y35" i="50"/>
  <c r="X35" i="50"/>
  <c r="W35" i="50"/>
  <c r="V35" i="50"/>
  <c r="U35" i="50"/>
  <c r="S35" i="50"/>
  <c r="R35" i="50"/>
  <c r="BD34" i="50"/>
  <c r="AU34" i="50"/>
  <c r="AL34" i="50"/>
  <c r="AC34" i="50"/>
  <c r="T34" i="50" s="1"/>
  <c r="Z34" i="50"/>
  <c r="Y34" i="50"/>
  <c r="X34" i="50"/>
  <c r="W34" i="50"/>
  <c r="V34" i="50"/>
  <c r="U34" i="50"/>
  <c r="BD33" i="50"/>
  <c r="AU33" i="50"/>
  <c r="T33" i="50" s="1"/>
  <c r="AL33" i="50"/>
  <c r="AC33" i="50"/>
  <c r="Z33" i="50"/>
  <c r="Y33" i="50"/>
  <c r="X33" i="50"/>
  <c r="W33" i="50"/>
  <c r="V33" i="50"/>
  <c r="U33" i="50"/>
  <c r="BD32" i="50"/>
  <c r="AU32" i="50"/>
  <c r="AL32" i="50"/>
  <c r="AC32" i="50"/>
  <c r="T32" i="50" s="1"/>
  <c r="Z32" i="50"/>
  <c r="Y32" i="50"/>
  <c r="X32" i="50"/>
  <c r="W32" i="50"/>
  <c r="V32" i="50"/>
  <c r="U32" i="50"/>
  <c r="BD31" i="50"/>
  <c r="BC31" i="50"/>
  <c r="BB31" i="50"/>
  <c r="AU31" i="50"/>
  <c r="AT31" i="50"/>
  <c r="AS31" i="50"/>
  <c r="AL31" i="50"/>
  <c r="AK31" i="50"/>
  <c r="AJ31" i="50"/>
  <c r="AC31" i="50"/>
  <c r="T31" i="50" s="1"/>
  <c r="AB31" i="50"/>
  <c r="AA31" i="50"/>
  <c r="Z31" i="50"/>
  <c r="Y31" i="50"/>
  <c r="X31" i="50"/>
  <c r="W31" i="50"/>
  <c r="V31" i="50"/>
  <c r="U31" i="50"/>
  <c r="S31" i="50"/>
  <c r="R31" i="50"/>
  <c r="BD30" i="50"/>
  <c r="AU30" i="50"/>
  <c r="AL30" i="50"/>
  <c r="AC30" i="50"/>
  <c r="T30" i="50" s="1"/>
  <c r="Z30" i="50"/>
  <c r="Y30" i="50"/>
  <c r="X30" i="50"/>
  <c r="W30" i="50"/>
  <c r="V30" i="50"/>
  <c r="U30" i="50"/>
  <c r="BD29" i="50"/>
  <c r="AU29" i="50"/>
  <c r="AL29" i="50"/>
  <c r="AC29" i="50"/>
  <c r="T29" i="50" s="1"/>
  <c r="Z29" i="50"/>
  <c r="Y29" i="50"/>
  <c r="X29" i="50"/>
  <c r="W29" i="50"/>
  <c r="V29" i="50"/>
  <c r="U29" i="50"/>
  <c r="BD28" i="50"/>
  <c r="AU28" i="50"/>
  <c r="AL28" i="50"/>
  <c r="AC28" i="50"/>
  <c r="Z28" i="50"/>
  <c r="Y28" i="50"/>
  <c r="X28" i="50"/>
  <c r="W28" i="50"/>
  <c r="V28" i="50"/>
  <c r="U28" i="50"/>
  <c r="BD27" i="50"/>
  <c r="BC27" i="50"/>
  <c r="BB27" i="50"/>
  <c r="AU27" i="50"/>
  <c r="AT27" i="50"/>
  <c r="AS27" i="50"/>
  <c r="AL27" i="50"/>
  <c r="AK27" i="50"/>
  <c r="AJ27" i="50"/>
  <c r="AC27" i="50"/>
  <c r="AB27" i="50"/>
  <c r="AA27" i="50"/>
  <c r="Z27" i="50"/>
  <c r="Y27" i="50"/>
  <c r="X27" i="50"/>
  <c r="W27" i="50"/>
  <c r="V27" i="50"/>
  <c r="U27" i="50"/>
  <c r="S27" i="50"/>
  <c r="R27" i="50"/>
  <c r="AU26" i="50"/>
  <c r="AL26" i="50"/>
  <c r="AC26" i="50"/>
  <c r="Z26" i="50"/>
  <c r="Y26" i="50"/>
  <c r="X26" i="50"/>
  <c r="W26" i="50"/>
  <c r="V26" i="50"/>
  <c r="U26" i="50"/>
  <c r="AU25" i="50"/>
  <c r="AL25" i="50"/>
  <c r="AC25" i="50"/>
  <c r="Z25" i="50"/>
  <c r="Y25" i="50"/>
  <c r="X25" i="50"/>
  <c r="W25" i="50"/>
  <c r="V25" i="50"/>
  <c r="U25" i="50"/>
  <c r="BD24" i="50"/>
  <c r="AU24" i="50"/>
  <c r="AC24" i="50"/>
  <c r="Z24" i="50"/>
  <c r="Y24" i="50"/>
  <c r="X24" i="50"/>
  <c r="W24" i="50"/>
  <c r="V24" i="50"/>
  <c r="BD23" i="50"/>
  <c r="BC23" i="50"/>
  <c r="BB23" i="50"/>
  <c r="AU23" i="50"/>
  <c r="AT23" i="50"/>
  <c r="AS23" i="50"/>
  <c r="AK23" i="50"/>
  <c r="AJ23" i="50"/>
  <c r="AC23" i="50"/>
  <c r="AB23" i="50"/>
  <c r="AA23" i="50"/>
  <c r="Z23" i="50"/>
  <c r="Y23" i="50"/>
  <c r="X23" i="50"/>
  <c r="W23" i="50"/>
  <c r="V23" i="50"/>
  <c r="S23" i="50"/>
  <c r="R23" i="50"/>
  <c r="BD22" i="50"/>
  <c r="AU22" i="50"/>
  <c r="T22" i="50" s="1"/>
  <c r="AL22" i="50"/>
  <c r="AC22" i="50"/>
  <c r="Z22" i="50"/>
  <c r="Y22" i="50"/>
  <c r="X22" i="50"/>
  <c r="W22" i="50"/>
  <c r="V22" i="50"/>
  <c r="U22" i="50"/>
  <c r="BD21" i="50"/>
  <c r="AU21" i="50"/>
  <c r="AL21" i="50"/>
  <c r="AC21" i="50"/>
  <c r="T21" i="50" s="1"/>
  <c r="Z21" i="50"/>
  <c r="Y21" i="50"/>
  <c r="X21" i="50"/>
  <c r="W21" i="50"/>
  <c r="V21" i="50"/>
  <c r="U21" i="50"/>
  <c r="BD20" i="50"/>
  <c r="AL20" i="50"/>
  <c r="AC20" i="50"/>
  <c r="Z20" i="50"/>
  <c r="Y20" i="50"/>
  <c r="X20" i="50"/>
  <c r="W20" i="50"/>
  <c r="V20" i="50"/>
  <c r="BD19" i="50"/>
  <c r="BC19" i="50"/>
  <c r="BB19" i="50"/>
  <c r="AU19" i="50"/>
  <c r="AT19" i="50"/>
  <c r="AS19" i="50"/>
  <c r="AL19" i="50"/>
  <c r="AK19" i="50"/>
  <c r="AJ19" i="50"/>
  <c r="AC19" i="50"/>
  <c r="AB19" i="50"/>
  <c r="AA19" i="50"/>
  <c r="Z19" i="50"/>
  <c r="Y19" i="50"/>
  <c r="X19" i="50"/>
  <c r="W19" i="50"/>
  <c r="V19" i="50"/>
  <c r="U19" i="50"/>
  <c r="S19" i="50"/>
  <c r="R19" i="50"/>
  <c r="BD18" i="50"/>
  <c r="AU18" i="50"/>
  <c r="AL18" i="50"/>
  <c r="AC18" i="50"/>
  <c r="T18" i="50" s="1"/>
  <c r="Z18" i="50"/>
  <c r="X18" i="50"/>
  <c r="W18" i="50"/>
  <c r="V18" i="50"/>
  <c r="BD17" i="50"/>
  <c r="AU17" i="50"/>
  <c r="AL17" i="50"/>
  <c r="AC17" i="50"/>
  <c r="T17" i="50" s="1"/>
  <c r="Z17" i="50"/>
  <c r="Y17" i="50"/>
  <c r="X17" i="50"/>
  <c r="W17" i="50"/>
  <c r="V17" i="50"/>
  <c r="BD16" i="50"/>
  <c r="AU16" i="50"/>
  <c r="AL16" i="50"/>
  <c r="AC16" i="50"/>
  <c r="Z16" i="50"/>
  <c r="Y16" i="50"/>
  <c r="X16" i="50"/>
  <c r="W16" i="50"/>
  <c r="V16" i="50"/>
  <c r="BD15" i="50"/>
  <c r="BC15" i="50"/>
  <c r="BB15" i="50"/>
  <c r="AU15" i="50"/>
  <c r="AT15" i="50"/>
  <c r="AS15" i="50"/>
  <c r="AL15" i="50"/>
  <c r="AK15" i="50"/>
  <c r="AJ15" i="50"/>
  <c r="AC15" i="50"/>
  <c r="T15" i="50" s="1"/>
  <c r="AB15" i="50"/>
  <c r="AA15" i="50"/>
  <c r="Z15" i="50"/>
  <c r="Y15" i="50"/>
  <c r="X15" i="50"/>
  <c r="W15" i="50"/>
  <c r="V15" i="50"/>
  <c r="S15" i="50"/>
  <c r="R15" i="50"/>
  <c r="BD14" i="50"/>
  <c r="AU14" i="50"/>
  <c r="AL14" i="50"/>
  <c r="T14" i="50" s="1"/>
  <c r="AC14" i="50"/>
  <c r="Z14" i="50"/>
  <c r="Y14" i="50"/>
  <c r="X14" i="50"/>
  <c r="W14" i="50"/>
  <c r="V14" i="50"/>
  <c r="U14" i="50"/>
  <c r="BD13" i="50"/>
  <c r="AU13" i="50"/>
  <c r="AL13" i="50"/>
  <c r="AC13" i="50"/>
  <c r="T13" i="50" s="1"/>
  <c r="Z13" i="50"/>
  <c r="Y13" i="50"/>
  <c r="X13" i="50"/>
  <c r="W13" i="50"/>
  <c r="V13" i="50"/>
  <c r="U13" i="50"/>
  <c r="BD12" i="50"/>
  <c r="AU12" i="50"/>
  <c r="AL12" i="50"/>
  <c r="AC12" i="50"/>
  <c r="T12" i="50"/>
  <c r="Z12" i="50"/>
  <c r="Y12" i="50"/>
  <c r="X12" i="50"/>
  <c r="W12" i="50"/>
  <c r="V12" i="50"/>
  <c r="U12" i="50"/>
  <c r="BD11" i="50"/>
  <c r="BC11" i="50"/>
  <c r="BB11" i="50"/>
  <c r="AU11" i="50"/>
  <c r="AT11" i="50"/>
  <c r="AS11" i="50"/>
  <c r="AL11" i="50"/>
  <c r="AK11" i="50"/>
  <c r="AJ11" i="50"/>
  <c r="AC11" i="50"/>
  <c r="T11" i="50"/>
  <c r="AB11" i="50"/>
  <c r="AA11" i="50"/>
  <c r="Z11" i="50"/>
  <c r="Y11" i="50"/>
  <c r="X11" i="50"/>
  <c r="W11" i="50"/>
  <c r="V11" i="50"/>
  <c r="U11" i="50"/>
  <c r="S11" i="50"/>
  <c r="R11" i="50"/>
  <c r="BN5" i="50"/>
  <c r="AV5" i="50"/>
  <c r="AD5" i="50"/>
  <c r="BN4" i="50"/>
  <c r="AV4" i="50"/>
  <c r="BN3" i="50"/>
  <c r="AV3" i="50"/>
  <c r="AD3" i="50"/>
  <c r="BN2" i="50"/>
  <c r="AV2" i="50"/>
  <c r="AD2" i="50"/>
  <c r="T94" i="50"/>
  <c r="T101" i="50"/>
  <c r="T81" i="50"/>
  <c r="T86" i="50"/>
  <c r="T96" i="50"/>
  <c r="T38" i="50"/>
  <c r="T69" i="50"/>
  <c r="T71" i="50"/>
  <c r="M290" i="30"/>
  <c r="M289" i="30"/>
  <c r="M288" i="30"/>
  <c r="M286" i="30"/>
  <c r="S285" i="30"/>
  <c r="S287" i="30" s="1"/>
  <c r="R285" i="30"/>
  <c r="R287" i="30" s="1"/>
  <c r="Q285" i="30"/>
  <c r="Q287" i="30"/>
  <c r="P285" i="30"/>
  <c r="P287" i="30"/>
  <c r="O285" i="30"/>
  <c r="N285" i="30"/>
  <c r="M284" i="30"/>
  <c r="M283" i="30"/>
  <c r="M281" i="30"/>
  <c r="S280" i="30"/>
  <c r="S282" i="30" s="1"/>
  <c r="R280" i="30"/>
  <c r="R282" i="30"/>
  <c r="Q280" i="30"/>
  <c r="Q282" i="30"/>
  <c r="P280" i="30"/>
  <c r="P282" i="30"/>
  <c r="O280" i="30"/>
  <c r="O282" i="30" s="1"/>
  <c r="N280" i="30"/>
  <c r="N282" i="30"/>
  <c r="M279" i="30"/>
  <c r="M278" i="30"/>
  <c r="M277" i="30"/>
  <c r="M276" i="30"/>
  <c r="M274" i="30"/>
  <c r="S273" i="30"/>
  <c r="S275" i="30" s="1"/>
  <c r="R273" i="30"/>
  <c r="Q273" i="30"/>
  <c r="Q275" i="30"/>
  <c r="P273" i="30"/>
  <c r="P275" i="30" s="1"/>
  <c r="O273" i="30"/>
  <c r="O275" i="30"/>
  <c r="N273" i="30"/>
  <c r="M272" i="30"/>
  <c r="M271" i="30"/>
  <c r="R270" i="30"/>
  <c r="M269" i="30"/>
  <c r="S268" i="30"/>
  <c r="S270" i="30"/>
  <c r="R268" i="30"/>
  <c r="Q268" i="30"/>
  <c r="Q270" i="30"/>
  <c r="P268" i="30"/>
  <c r="P270" i="30" s="1"/>
  <c r="M270" i="30" s="1"/>
  <c r="O268" i="30"/>
  <c r="O270" i="30" s="1"/>
  <c r="N268" i="30"/>
  <c r="N270" i="30" s="1"/>
  <c r="M267" i="30"/>
  <c r="M266" i="30"/>
  <c r="M265" i="30"/>
  <c r="M264" i="30"/>
  <c r="S263" i="30"/>
  <c r="M262" i="30"/>
  <c r="S261" i="30"/>
  <c r="R261" i="30"/>
  <c r="R263" i="30" s="1"/>
  <c r="Q261" i="30"/>
  <c r="Q263" i="30"/>
  <c r="P261" i="30"/>
  <c r="O261" i="30"/>
  <c r="O263" i="30"/>
  <c r="N261" i="30"/>
  <c r="M260" i="30"/>
  <c r="M259" i="30"/>
  <c r="M257" i="30"/>
  <c r="S256" i="30"/>
  <c r="S258" i="30" s="1"/>
  <c r="R256" i="30"/>
  <c r="Q256" i="30"/>
  <c r="Q258" i="30"/>
  <c r="P256" i="30"/>
  <c r="P258" i="30" s="1"/>
  <c r="O256" i="30"/>
  <c r="O258" i="30"/>
  <c r="N256" i="30"/>
  <c r="N258" i="30" s="1"/>
  <c r="M255" i="30"/>
  <c r="M254" i="30"/>
  <c r="M253" i="30"/>
  <c r="R251" i="30"/>
  <c r="M251" i="30"/>
  <c r="S250" i="30"/>
  <c r="S252" i="30" s="1"/>
  <c r="R250" i="30"/>
  <c r="R252" i="30" s="1"/>
  <c r="Q250" i="30"/>
  <c r="Q252" i="30" s="1"/>
  <c r="P250" i="30"/>
  <c r="P252" i="30" s="1"/>
  <c r="O250" i="30"/>
  <c r="O252" i="30"/>
  <c r="N250" i="30"/>
  <c r="M249" i="30"/>
  <c r="M248" i="30"/>
  <c r="M247" i="30"/>
  <c r="M246" i="30"/>
  <c r="M245" i="30"/>
  <c r="M244" i="30"/>
  <c r="M243" i="30"/>
  <c r="M242" i="30"/>
  <c r="M241" i="30"/>
  <c r="R239" i="30"/>
  <c r="M239" i="30"/>
  <c r="S238" i="30"/>
  <c r="R238" i="30"/>
  <c r="R240" i="30"/>
  <c r="Q238" i="30"/>
  <c r="Q240" i="30"/>
  <c r="P238" i="30"/>
  <c r="P240" i="30"/>
  <c r="O238" i="30"/>
  <c r="N238" i="30"/>
  <c r="N240" i="30" s="1"/>
  <c r="M236" i="30"/>
  <c r="M234" i="30"/>
  <c r="N233" i="30"/>
  <c r="M232" i="30"/>
  <c r="S231" i="30"/>
  <c r="S233" i="30"/>
  <c r="R231" i="30"/>
  <c r="R233" i="30"/>
  <c r="Q231" i="30"/>
  <c r="Q233" i="30" s="1"/>
  <c r="P231" i="30"/>
  <c r="O231" i="30"/>
  <c r="O233" i="30" s="1"/>
  <c r="N231" i="30"/>
  <c r="M230" i="30"/>
  <c r="M229" i="30"/>
  <c r="M227" i="30"/>
  <c r="S226" i="30"/>
  <c r="S228" i="30" s="1"/>
  <c r="R226" i="30"/>
  <c r="Q226" i="30"/>
  <c r="Q228" i="30" s="1"/>
  <c r="P226" i="30"/>
  <c r="P228" i="30"/>
  <c r="O226" i="30"/>
  <c r="N226" i="30"/>
  <c r="M226" i="30" s="1"/>
  <c r="N228" i="30"/>
  <c r="M225" i="30"/>
  <c r="R224" i="30"/>
  <c r="M223" i="30"/>
  <c r="S222" i="30"/>
  <c r="S224" i="30" s="1"/>
  <c r="R222" i="30"/>
  <c r="Q222" i="30"/>
  <c r="Q224" i="30" s="1"/>
  <c r="P222" i="30"/>
  <c r="P212" i="30" s="1"/>
  <c r="P214" i="30" s="1"/>
  <c r="O222" i="30"/>
  <c r="O224" i="30"/>
  <c r="N222" i="30"/>
  <c r="N224" i="30"/>
  <c r="M221" i="30"/>
  <c r="M220" i="30"/>
  <c r="M219" i="30"/>
  <c r="M218" i="30"/>
  <c r="M216" i="30"/>
  <c r="S215" i="30"/>
  <c r="S217" i="30"/>
  <c r="R215" i="30"/>
  <c r="R217" i="30" s="1"/>
  <c r="Q215" i="30"/>
  <c r="Q212" i="30"/>
  <c r="Q214" i="30" s="1"/>
  <c r="P215" i="30"/>
  <c r="O215" i="30"/>
  <c r="N215" i="30"/>
  <c r="M213" i="30"/>
  <c r="M211" i="30"/>
  <c r="M210" i="30"/>
  <c r="M209" i="30"/>
  <c r="M207" i="30"/>
  <c r="S206" i="30"/>
  <c r="S208" i="30"/>
  <c r="R206" i="30"/>
  <c r="R208" i="30" s="1"/>
  <c r="Q206" i="30"/>
  <c r="Q208" i="30"/>
  <c r="P206" i="30"/>
  <c r="O206" i="30"/>
  <c r="O208" i="30"/>
  <c r="N206" i="30"/>
  <c r="M206" i="30" s="1"/>
  <c r="M205" i="30"/>
  <c r="M204" i="30"/>
  <c r="M203" i="30"/>
  <c r="M202" i="30"/>
  <c r="Q201" i="30"/>
  <c r="M200" i="30"/>
  <c r="S199" i="30"/>
  <c r="S201" i="30" s="1"/>
  <c r="R199" i="30"/>
  <c r="Q199" i="30"/>
  <c r="P199" i="30"/>
  <c r="P201" i="30"/>
  <c r="O199" i="30"/>
  <c r="O201" i="30" s="1"/>
  <c r="N199" i="30"/>
  <c r="N201" i="30" s="1"/>
  <c r="M198" i="30"/>
  <c r="M196" i="30"/>
  <c r="S195" i="30"/>
  <c r="S197" i="30"/>
  <c r="R195" i="30"/>
  <c r="R197" i="30" s="1"/>
  <c r="Q195" i="30"/>
  <c r="Q197" i="30"/>
  <c r="P195" i="30"/>
  <c r="O195" i="30"/>
  <c r="O197" i="30"/>
  <c r="N195" i="30"/>
  <c r="N197" i="30" s="1"/>
  <c r="M197" i="30" s="1"/>
  <c r="M194" i="30"/>
  <c r="S193" i="30"/>
  <c r="R193" i="30"/>
  <c r="M192" i="30"/>
  <c r="S191" i="30"/>
  <c r="R191" i="30"/>
  <c r="Q191" i="30"/>
  <c r="Q193" i="30" s="1"/>
  <c r="P191" i="30"/>
  <c r="P193" i="30"/>
  <c r="O191" i="30"/>
  <c r="O193" i="30"/>
  <c r="N191" i="30"/>
  <c r="M191" i="30" s="1"/>
  <c r="M190" i="30"/>
  <c r="Q189" i="30"/>
  <c r="M188" i="30"/>
  <c r="S187" i="30"/>
  <c r="S189" i="30" s="1"/>
  <c r="R187" i="30"/>
  <c r="Q187" i="30"/>
  <c r="P187" i="30"/>
  <c r="P189" i="30"/>
  <c r="O187" i="30"/>
  <c r="O189" i="30"/>
  <c r="N187" i="30"/>
  <c r="M186" i="30"/>
  <c r="M184" i="30"/>
  <c r="S183" i="30"/>
  <c r="S185" i="30" s="1"/>
  <c r="R183" i="30"/>
  <c r="R185" i="30"/>
  <c r="Q183" i="30"/>
  <c r="Q185" i="30"/>
  <c r="P183" i="30"/>
  <c r="O183" i="30"/>
  <c r="O185" i="30"/>
  <c r="N183" i="30"/>
  <c r="N185" i="30"/>
  <c r="M182" i="30"/>
  <c r="R181" i="30"/>
  <c r="M180" i="30"/>
  <c r="S179" i="30"/>
  <c r="S181" i="30" s="1"/>
  <c r="R179" i="30"/>
  <c r="Q179" i="30"/>
  <c r="Q177" i="30" s="1"/>
  <c r="P179" i="30"/>
  <c r="P181" i="30"/>
  <c r="O179" i="30"/>
  <c r="N179" i="30"/>
  <c r="M175" i="30"/>
  <c r="M174" i="30"/>
  <c r="S173" i="30"/>
  <c r="M172" i="30"/>
  <c r="S171" i="30"/>
  <c r="R171" i="30"/>
  <c r="R173" i="30" s="1"/>
  <c r="Q171" i="30"/>
  <c r="Q173" i="30"/>
  <c r="P171" i="30"/>
  <c r="P173" i="30"/>
  <c r="O171" i="30"/>
  <c r="O173" i="30" s="1"/>
  <c r="N171" i="30"/>
  <c r="M170" i="30"/>
  <c r="M169" i="30"/>
  <c r="M168" i="30"/>
  <c r="M167" i="30"/>
  <c r="N166" i="30"/>
  <c r="M165" i="30"/>
  <c r="S164" i="30"/>
  <c r="S166" i="30"/>
  <c r="R164" i="30"/>
  <c r="R166" i="30" s="1"/>
  <c r="Q164" i="30"/>
  <c r="Q166" i="30"/>
  <c r="P164" i="30"/>
  <c r="O164" i="30"/>
  <c r="O166" i="30" s="1"/>
  <c r="N164" i="30"/>
  <c r="M164" i="30" s="1"/>
  <c r="M163" i="30"/>
  <c r="M162" i="30"/>
  <c r="M161" i="30"/>
  <c r="M159" i="30"/>
  <c r="S158" i="30"/>
  <c r="R158" i="30"/>
  <c r="R160" i="30"/>
  <c r="Q158" i="30"/>
  <c r="Q160" i="30" s="1"/>
  <c r="P158" i="30"/>
  <c r="O158" i="30"/>
  <c r="N158" i="30"/>
  <c r="N160" i="30" s="1"/>
  <c r="M157" i="30"/>
  <c r="M156" i="30"/>
  <c r="M155" i="30"/>
  <c r="R154" i="30"/>
  <c r="M153" i="30"/>
  <c r="S152" i="30"/>
  <c r="S154" i="30"/>
  <c r="R152" i="30"/>
  <c r="Q152" i="30"/>
  <c r="Q144" i="30"/>
  <c r="Q146" i="30" s="1"/>
  <c r="P152" i="30"/>
  <c r="O152" i="30"/>
  <c r="O154" i="30" s="1"/>
  <c r="N152" i="30"/>
  <c r="M151" i="30"/>
  <c r="M150" i="30"/>
  <c r="M148" i="30"/>
  <c r="S147" i="30"/>
  <c r="R147" i="30"/>
  <c r="R144" i="30" s="1"/>
  <c r="R146" i="30" s="1"/>
  <c r="Q147" i="30"/>
  <c r="P147" i="30"/>
  <c r="P144" i="30" s="1"/>
  <c r="P146" i="30" s="1"/>
  <c r="O147" i="30"/>
  <c r="N147" i="30"/>
  <c r="M145" i="30"/>
  <c r="M143" i="30"/>
  <c r="M142" i="30"/>
  <c r="M141" i="30"/>
  <c r="M139" i="30"/>
  <c r="S138" i="30"/>
  <c r="S140" i="30"/>
  <c r="R138" i="30"/>
  <c r="R140" i="30"/>
  <c r="Q138" i="30"/>
  <c r="Q140" i="30"/>
  <c r="P138" i="30"/>
  <c r="P140" i="30" s="1"/>
  <c r="O138" i="30"/>
  <c r="N138" i="30"/>
  <c r="M137" i="30"/>
  <c r="M136" i="30"/>
  <c r="M135" i="30"/>
  <c r="M134" i="30"/>
  <c r="Q133" i="30"/>
  <c r="M132" i="30"/>
  <c r="S131" i="30"/>
  <c r="S133" i="30"/>
  <c r="R131" i="30"/>
  <c r="R133" i="30"/>
  <c r="Q131" i="30"/>
  <c r="P131" i="30"/>
  <c r="P133" i="30" s="1"/>
  <c r="O131" i="30"/>
  <c r="N131" i="30"/>
  <c r="N133" i="30"/>
  <c r="M130" i="30"/>
  <c r="M129" i="30"/>
  <c r="M128" i="30"/>
  <c r="M127" i="30"/>
  <c r="M125" i="30"/>
  <c r="S124" i="30"/>
  <c r="S126" i="30" s="1"/>
  <c r="R124" i="30"/>
  <c r="R126" i="30"/>
  <c r="Q124" i="30"/>
  <c r="Q126" i="30" s="1"/>
  <c r="P124" i="30"/>
  <c r="P114" i="30" s="1"/>
  <c r="P116" i="30" s="1"/>
  <c r="O124" i="30"/>
  <c r="M124" i="30" s="1"/>
  <c r="O126" i="30"/>
  <c r="N124" i="30"/>
  <c r="M123" i="30"/>
  <c r="M122" i="30"/>
  <c r="M121" i="30"/>
  <c r="M120" i="30"/>
  <c r="Q119" i="30"/>
  <c r="M118" i="30"/>
  <c r="S117" i="30"/>
  <c r="S119" i="30" s="1"/>
  <c r="R117" i="30"/>
  <c r="M117" i="30" s="1"/>
  <c r="R119" i="30"/>
  <c r="Q117" i="30"/>
  <c r="P117" i="30"/>
  <c r="O117" i="30"/>
  <c r="N117" i="30"/>
  <c r="M115" i="30"/>
  <c r="R114" i="30"/>
  <c r="R116" i="30"/>
  <c r="M113" i="30"/>
  <c r="M112" i="30"/>
  <c r="M111" i="30"/>
  <c r="M110" i="30"/>
  <c r="M109" i="30"/>
  <c r="R108" i="30"/>
  <c r="M107" i="30"/>
  <c r="S106" i="30"/>
  <c r="S108" i="30"/>
  <c r="R106" i="30"/>
  <c r="Q106" i="30"/>
  <c r="Q108" i="30"/>
  <c r="P106" i="30"/>
  <c r="P108" i="30"/>
  <c r="O106" i="30"/>
  <c r="O108" i="30" s="1"/>
  <c r="N106" i="30"/>
  <c r="N108" i="30"/>
  <c r="M105" i="30"/>
  <c r="M104" i="30"/>
  <c r="M103" i="30"/>
  <c r="M102" i="30"/>
  <c r="M100" i="30"/>
  <c r="S99" i="30"/>
  <c r="S101" i="30" s="1"/>
  <c r="R99" i="30"/>
  <c r="R101" i="30"/>
  <c r="Q99" i="30"/>
  <c r="Q101" i="30" s="1"/>
  <c r="M101" i="30" s="1"/>
  <c r="P99" i="30"/>
  <c r="P101" i="30"/>
  <c r="O99" i="30"/>
  <c r="O101" i="30"/>
  <c r="N99" i="30"/>
  <c r="N101" i="30"/>
  <c r="M98" i="30"/>
  <c r="M97" i="30"/>
  <c r="M95" i="30"/>
  <c r="S94" i="30"/>
  <c r="S96" i="30" s="1"/>
  <c r="R94" i="30"/>
  <c r="R96" i="30"/>
  <c r="Q94" i="30"/>
  <c r="Q96" i="30"/>
  <c r="P94" i="30"/>
  <c r="P96" i="30"/>
  <c r="O94" i="30"/>
  <c r="O96" i="30" s="1"/>
  <c r="N94" i="30"/>
  <c r="N96" i="30"/>
  <c r="M93" i="30"/>
  <c r="M92" i="30"/>
  <c r="M91" i="30"/>
  <c r="M89" i="30"/>
  <c r="S88" i="30"/>
  <c r="S90" i="30" s="1"/>
  <c r="R88" i="30"/>
  <c r="R90" i="30"/>
  <c r="Q88" i="30"/>
  <c r="P88" i="30"/>
  <c r="P90" i="30"/>
  <c r="O88" i="30"/>
  <c r="O90" i="30" s="1"/>
  <c r="N88" i="30"/>
  <c r="M87" i="30"/>
  <c r="M86" i="30"/>
  <c r="M85" i="30"/>
  <c r="M83" i="30"/>
  <c r="S82" i="30"/>
  <c r="S84" i="30" s="1"/>
  <c r="R82" i="30"/>
  <c r="Q82" i="30"/>
  <c r="Q84" i="30" s="1"/>
  <c r="P82" i="30"/>
  <c r="P84" i="30"/>
  <c r="O82" i="30"/>
  <c r="O84" i="30"/>
  <c r="N82" i="30"/>
  <c r="N84" i="30"/>
  <c r="M81" i="30"/>
  <c r="M80" i="30"/>
  <c r="M79" i="30"/>
  <c r="M77" i="30"/>
  <c r="S76" i="30"/>
  <c r="S78" i="30" s="1"/>
  <c r="R76" i="30"/>
  <c r="R78" i="30" s="1"/>
  <c r="Q76" i="30"/>
  <c r="Q78" i="30"/>
  <c r="P76" i="30"/>
  <c r="P78" i="30"/>
  <c r="O76" i="30"/>
  <c r="O78" i="30" s="1"/>
  <c r="N76" i="30"/>
  <c r="M75" i="30"/>
  <c r="M74" i="30"/>
  <c r="M73" i="30"/>
  <c r="M72" i="30"/>
  <c r="M71" i="30"/>
  <c r="M70" i="30"/>
  <c r="O69" i="30"/>
  <c r="M68" i="30"/>
  <c r="S67" i="30"/>
  <c r="S69" i="30" s="1"/>
  <c r="R67" i="30"/>
  <c r="R69" i="30"/>
  <c r="Q67" i="30"/>
  <c r="Q69" i="30" s="1"/>
  <c r="P67" i="30"/>
  <c r="P69" i="30"/>
  <c r="O67" i="30"/>
  <c r="N67" i="30"/>
  <c r="M66" i="30"/>
  <c r="M65" i="30"/>
  <c r="M64" i="30"/>
  <c r="M63" i="30"/>
  <c r="P62" i="30"/>
  <c r="M61" i="30"/>
  <c r="S60" i="30"/>
  <c r="S62" i="30"/>
  <c r="R60" i="30"/>
  <c r="R62" i="30" s="1"/>
  <c r="Q60" i="30"/>
  <c r="Q62" i="30" s="1"/>
  <c r="P60" i="30"/>
  <c r="O60" i="30"/>
  <c r="O62" i="30"/>
  <c r="N60" i="30"/>
  <c r="N62" i="30"/>
  <c r="M59" i="30"/>
  <c r="M58" i="30"/>
  <c r="M57" i="30"/>
  <c r="M56" i="30"/>
  <c r="M55" i="30"/>
  <c r="M54" i="30"/>
  <c r="M53" i="30"/>
  <c r="M52" i="30"/>
  <c r="M51" i="30"/>
  <c r="M50" i="30"/>
  <c r="M48" i="30"/>
  <c r="S47" i="30"/>
  <c r="S49" i="30" s="1"/>
  <c r="R47" i="30"/>
  <c r="R49" i="30"/>
  <c r="Q47" i="30"/>
  <c r="P47" i="30"/>
  <c r="P49" i="30" s="1"/>
  <c r="O47" i="30"/>
  <c r="M47" i="30"/>
  <c r="N47" i="30"/>
  <c r="N49" i="30"/>
  <c r="M46" i="30"/>
  <c r="M45" i="30"/>
  <c r="M44" i="30"/>
  <c r="M43" i="30"/>
  <c r="M42" i="30"/>
  <c r="M40" i="30"/>
  <c r="S39" i="30"/>
  <c r="S36" i="30"/>
  <c r="R39" i="30"/>
  <c r="R36" i="30" s="1"/>
  <c r="Q39" i="30"/>
  <c r="P39" i="30"/>
  <c r="P41" i="30" s="1"/>
  <c r="O39" i="30"/>
  <c r="O41" i="30" s="1"/>
  <c r="N39" i="30"/>
  <c r="N36" i="30" s="1"/>
  <c r="N38" i="30" s="1"/>
  <c r="M37" i="30"/>
  <c r="M35" i="30"/>
  <c r="M34" i="30"/>
  <c r="M33" i="30"/>
  <c r="M32" i="30"/>
  <c r="M31" i="30"/>
  <c r="M30" i="30"/>
  <c r="M29" i="30"/>
  <c r="M28" i="30"/>
  <c r="M27" i="30"/>
  <c r="M26" i="30"/>
  <c r="M24" i="30"/>
  <c r="S23" i="30"/>
  <c r="S9" i="30"/>
  <c r="R23" i="30"/>
  <c r="R25" i="30" s="1"/>
  <c r="Q23" i="30"/>
  <c r="Q25" i="30"/>
  <c r="P23" i="30"/>
  <c r="P25" i="30" s="1"/>
  <c r="O23" i="30"/>
  <c r="N23" i="30"/>
  <c r="N25" i="30" s="1"/>
  <c r="M22" i="30"/>
  <c r="M21" i="30"/>
  <c r="M20" i="30"/>
  <c r="M19" i="30"/>
  <c r="M18" i="30"/>
  <c r="M17" i="30"/>
  <c r="M16" i="30"/>
  <c r="M15" i="30"/>
  <c r="M14" i="30"/>
  <c r="M13" i="30"/>
  <c r="P11" i="30"/>
  <c r="M11" i="30" s="1"/>
  <c r="S10" i="30"/>
  <c r="S7" i="30" s="1"/>
  <c r="R10" i="30"/>
  <c r="R12" i="30" s="1"/>
  <c r="Q10" i="30"/>
  <c r="Q12" i="30"/>
  <c r="P10" i="30"/>
  <c r="P12" i="30" s="1"/>
  <c r="O10" i="30"/>
  <c r="O12" i="30"/>
  <c r="N10" i="30"/>
  <c r="P5" i="30"/>
  <c r="O5" i="30"/>
  <c r="M5" i="30" s="1"/>
  <c r="M1176" i="23"/>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M1152" i="23"/>
  <c r="W1147" i="23"/>
  <c r="W1136" i="23"/>
  <c r="W1128" i="23"/>
  <c r="S1127" i="23"/>
  <c r="W1120" i="23"/>
  <c r="W1113" i="23"/>
  <c r="W1112" i="23"/>
  <c r="S1112" i="23"/>
  <c r="W1099" i="23"/>
  <c r="W1088" i="23"/>
  <c r="W1082" i="23"/>
  <c r="W1074" i="23"/>
  <c r="W1073" i="23" s="1"/>
  <c r="S1073" i="23"/>
  <c r="W1067" i="23"/>
  <c r="W1060" i="23"/>
  <c r="W1059" i="23" s="1"/>
  <c r="S1059" i="23"/>
  <c r="W1056" i="23"/>
  <c r="W1053" i="23"/>
  <c r="W1048" i="23"/>
  <c r="W1042" i="23"/>
  <c r="S1041" i="23"/>
  <c r="W1032" i="23"/>
  <c r="W1026" i="23"/>
  <c r="S1025" i="23"/>
  <c r="W1019" i="23"/>
  <c r="W1012" i="23"/>
  <c r="W1004" i="23"/>
  <c r="W1003" i="23" s="1"/>
  <c r="S1003" i="23"/>
  <c r="W1001" i="23"/>
  <c r="W998" i="23"/>
  <c r="W996" i="23"/>
  <c r="W994" i="23"/>
  <c r="W991" i="23"/>
  <c r="W988" i="23"/>
  <c r="W974" i="23"/>
  <c r="W972" i="23"/>
  <c r="W969" i="23"/>
  <c r="S968" i="23"/>
  <c r="U967" i="23"/>
  <c r="Q967" i="23"/>
  <c r="W960" i="23"/>
  <c r="W951" i="23"/>
  <c r="S950" i="23"/>
  <c r="W900" i="23"/>
  <c r="W899" i="23" s="1"/>
  <c r="S899" i="23"/>
  <c r="W893" i="23"/>
  <c r="W889" i="23"/>
  <c r="W885" i="23"/>
  <c r="W880" i="23"/>
  <c r="W879" i="23" s="1"/>
  <c r="S879" i="23"/>
  <c r="U878" i="23"/>
  <c r="Q878" i="23"/>
  <c r="W874" i="23"/>
  <c r="W869" i="23"/>
  <c r="W864" i="23"/>
  <c r="W863" i="23" s="1"/>
  <c r="S863" i="23"/>
  <c r="W853" i="23"/>
  <c r="W846" i="23"/>
  <c r="W835" i="23"/>
  <c r="W829" i="23"/>
  <c r="W828" i="23"/>
  <c r="S828" i="23"/>
  <c r="W822" i="23"/>
  <c r="W821" i="23" s="1"/>
  <c r="S821" i="23"/>
  <c r="W815" i="23"/>
  <c r="W814" i="23" s="1"/>
  <c r="S814" i="23"/>
  <c r="W807" i="23"/>
  <c r="W806" i="23"/>
  <c r="S806" i="23"/>
  <c r="W802" i="23"/>
  <c r="W801" i="23" s="1"/>
  <c r="W791" i="23" s="1"/>
  <c r="S801" i="23"/>
  <c r="W793" i="23"/>
  <c r="W792" i="23" s="1"/>
  <c r="S792" i="23"/>
  <c r="U791" i="23"/>
  <c r="Q791" i="23"/>
  <c r="W788" i="23"/>
  <c r="W780" i="23"/>
  <c r="S779" i="23"/>
  <c r="W763" i="23"/>
  <c r="W746" i="23"/>
  <c r="W730" i="23"/>
  <c r="W695" i="23"/>
  <c r="S694" i="23"/>
  <c r="W689" i="23"/>
  <c r="W684" i="23"/>
  <c r="W676" i="23" s="1"/>
  <c r="W677" i="23"/>
  <c r="S676" i="23"/>
  <c r="W669" i="23"/>
  <c r="W666" i="23"/>
  <c r="W658" i="23" s="1"/>
  <c r="W659" i="23"/>
  <c r="S658" i="23"/>
  <c r="S645" i="23" s="1"/>
  <c r="W653" i="23"/>
  <c r="W647" i="23"/>
  <c r="S646" i="23"/>
  <c r="U645" i="23"/>
  <c r="Q645" i="23"/>
  <c r="W640" i="23"/>
  <c r="W635" i="23"/>
  <c r="W615" i="23"/>
  <c r="S614" i="23"/>
  <c r="W607" i="23"/>
  <c r="W600" i="23"/>
  <c r="W593" i="23"/>
  <c r="W578" i="23"/>
  <c r="S577" i="23"/>
  <c r="W567" i="23"/>
  <c r="W559" i="23"/>
  <c r="W553" i="23"/>
  <c r="W537" i="23"/>
  <c r="S536" i="23"/>
  <c r="W528" i="23"/>
  <c r="W511" i="23"/>
  <c r="W498" i="23"/>
  <c r="W486" i="23"/>
  <c r="W485" i="23" s="1"/>
  <c r="S485" i="23"/>
  <c r="S484" i="23" s="1"/>
  <c r="U484" i="23"/>
  <c r="Q484" i="23"/>
  <c r="H471" i="23"/>
  <c r="H472" i="23" s="1"/>
  <c r="H473" i="23" s="1"/>
  <c r="H474" i="23"/>
  <c r="H475" i="23"/>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W470" i="23"/>
  <c r="W439" i="23"/>
  <c r="W423" i="23"/>
  <c r="W409" i="23"/>
  <c r="W401" i="23"/>
  <c r="S400" i="23"/>
  <c r="W394" i="23"/>
  <c r="W385" i="23"/>
  <c r="W378" i="23"/>
  <c r="W363" i="23"/>
  <c r="W362" i="23" s="1"/>
  <c r="S362" i="23"/>
  <c r="W358" i="23"/>
  <c r="W342" i="23" s="1"/>
  <c r="W343" i="23"/>
  <c r="S342" i="23"/>
  <c r="W337" i="23"/>
  <c r="W332" i="23"/>
  <c r="W324" i="23"/>
  <c r="W323" i="23" s="1"/>
  <c r="S323" i="23"/>
  <c r="W311" i="23"/>
  <c r="W298" i="23" s="1"/>
  <c r="W305" i="23"/>
  <c r="W299" i="23"/>
  <c r="S298" i="23"/>
  <c r="W294" i="23"/>
  <c r="W288" i="23"/>
  <c r="W281" i="23"/>
  <c r="W280" i="23"/>
  <c r="S280" i="23"/>
  <c r="W272" i="23"/>
  <c r="W257" i="23"/>
  <c r="W238" i="23"/>
  <c r="W223" i="23"/>
  <c r="W202" i="23"/>
  <c r="W189" i="23"/>
  <c r="S188" i="23"/>
  <c r="W179" i="23"/>
  <c r="W170" i="23"/>
  <c r="W161" i="23"/>
  <c r="W156" i="23"/>
  <c r="W155" i="23" s="1"/>
  <c r="S155" i="23"/>
  <c r="W141" i="23"/>
  <c r="W133" i="23"/>
  <c r="W130" i="23"/>
  <c r="W127" i="23"/>
  <c r="W117" i="23"/>
  <c r="W110" i="23"/>
  <c r="W106" i="23"/>
  <c r="W102" i="23"/>
  <c r="W99" i="23"/>
  <c r="W93" i="23"/>
  <c r="S92" i="23"/>
  <c r="W80" i="23"/>
  <c r="W68" i="23"/>
  <c r="W37" i="23"/>
  <c r="W17" i="23"/>
  <c r="W3" i="23" s="1"/>
  <c r="H6" i="23"/>
  <c r="W4" i="23"/>
  <c r="S3" i="23"/>
  <c r="S2" i="23" s="1"/>
  <c r="U2" i="23"/>
  <c r="U1" i="23" s="1"/>
  <c r="Q2" i="23"/>
  <c r="Q1" i="23" s="1"/>
  <c r="O1" i="23"/>
  <c r="R38" i="30"/>
  <c r="S38" i="30"/>
  <c r="M96" i="30"/>
  <c r="N41" i="30"/>
  <c r="M41" i="30" s="1"/>
  <c r="M82" i="30"/>
  <c r="M94" i="30"/>
  <c r="M106" i="30"/>
  <c r="O176" i="30"/>
  <c r="P36" i="30"/>
  <c r="Q41" i="30"/>
  <c r="N78" i="30"/>
  <c r="M78" i="30" s="1"/>
  <c r="N90" i="30"/>
  <c r="N126" i="30"/>
  <c r="O149" i="30"/>
  <c r="P160" i="30"/>
  <c r="N181" i="30"/>
  <c r="M181" i="30" s="1"/>
  <c r="N193" i="30"/>
  <c r="M193" i="30"/>
  <c r="N217" i="30"/>
  <c r="O228" i="30"/>
  <c r="N263" i="30"/>
  <c r="N275" i="30"/>
  <c r="R41" i="30"/>
  <c r="P149" i="30"/>
  <c r="S176" i="30"/>
  <c r="O181" i="30"/>
  <c r="N212" i="30"/>
  <c r="O217" i="30"/>
  <c r="O235" i="30"/>
  <c r="O237" i="30" s="1"/>
  <c r="N252" i="30"/>
  <c r="O36" i="30"/>
  <c r="O38" i="30"/>
  <c r="Q176" i="30"/>
  <c r="Q178" i="30" s="1"/>
  <c r="S41" i="30"/>
  <c r="Q149" i="30"/>
  <c r="P217" i="30"/>
  <c r="N7" i="30"/>
  <c r="N69" i="30"/>
  <c r="M69" i="30" s="1"/>
  <c r="O140" i="30"/>
  <c r="R149" i="30"/>
  <c r="S160" i="30"/>
  <c r="M179" i="30"/>
  <c r="Q181" i="30"/>
  <c r="N208" i="30"/>
  <c r="Q217" i="30"/>
  <c r="M217" i="30" s="1"/>
  <c r="R228" i="30"/>
  <c r="Q235" i="30"/>
  <c r="Q237" i="30" s="1"/>
  <c r="O7" i="30"/>
  <c r="O9" i="30" s="1"/>
  <c r="M9" i="30" s="1"/>
  <c r="N12" i="30"/>
  <c r="P177" i="30"/>
  <c r="R235" i="30"/>
  <c r="R237" i="30"/>
  <c r="P7" i="30"/>
  <c r="Q7" i="30"/>
  <c r="Q9" i="30"/>
  <c r="O25" i="30"/>
  <c r="O49" i="30"/>
  <c r="N114" i="30"/>
  <c r="O119" i="30"/>
  <c r="P154" i="30"/>
  <c r="P166" i="30"/>
  <c r="M166" i="30" s="1"/>
  <c r="R177" i="30"/>
  <c r="P185" i="30"/>
  <c r="M185" i="30" s="1"/>
  <c r="P197" i="30"/>
  <c r="P233" i="30"/>
  <c r="M233" i="30"/>
  <c r="R7" i="30"/>
  <c r="R9" i="30" s="1"/>
  <c r="O114" i="30"/>
  <c r="O116" i="30"/>
  <c r="P119" i="30"/>
  <c r="W950" i="23"/>
  <c r="W536" i="23"/>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N214" i="30"/>
  <c r="N116" i="30"/>
  <c r="P38" i="30"/>
  <c r="W878" i="23"/>
  <c r="S967" i="23"/>
  <c r="M7" i="30"/>
  <c r="N9" i="30"/>
  <c r="W188" i="23"/>
  <c r="W577" i="23"/>
  <c r="W968" i="23"/>
  <c r="W400" i="23"/>
  <c r="W614" i="23"/>
  <c r="W694" i="23"/>
  <c r="W779" i="23"/>
  <c r="W1025" i="23"/>
  <c r="M108" i="30"/>
  <c r="M23" i="30"/>
  <c r="M99" i="30"/>
  <c r="Q114" i="30"/>
  <c r="Q116" i="30" s="1"/>
  <c r="M158" i="30"/>
  <c r="N173" i="30"/>
  <c r="M173" i="30" s="1"/>
  <c r="M171" i="30"/>
  <c r="S177" i="30"/>
  <c r="M177" i="30" s="1"/>
  <c r="S178" i="30"/>
  <c r="M183" i="30"/>
  <c r="M195" i="30"/>
  <c r="P208" i="30"/>
  <c r="M208" i="30"/>
  <c r="M231" i="30"/>
  <c r="O287" i="30"/>
  <c r="P8" i="30"/>
  <c r="S25" i="30"/>
  <c r="M25" i="30" s="1"/>
  <c r="R84" i="30"/>
  <c r="M84" i="30" s="1"/>
  <c r="N119" i="30"/>
  <c r="M119" i="30"/>
  <c r="Q154" i="30"/>
  <c r="P176" i="30"/>
  <c r="P178" i="30" s="1"/>
  <c r="R189" i="30"/>
  <c r="M60" i="30"/>
  <c r="O133" i="30"/>
  <c r="M133" i="30" s="1"/>
  <c r="N154" i="30"/>
  <c r="M154" i="30"/>
  <c r="M152" i="30"/>
  <c r="M268" i="30"/>
  <c r="M10" i="30"/>
  <c r="M39" i="30"/>
  <c r="M67" i="30"/>
  <c r="M147" i="30"/>
  <c r="O177" i="30"/>
  <c r="O212" i="30"/>
  <c r="O214" i="30" s="1"/>
  <c r="M280" i="30"/>
  <c r="T48" i="50"/>
  <c r="T51" i="50"/>
  <c r="T60" i="50"/>
  <c r="T74" i="50"/>
  <c r="T75" i="50"/>
  <c r="T87" i="50"/>
  <c r="T64" i="50"/>
  <c r="T107" i="50"/>
  <c r="T39" i="50"/>
  <c r="T73" i="50"/>
  <c r="T77" i="50"/>
  <c r="T90" i="50"/>
  <c r="M8" i="30"/>
  <c r="P9" i="30"/>
  <c r="O178" i="30"/>
  <c r="W484" i="23" l="1"/>
  <c r="M285" i="30"/>
  <c r="N287" i="30"/>
  <c r="M287" i="30" s="1"/>
  <c r="N235" i="30"/>
  <c r="M250" i="30"/>
  <c r="M252" i="30"/>
  <c r="Z577" i="23"/>
  <c r="W1041" i="23"/>
  <c r="M228" i="30"/>
  <c r="H1151" i="23"/>
  <c r="P235" i="30"/>
  <c r="W92" i="23"/>
  <c r="W2" i="23" s="1"/>
  <c r="N144" i="30"/>
  <c r="N149" i="30"/>
  <c r="M256" i="30"/>
  <c r="R258" i="30"/>
  <c r="M258" i="30" s="1"/>
  <c r="M199" i="30"/>
  <c r="R201" i="30"/>
  <c r="M201" i="30" s="1"/>
  <c r="S791" i="23"/>
  <c r="S1" i="23" s="1"/>
  <c r="W646" i="23"/>
  <c r="W645" i="23" s="1"/>
  <c r="M261" i="30"/>
  <c r="P263" i="30"/>
  <c r="M263" i="30" s="1"/>
  <c r="M62" i="30"/>
  <c r="M138" i="30"/>
  <c r="N176" i="30"/>
  <c r="N189" i="30"/>
  <c r="M189" i="30" s="1"/>
  <c r="M187" i="30"/>
  <c r="O144" i="30"/>
  <c r="O160" i="30"/>
  <c r="M160" i="30" s="1"/>
  <c r="S878" i="23"/>
  <c r="W1127" i="23"/>
  <c r="M238" i="30"/>
  <c r="O240" i="30"/>
  <c r="M282" i="30"/>
  <c r="M76" i="30"/>
  <c r="M131" i="30"/>
  <c r="S114" i="30"/>
  <c r="Q36" i="30"/>
  <c r="S149" i="30"/>
  <c r="S144" i="30"/>
  <c r="S146" i="30" s="1"/>
  <c r="M222" i="30"/>
  <c r="R176" i="30"/>
  <c r="M273" i="30"/>
  <c r="R275" i="30"/>
  <c r="M275" i="30" s="1"/>
  <c r="M88" i="30"/>
  <c r="Q90" i="30"/>
  <c r="M90" i="30" s="1"/>
  <c r="S212" i="30"/>
  <c r="S214" i="30" s="1"/>
  <c r="S235" i="30"/>
  <c r="S237" i="30" s="1"/>
  <c r="T16" i="50"/>
  <c r="S12" i="30"/>
  <c r="M12" i="30" s="1"/>
  <c r="P126" i="30"/>
  <c r="M126" i="30" s="1"/>
  <c r="T27" i="50"/>
  <c r="Q49" i="30"/>
  <c r="M49" i="30" s="1"/>
  <c r="R212" i="30"/>
  <c r="R214" i="30" s="1"/>
  <c r="M214" i="30" s="1"/>
  <c r="M215" i="30"/>
  <c r="T28" i="50"/>
  <c r="T35" i="50"/>
  <c r="P224" i="30"/>
  <c r="M224" i="30" s="1"/>
  <c r="S240" i="30"/>
  <c r="N140" i="30"/>
  <c r="M140" i="30" s="1"/>
  <c r="T72" i="50"/>
  <c r="P237" i="30" l="1"/>
  <c r="P4" i="30"/>
  <c r="P6" i="30" s="1"/>
  <c r="O146" i="30"/>
  <c r="O4" i="30"/>
  <c r="O6" i="30" s="1"/>
  <c r="T49" i="30" s="1"/>
  <c r="U49" i="30" s="1"/>
  <c r="Q38" i="30"/>
  <c r="M38" i="30" s="1"/>
  <c r="M36" i="30"/>
  <c r="Q4" i="30"/>
  <c r="Q6" i="30" s="1"/>
  <c r="M240" i="30"/>
  <c r="M149" i="30"/>
  <c r="N146" i="30"/>
  <c r="M146" i="30" s="1"/>
  <c r="M144" i="30"/>
  <c r="N4" i="30"/>
  <c r="W967" i="23"/>
  <c r="M212" i="30"/>
  <c r="N178" i="30"/>
  <c r="M176" i="30"/>
  <c r="W1" i="23"/>
  <c r="N237" i="30"/>
  <c r="M237" i="30" s="1"/>
  <c r="M235" i="30"/>
  <c r="R4" i="30"/>
  <c r="R6" i="30" s="1"/>
  <c r="R178" i="30"/>
  <c r="S116" i="30"/>
  <c r="M116" i="30" s="1"/>
  <c r="S4" i="30"/>
  <c r="S6" i="30" s="1"/>
  <c r="M114" i="30"/>
  <c r="M4" i="30" l="1"/>
  <c r="N6" i="30"/>
  <c r="M6" i="30" s="1"/>
  <c r="M178" i="30"/>
</calcChain>
</file>

<file path=xl/sharedStrings.xml><?xml version="1.0" encoding="utf-8"?>
<sst xmlns="http://schemas.openxmlformats.org/spreadsheetml/2006/main" count="7230" uniqueCount="3463">
  <si>
    <t xml:space="preserve">Evento creado para la promoción y generación de Emprendimientos en el Departamento </t>
  </si>
  <si>
    <t xml:space="preserve">Iniciativas de formaciones, congresos y eventos virtuales de emprendedores </t>
  </si>
  <si>
    <t>6.3.2.3</t>
  </si>
  <si>
    <t>6.3.2.3 Alianzas público privadas para el emprendimiento</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</si>
  <si>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</si>
  <si>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</si>
  <si>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</si>
  <si>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 Más Oportunidades para la Ciencia, Tecnología e Innovación CTI</t>
  </si>
  <si>
    <t>6,4,1 implementación políticas y estrategias para el desarrollo de actividades de ciencia, tecnología e innovación en Norte de Santander</t>
  </si>
  <si>
    <t>6.4</t>
  </si>
  <si>
    <t>6.4.1</t>
  </si>
  <si>
    <t>6.4.1.1</t>
  </si>
  <si>
    <t xml:space="preserve">6.4.1.1 Apuestas en sectores con una mayor intensidad tecnológica </t>
  </si>
  <si>
    <t>Política pública de innovación para el Norte de Santander elaborada e implementada</t>
  </si>
  <si>
    <t>Iniciativas apoyadas que permitan generar capacidades de innovación de los empresarios de Norte de Santander</t>
  </si>
  <si>
    <t>6.4.1.2</t>
  </si>
  <si>
    <t>6.4.1.2 Dinamización de la ciencia, tecnología e innovación</t>
  </si>
  <si>
    <t>Creación del Banco de Proyectos de CTeI</t>
  </si>
  <si>
    <t>Apoyo al programa de Spin-Off e innovación</t>
  </si>
  <si>
    <t>Mejoramientos de vivienda en la zona urbana y/o rural realizados</t>
  </si>
  <si>
    <t xml:space="preserve">Unidades Sanitarias construidas </t>
  </si>
  <si>
    <t>Cocinas/estufas ecológicas construidas</t>
  </si>
  <si>
    <t>Banco de Materiales conformado para tener una Vivienda Digna..</t>
  </si>
  <si>
    <t>4,7,3 Saneamiento y Titulación de la Propiedad Pública Inmobiliaria</t>
  </si>
  <si>
    <t>4.7.3</t>
  </si>
  <si>
    <t>4.7.3.1</t>
  </si>
  <si>
    <t>4.7.3.1 Identificación de predios de propiedad del departamento o municipios.</t>
  </si>
  <si>
    <t>Municipios con asistencia técnica para la identificación de Bienes de Propiedad de Entidades Públicas</t>
  </si>
  <si>
    <t>Predios verificados como aptos para la construcción de Vivienda Nueva.</t>
  </si>
  <si>
    <t>4.7.3.2</t>
  </si>
  <si>
    <t>4.7.3.2  Titulación de predios fiscales, urbanos y rurales</t>
  </si>
  <si>
    <t>Predios fiscales, urbanos y rurales con acompañamiento interinstitucional para su titulación.</t>
  </si>
  <si>
    <t xml:space="preserve">5. Infraestructura </t>
  </si>
  <si>
    <t>5.1 Más Oportunidades para la Infraestructura Vial</t>
  </si>
  <si>
    <t>5,1,1 Plan Vial Departamental con más oportunidades</t>
  </si>
  <si>
    <t>5</t>
  </si>
  <si>
    <t>5.1</t>
  </si>
  <si>
    <t>5.1.1</t>
  </si>
  <si>
    <t>Incentivo al transporte de productos perecederos agropecuarios.</t>
  </si>
  <si>
    <t>Sector de frutas con un 29% de participación sobre el total de productos inscritos; seguido por los tubérculos y plátano con un 25%; luego las verduras y las hortalizas con un 16%</t>
  </si>
  <si>
    <t>Programa articulado entre el Ministerio de Agricultura, la Bolsa Mercantil de Colombia -BMC, Alcaldías Municipales, Sena y la Secretaría de Desarrollo Económico Departamental.</t>
  </si>
  <si>
    <t>Programa de apoyo a la producción agropecuaria en contexto de Covid-19.</t>
  </si>
  <si>
    <t xml:space="preserve">Se realizó una socialización virtual del Programa el día 4 de agosto de 2020, en la cual participaron el Ministerio de Agricultura, la Bolsa Mercantil de Colombia y la Secretaría de Desarrollo Económico Departamental. El Programa abarca 3 componentes: 1. Protección de la Salud de los Trabajadores Agrícolas; 2. Sostenibilidad en la Alimentación de las Familias Productoras; y, 3. Fortalecimiento en la Producción Agropecuaria. Del total de los cupos asignados al Departamento, 138 beneficiarios se ubican el la Línea Productiva de Tomate de Mesa, y 46, en Cebolla de Rama.  </t>
  </si>
  <si>
    <t>Sesión N° 15 modalidad virtual, dentro de la estrategia "Catatumbo Sostenible".</t>
  </si>
  <si>
    <t>Inversión ART: $1.886.403.094,oo; Inversión Gobernación: $3.539.430.322,oo</t>
  </si>
  <si>
    <t>Festival de escuelas “Los niños se la juegan por el medio ambiente” organizado y desarrollado</t>
  </si>
  <si>
    <t>1.3.1.2</t>
  </si>
  <si>
    <t>1.3.1.2 Juegos Supérate Intercolegiados</t>
  </si>
  <si>
    <t>Municipios participando en los Juegos Supérate Intercolegiados</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</si>
  <si>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</si>
  <si>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</si>
  <si>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</si>
  <si>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</si>
  <si>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indexed="8"/>
        <rFont val="Arial"/>
        <family val="2"/>
      </rPr>
      <t>.</t>
    </r>
  </si>
  <si>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</si>
  <si>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2.4.2.2</t>
  </si>
  <si>
    <t>2.4.2.2. Oportunidades de Desarrollo Productivo y Generación de empleo para las Víctimas</t>
  </si>
  <si>
    <t>Proyectos inscritos en el Banco de Proyectos de Inversión, de los proyectos presentados por organizaciones de víctimas.</t>
  </si>
  <si>
    <t>Proyectos comunidad-  gobierno tramitados para la reconciliación, la convivencia y la paz en el marco del pilar 8o de los programas de desarrollo con enfoque territorial PDET.</t>
  </si>
  <si>
    <t>Proyectos de generación de ingresos formulados para las asociaciones de víctimas del Departamento Norte de Santander que lo soliciten.</t>
  </si>
  <si>
    <t>2.4.3. Memoria Histórica al Servicio de la Innovación y la Productividad.</t>
  </si>
  <si>
    <t>2.4.3</t>
  </si>
  <si>
    <t>2.4.3.1</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</si>
  <si>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</si>
  <si>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</si>
  <si>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</si>
  <si>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</si>
  <si>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</si>
  <si>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</si>
  <si>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 Más Oportunidades para el Ordenamiento Territorial.</t>
  </si>
  <si>
    <t>3,1,1 Ordenamiento Territorial Departamental</t>
  </si>
  <si>
    <t>3.1.1</t>
  </si>
  <si>
    <t>3.1.1.1</t>
  </si>
  <si>
    <t>3.1.1.1 Ordenamiento Territorial Departamental</t>
  </si>
  <si>
    <t>Plan de Ordenamiento Territorial Departamental Formulado</t>
  </si>
  <si>
    <t>PLANEACIÓN</t>
  </si>
  <si>
    <t>Estudios de Vocación y Restricción del Suelo</t>
  </si>
  <si>
    <t>Visión 2050 concertada y formulada</t>
  </si>
  <si>
    <t>3.1.1.2</t>
  </si>
  <si>
    <t>3.1.1.2 Ordenamiento territorial supramunicipal y regional</t>
  </si>
  <si>
    <t xml:space="preserve">Estudio para la conformación de la RAP </t>
  </si>
  <si>
    <t>Revisión del modelo de subregionalización</t>
  </si>
  <si>
    <t>3,1,2 Ordenamiento Territorial Municipal</t>
  </si>
  <si>
    <t>3.1.2</t>
  </si>
  <si>
    <t>3.1.2.1</t>
  </si>
  <si>
    <t>3.1.2.1 Asistencia Técnica en Ordenamiento Territorial Municipal</t>
  </si>
  <si>
    <t>Planes de Ordenamiento Territorial (POT, PBOT, EOT) con revisión general.</t>
  </si>
  <si>
    <t xml:space="preserve">Comisiones Municipales de Ordenamiento Territorial funcionando </t>
  </si>
  <si>
    <t>3.1.2.2</t>
  </si>
  <si>
    <t>3.1.2.2 Actualización catastral</t>
  </si>
  <si>
    <t>Municipios con catastro rural actualizado</t>
  </si>
  <si>
    <t>Municipios con catastro urbano actualizado</t>
  </si>
  <si>
    <t>3.2 Más Oportunidades con la cooperación para el desarrollo y la integración fronteriza.</t>
  </si>
  <si>
    <t>3,2,1 Plan de promoción para la inversión extranjera y nacional en polos de desarrollo</t>
  </si>
  <si>
    <t>3.2.1</t>
  </si>
  <si>
    <t>3.2.1.1</t>
  </si>
  <si>
    <t>3.2.1.1 Promoción internacional para la inversión en la región</t>
  </si>
  <si>
    <t xml:space="preserve">Estrategia de promoción internacional para inversión en la región </t>
  </si>
  <si>
    <t>FRONTERAS</t>
  </si>
  <si>
    <t xml:space="preserve">Directorio empresarial e institucional con base e interés en la región </t>
  </si>
  <si>
    <t>3.2.1.2</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</si>
  <si>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</si>
  <si>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</si>
  <si>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Plan de acción para la promoción internacional de la inversión en la región</t>
  </si>
  <si>
    <t>3.2.1.3</t>
  </si>
  <si>
    <t>3.2.1.3 Modelo de coordinación y articulación de la cooperación internacional en la región.</t>
  </si>
  <si>
    <t>Plan regional e interactivo de la cooperación con componentes geográficos, sectoriales y poblacionales para el desarrollo y la paz.</t>
  </si>
  <si>
    <t>Planes pilotos de desarrollo integral y sustitución de cultivos ilícitos en zonas estratégicas rurales del Norte de Santander</t>
  </si>
  <si>
    <t>3,2,2 Caracterización para la protección y la estabilización socioeconómica migratoria.</t>
  </si>
  <si>
    <t>3.2.2</t>
  </si>
  <si>
    <t>3.2.2.1</t>
  </si>
  <si>
    <t xml:space="preserve">3.2.2.1 Caracterización y apoyo a registros migratorios </t>
  </si>
  <si>
    <t>Caracterizaciones del fenómeno migratorio</t>
  </si>
  <si>
    <t>3.2.2.2</t>
  </si>
  <si>
    <t>3.2.3.2 Promoción de la regularización migratoria para la promoción laboral y el emprendimiento</t>
  </si>
  <si>
    <t>Iniciativas focalizadas en necesidades de los migrantes teniendo en cuenta la oferta institucional y las capacidades de la población migrante.</t>
  </si>
  <si>
    <t>3,2,3 Fortalecimiento de las organizaciones sociales en frontera</t>
  </si>
  <si>
    <t>3.2.3</t>
  </si>
  <si>
    <t>3.2.3.1</t>
  </si>
  <si>
    <t>3.2.3.1 Capacitación a líderes de la población receptora, migrantes y retornados</t>
  </si>
  <si>
    <t xml:space="preserve">Programa de capacitación a población migrante y retornada </t>
  </si>
  <si>
    <t xml:space="preserve">Capacitación en gestión de proyectos </t>
  </si>
  <si>
    <t>3.2.3.2</t>
  </si>
  <si>
    <t>3.2.3.2  Fortalecimiento de los procesos asociativos y de cooperativismo de la población receptora, migrantes y retornados</t>
  </si>
  <si>
    <t xml:space="preserve">Plan de capacitación en esquemas de fortalecimiento organizacional  </t>
  </si>
  <si>
    <t>Capacitación en marco constitucional colombiano</t>
  </si>
  <si>
    <t>3.2.3.3</t>
  </si>
  <si>
    <t>3.2.3.3 Diseño y gestión de proyectos</t>
  </si>
  <si>
    <t xml:space="preserve">Capacitación para el diseño y gestión de proyectos </t>
  </si>
  <si>
    <t>Proyectos de cooperación internacional gestionados por la Secretaria de Fronteras y Cooperación internacional</t>
  </si>
  <si>
    <t>3.3 Más Oportunidades para la Frontera.</t>
  </si>
  <si>
    <t>3,3,1  Funcionalidad transfronteriza</t>
  </si>
  <si>
    <t>3.3.1.1 Fortalecimiento de infraestructuras sociales en zonas limítrofes</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</si>
  <si>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</si>
  <si>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</si>
  <si>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</si>
  <si>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</si>
  <si>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</si>
  <si>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</si>
  <si>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</si>
  <si>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 xml:space="preserve">3.3.1.2 Caracterización de la movilidad transfronteriza </t>
  </si>
  <si>
    <t>Mapeo de las comunidades transfronterizas y sus formas de relacionamiento</t>
  </si>
  <si>
    <t xml:space="preserve">Análisis de la seguridad en los entornos poblados fronterizos </t>
  </si>
  <si>
    <t xml:space="preserve">3,3,2 Apoyos a la movilidad migratoria </t>
  </si>
  <si>
    <t>3.3.2</t>
  </si>
  <si>
    <t>3.3.2.1</t>
  </si>
  <si>
    <t xml:space="preserve">3.3.2.1 Atención a población migrante y retornada </t>
  </si>
  <si>
    <t xml:space="preserve">Centro de atención a migrante </t>
  </si>
  <si>
    <t xml:space="preserve">Estrategia de registro de retornados </t>
  </si>
  <si>
    <t>3.3.2.2</t>
  </si>
  <si>
    <t xml:space="preserve">3.3.2.2  Referenciación migratoria </t>
  </si>
  <si>
    <t xml:space="preserve">Plan de alianza regional para procesos de interiorización de migrantes </t>
  </si>
  <si>
    <t>Estrategia socioeconómica para migrantes y retornados</t>
  </si>
  <si>
    <t xml:space="preserve">3,3,3  Plan de ordenamiento y  Gobernanza fronteriza </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</si>
  <si>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</si>
  <si>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</si>
  <si>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</si>
  <si>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</si>
  <si>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</si>
  <si>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</si>
  <si>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3.3.3.2 Plan de ordenamiento metropolitano en zonas limítrofes </t>
  </si>
  <si>
    <t xml:space="preserve">Plan de acciones urbanísticas de impacto fronterizo </t>
  </si>
  <si>
    <t xml:space="preserve">Propuesta de apoyo a plan metropolitano binacional </t>
  </si>
  <si>
    <t>3.4 Más Oportunidades para el Buen Gobierno.</t>
  </si>
  <si>
    <t>3,4,1 Fortalecimiento de la capacidad de gestión departamental</t>
  </si>
  <si>
    <t>3.4</t>
  </si>
  <si>
    <t>3.4.1</t>
  </si>
  <si>
    <t>3.4.1.1</t>
  </si>
  <si>
    <t>3.4.1.1 Gestión Estratégica del Talento Humano</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</si>
  <si>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</si>
  <si>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</si>
  <si>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</si>
  <si>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</si>
  <si>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</si>
  <si>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</si>
  <si>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</si>
  <si>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</si>
  <si>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</si>
  <si>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</si>
  <si>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</si>
  <si>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</si>
  <si>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3.4.1.2  Integridad</t>
  </si>
  <si>
    <t>Funcionario de apoyo para la ejecución del código de integridad</t>
  </si>
  <si>
    <t>3.4.1.3</t>
  </si>
  <si>
    <t>3.4.1.3 Fortalecimiento a la Organizacion y Simplificación de Procesos</t>
  </si>
  <si>
    <t>Estudio orgánico de la entidad para estructura, planta y escala salarial para actualizar el manual de funciones</t>
  </si>
  <si>
    <t>Manual de funciones actualizado</t>
  </si>
  <si>
    <t xml:space="preserve">Software TNS para bienes  inmuebles, equipos y bienes de consumo implementado </t>
  </si>
  <si>
    <t>Modernización de la bodega principal, circuito cerrado, sistema de alarmas y mejora de infraestructura física.</t>
  </si>
  <si>
    <t>Mejora del sistema de seguridad y de infraestructura de la plaza de feria- (bodegas alternas de almacén)</t>
  </si>
  <si>
    <t>Dependencias con  procesos y procedimientos actualizados</t>
  </si>
  <si>
    <t xml:space="preserve">Programa de mantenimiento de infraestructura implementado. </t>
  </si>
  <si>
    <t>3.4.1.4</t>
  </si>
  <si>
    <t>3.4.1.4 Transparencia, acceso a la información y lucha contra la corrupción pública</t>
  </si>
  <si>
    <t>Manual de contratación actualizado</t>
  </si>
  <si>
    <t>Cumplimiento del eje transversal del Plan Anticorrupción</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</si>
  <si>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</si>
  <si>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</si>
  <si>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</si>
  <si>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</si>
  <si>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</si>
  <si>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</si>
  <si>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</si>
  <si>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</si>
  <si>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</si>
  <si>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</si>
  <si>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</si>
  <si>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</si>
  <si>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</si>
  <si>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</si>
  <si>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</si>
  <si>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</si>
  <si>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</si>
  <si>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</si>
  <si>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</si>
  <si>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</si>
  <si>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</si>
  <si>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</si>
  <si>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</si>
  <si>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</si>
  <si>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</si>
  <si>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</si>
  <si>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</si>
  <si>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</si>
  <si>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</si>
  <si>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</si>
  <si>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</si>
  <si>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</si>
  <si>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</si>
  <si>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</si>
  <si>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</si>
  <si>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</si>
  <si>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</si>
  <si>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</si>
  <si>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</si>
  <si>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</si>
  <si>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</si>
  <si>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</si>
  <si>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</si>
  <si>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</si>
  <si>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</si>
  <si>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</si>
  <si>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</si>
  <si>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</si>
  <si>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</si>
  <si>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</si>
  <si>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</si>
  <si>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</si>
  <si>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</si>
  <si>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</si>
  <si>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</si>
  <si>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</si>
  <si>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</si>
  <si>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</si>
  <si>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</si>
  <si>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</si>
  <si>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</si>
  <si>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</si>
  <si>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</si>
  <si>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</si>
  <si>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</si>
  <si>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</si>
  <si>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</si>
  <si>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</si>
  <si>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</si>
  <si>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</si>
  <si>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3.4.2 Fortalecimiento de la participación comunitaria</t>
  </si>
  <si>
    <t>3.4.2</t>
  </si>
  <si>
    <t>3.4.2.1</t>
  </si>
  <si>
    <t>3.4.2.1 Fortalecimiento de la participación comunitaria.</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</si>
  <si>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</si>
  <si>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</si>
  <si>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</si>
  <si>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</si>
  <si>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Dignatarios capacitados (100 por cada subregión), sobre el desarrollo de la comunidad, control social  y participación ciudadana mediante la socialización de la LEY 743.</t>
  </si>
  <si>
    <t xml:space="preserve">Asambleas Generales y/o extraordinarias de la federación comunal apoyadas </t>
  </si>
  <si>
    <t>Municipios con participación de lideres sociales en congresos Nacionales de: (ideologías, mujer comunal, derechos humanos y de paz).</t>
  </si>
  <si>
    <t>Dignatarios de Juntas de Acción Comunal JAC  capacitados en formulación y evaluación de proyectos comunitarios.</t>
  </si>
  <si>
    <t>líderes de la acción comunal en el programa “Formador de Formadores”</t>
  </si>
  <si>
    <t>3.4.2.2</t>
  </si>
  <si>
    <t>3.4.2.2 Espacios de esparcimiento, disfrute de la vida, actividades físicas, lúdico, recreativas y de acompañamiento psicosocial para la Resolución de conflictos.</t>
  </si>
  <si>
    <t>Encuentros lúdicos recreativos y culturales realizados.</t>
  </si>
  <si>
    <t>Evento de Juegos Comunales Departamentales realizado.</t>
  </si>
  <si>
    <t xml:space="preserve">Planes de desarrollo comunales y comunitarios  con acompañamiento técnico </t>
  </si>
  <si>
    <t>Líderes comunales capacitados en temas de organización comunal y liderazgo.</t>
  </si>
  <si>
    <t>Celebraciones del día de la acción comunal realizadas</t>
  </si>
  <si>
    <t>3.4.2.3</t>
  </si>
  <si>
    <t>3.4.2.3 Protección y garantías de derechos para el organismo comunal</t>
  </si>
  <si>
    <t>Capacitaciones en autocuidado y protección para líderes comunales</t>
  </si>
  <si>
    <t>Apoyo a la implementation del plan integral de reparación colectiva a sobrevivientes del conflicto armado que hacen parte de Fedecomunal</t>
  </si>
  <si>
    <t>3,4,3 Sistemas de Información Territorial (Política 16: Gestión de Sistemas de Información)</t>
  </si>
  <si>
    <t>3.4.3</t>
  </si>
  <si>
    <t>3.4.3.1</t>
  </si>
  <si>
    <t>3.4.3.1 Gestión de Calidad - MIPG</t>
  </si>
  <si>
    <t>Revisión de los elementos de direccionamiento estratégico (Misión, Visión, Estrategias y Políticas Institucionales)</t>
  </si>
  <si>
    <t xml:space="preserve">Capacitaciones a equipos y enlaces en la implementación del MPIG </t>
  </si>
  <si>
    <t>3.4.3.2</t>
  </si>
  <si>
    <t>3.4.3.2 Fortalecimiento de la Gestión de la Información Geográfica</t>
  </si>
  <si>
    <t xml:space="preserve">Avance en la estructuración del Sistema de Información Geográfica </t>
  </si>
  <si>
    <t>Avance en la Construcción de la IDE (Infraestructura de Datos Espaciales) de la   Gobernación</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</si>
  <si>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</si>
  <si>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</si>
  <si>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</si>
  <si>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</si>
  <si>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3.4.3.3 Geoestadística y estudios territoriales</t>
  </si>
  <si>
    <t>Plan estadístico departamental implementado y publicado</t>
  </si>
  <si>
    <t>Estudios de análisis territorial de Norte de Santander realizados y publicados.</t>
  </si>
  <si>
    <t>3.4.3.4</t>
  </si>
  <si>
    <t>Sesión de la Comisión Intersectorial -CIR, para la aprobación de Estudios de Preinversión de Alianzas Productivas que pasan a inversión.</t>
  </si>
  <si>
    <t>Una sesión CIR implementada del Proyecto Apoyo a Alianzas Productivas -PAAP, del Minagricultura.</t>
  </si>
  <si>
    <t>Priorización de componentes para inversión.</t>
  </si>
  <si>
    <t>Priorizado el componente "Apoyo a la Comercialización de la Producción Primaria", para inversión con recursos departamentales.</t>
  </si>
  <si>
    <t>Gestión de recursos departamentales para la asignación a Estudios de Preinversión aprobados en sesión CIR.</t>
  </si>
  <si>
    <t>Un giro de recursos departamentales a Patrimonio Autónomo (Fiducia).</t>
  </si>
  <si>
    <t>Una estrategia implementada a través de catorce (14) jornadas de comercialización realizadas en el municipio de Ocaña, sin intervención de intermediarios.</t>
  </si>
  <si>
    <t>Información estadística del sector agropecuario vigencia 2019, editada y divulgada en forma digital.</t>
  </si>
  <si>
    <t>Ciento ochenta y cuatro (184) productores agrícolas beneficiados.</t>
  </si>
  <si>
    <t>Acuerdo de cofinanciación entre la Agencia de Renovación del Territorio -ART y Gobernación, para la implementación de 3 proyectos productivos, en beneficio del sector cafetero, cacaotero y panelero.</t>
  </si>
  <si>
    <t>Iniciativas apoyadas para el desarrollo y transferencia de modelos tecnológicos de producción industrial, en los sectores estratégicos del departamento.</t>
  </si>
  <si>
    <t>Estrategias comerciales promocionadas a partir de una marca región y sello territorial.</t>
  </si>
  <si>
    <t>6.8.1.2</t>
  </si>
  <si>
    <t>6.8.1.2 Apoyo y fortalecimiento a las empresas industriales del régimen franco</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</si>
  <si>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</si>
  <si>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</si>
  <si>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</si>
  <si>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</si>
  <si>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</si>
  <si>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</si>
  <si>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</si>
  <si>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</si>
  <si>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6.8.2</t>
  </si>
  <si>
    <t>6.8.2.1</t>
  </si>
  <si>
    <t xml:space="preserve">6.8.2.1 Crecimiento y desarrollo regional sostenible  </t>
  </si>
  <si>
    <t>Estrategia implementada para la generación de las condiciones que faciliten la exportación de productos y servicios no tradicionales mediante los sectores público - privados y académicos.</t>
  </si>
  <si>
    <t>Estrategias que permitan el proceso de  internacionalización de los sectores productivos apoyadas</t>
  </si>
  <si>
    <t>Acompañamiento a estrategias de  alianzas logísticas que se desarrollen en el departamento</t>
  </si>
  <si>
    <t>Aunar esfuerzos que permitan el fortalecimiento de Promotoras de Inversión</t>
  </si>
  <si>
    <t>6.8.2.2</t>
  </si>
  <si>
    <t xml:space="preserve">6.8.2.2 Internacionalización como fuente de desarrollo </t>
  </si>
  <si>
    <t>Estrategias comerciales promocionadas para generar una cultura exportadora en los sectores productivos del departamento</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</si>
  <si>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</si>
  <si>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</si>
  <si>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</si>
  <si>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</si>
  <si>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</si>
  <si>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6.8.2.3 Centros de investigación y/o desarrollo tecnológico</t>
  </si>
  <si>
    <t xml:space="preserve">Distrito de la Innovación y el Emprendimiento fundado (articulación del sector privado y público) </t>
  </si>
  <si>
    <t>6,8,3  Empleo digno y decente para la productividad</t>
  </si>
  <si>
    <t>6.8.3</t>
  </si>
  <si>
    <t>6.8.3.1</t>
  </si>
  <si>
    <t>6.8.3.1 Empleo decente</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</si>
  <si>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</si>
  <si>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</si>
  <si>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</si>
  <si>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</si>
  <si>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</si>
  <si>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</si>
  <si>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</si>
  <si>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Meta Producto 
1 trimestre</t>
  </si>
  <si>
    <t>Meta Producto 
2 trimestre</t>
  </si>
  <si>
    <t>Meta Producto 
3 trimestre</t>
  </si>
  <si>
    <t>Seguimiento subregional al diligenciamiento de información en formatos.</t>
  </si>
  <si>
    <t xml:space="preserve">Seis jornadas de seguimiento al diligenciamiento de información en formatos, en igual número de subregiones. </t>
  </si>
  <si>
    <t>Información ordenada y tabulada por producto y por municipio.</t>
  </si>
  <si>
    <t>Recolección de información a nivel municipal.</t>
  </si>
  <si>
    <t>Presentación y validación de información ante el CONSEA.</t>
  </si>
  <si>
    <t>Jornadas de capacitación sobre el diligenciamiento de formatos, a enlaces municipales.</t>
  </si>
  <si>
    <t>Seis jornadas de capacitación realizadas con enlaces municipales, sobre el diligenciamiento de formatos.</t>
  </si>
  <si>
    <t>Instituciones educativas adoptan en sus PEI de manera trasversal la movilidad y seguridad vial para salvar vidas</t>
  </si>
  <si>
    <t xml:space="preserve">Plan Departamental de Extensión Agropecuaria PDEA, presentado a la Honorable Asamblea Departamental para estudio y aprobación. </t>
  </si>
  <si>
    <t>Un Plan Departamental 2020-2023 de Extensión Agropecuaria PDEA estudiado y aprobado por la Honorable Asamblea Departamental.</t>
  </si>
  <si>
    <t>Comité departamental de la mujer creado (con participación de las 6 subregiones)</t>
  </si>
  <si>
    <t>Jornadas de capacitación a nivel regional desarrolladas para formación de vida política y democrática de las mujeres y diversidad de género</t>
  </si>
  <si>
    <t>1.10.1.2</t>
  </si>
  <si>
    <t>1.10.1.2 Derechos de la mujer</t>
  </si>
  <si>
    <t>Celebraciones en conmemoración del día de la mujer</t>
  </si>
  <si>
    <t>Celebraciones en conmemoración del día no a la violencia contra la mujer</t>
  </si>
  <si>
    <t>1,10,2 Mujer libre de violencia</t>
  </si>
  <si>
    <t>1.10.2</t>
  </si>
  <si>
    <t>1.10.2.1</t>
  </si>
  <si>
    <t>1.10.2.1 Prevención de la violencia contra la mujer</t>
  </si>
  <si>
    <t>Talleres a asociaciones de mujeres para la prevención de la violencia intrafamiliar</t>
  </si>
  <si>
    <t>1.10.2.2</t>
  </si>
  <si>
    <t>1.10.2.2 Cultura ciudadana en equidad de género</t>
  </si>
  <si>
    <t>Talleres a asociaciones de mujeres de educación en equidad de género</t>
  </si>
  <si>
    <t>1.10.2.3</t>
  </si>
  <si>
    <t>1.10.2.3 Derechos sexuales de la mujer</t>
  </si>
  <si>
    <t>Talleres para la divulgación, protección y prevención de los derechos sexuales a la mujer</t>
  </si>
  <si>
    <t>Talleres de capacitación en derechos sexuales y reproductivos de las mujeres en situación de desplazamiento</t>
  </si>
  <si>
    <t>1.10.2.4</t>
  </si>
  <si>
    <t>1.10.2.4 Educación no sexista</t>
  </si>
  <si>
    <t>Docentes capacitados</t>
  </si>
  <si>
    <t>1.10.2.5</t>
  </si>
  <si>
    <t>1.10.2.5 Difusión de los derechos de la mujer</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</si>
  <si>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</si>
  <si>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</si>
  <si>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</si>
  <si>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</si>
  <si>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</si>
  <si>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</si>
  <si>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Asesorías jurídicas realizadas a las mujeres del departamento</t>
  </si>
  <si>
    <t>1.10.2.6</t>
  </si>
  <si>
    <t>1.10.2.6  Observatorio de la mujer</t>
  </si>
  <si>
    <t>Observatorio de la mujer creado y puesto en marcha</t>
  </si>
  <si>
    <t>1,10,3 Mujer Urbana y rural emprendedora y productiva</t>
  </si>
  <si>
    <t>1.10.3</t>
  </si>
  <si>
    <t>1.10.3.1</t>
  </si>
  <si>
    <t>1.10.3.1 Conformación y consolidación de organizaciones de mujeres</t>
  </si>
  <si>
    <t>Organizaciones de mujeres apoyadas</t>
  </si>
  <si>
    <t>1.10.3.2</t>
  </si>
  <si>
    <t>1.10.3.2 Proyectos productivos a mujeres</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</si>
  <si>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</si>
  <si>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</si>
  <si>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</si>
  <si>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</si>
  <si>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</si>
  <si>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Proyecto de desarrollo agroindustrial y/o centros de acopio a las mujeres y diversidad de genero en el departamento</t>
  </si>
  <si>
    <t>Asociaciones apoyadas con proyectos productivos de mujeres rurales en las diferentes subregiones.</t>
  </si>
  <si>
    <t xml:space="preserve">Asociaciones apoyadas con proyectos productivos de mujeres víctimas del conflicto armado en las diferentes subregiones </t>
  </si>
  <si>
    <t>1.10.3.3</t>
  </si>
  <si>
    <t>1.10.3.3 Líneas de crédito para la implementación de unidades productivas</t>
  </si>
  <si>
    <t>Mujeres y personas con diversidad de género asesoradas para acceder a créditos blandos para financiar sus proyectos</t>
  </si>
  <si>
    <t>1.10.3.4</t>
  </si>
  <si>
    <t>1.10.3.4 Capacitación para el trabajo</t>
  </si>
  <si>
    <t>Talleres de cooperativismo y economía solidaria realizados</t>
  </si>
  <si>
    <t>1.10.3.5</t>
  </si>
  <si>
    <t>1.10.3.5 Apoyo integral a mujeres urbanas y rurales</t>
  </si>
  <si>
    <t>Entregas de incentivos a la productividad urbanas y rurales</t>
  </si>
  <si>
    <t>1.10.3.6</t>
  </si>
  <si>
    <t>1.10.3.6 Acompañamiento y apoyo en exposición empresarial</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</si>
  <si>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</si>
  <si>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</si>
  <si>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</si>
  <si>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 Proyectos especiales para la mujer</t>
  </si>
  <si>
    <t>1.10.4</t>
  </si>
  <si>
    <t>1.10.4.1</t>
  </si>
  <si>
    <t>1.10.4.1 Casas de la mujer</t>
  </si>
  <si>
    <t>Casas de mujer emprendedoras diseñadas y en funcionamiento</t>
  </si>
  <si>
    <t>1.10.4.2</t>
  </si>
  <si>
    <t>1.10.4.2 Mujeres líderes voluntarias</t>
  </si>
  <si>
    <t>Líderes mujeres voluntarias con acompañamiento</t>
  </si>
  <si>
    <t>Capacitaciones y certificación de mujeres líderes conciliadoras en equidad</t>
  </si>
  <si>
    <t>1.10.4.3</t>
  </si>
  <si>
    <t>1.10.4.3 Escuela de cuidadoras</t>
  </si>
  <si>
    <t>Madres de niñez y juventud discapacitadas apoyadas</t>
  </si>
  <si>
    <t>1.10.4.4</t>
  </si>
  <si>
    <t>1.10.4.4 Asociaciones de mujeres</t>
  </si>
  <si>
    <t>Base de datos de las asociaciones y sus asociadas actualizada</t>
  </si>
  <si>
    <t>Asociaciones dotadas de implementos (sillas, mesas, equipos y uniformes)</t>
  </si>
  <si>
    <t>1.10.4.5</t>
  </si>
  <si>
    <t>1.10.4.5 Mujer educada</t>
  </si>
  <si>
    <t>Diplomado de mujeres conciliadoras realizado</t>
  </si>
  <si>
    <t>Mujeres con cursos de nivelación para terminar la primaria y bachillerato</t>
  </si>
  <si>
    <t>1.10.4.6</t>
  </si>
  <si>
    <t>1.10.4.6 Mujer saludable</t>
  </si>
  <si>
    <t>Mujeres valoradas en temas de salud visual</t>
  </si>
  <si>
    <t>Mujeres con suministro de elementos de rehabilitación visual</t>
  </si>
  <si>
    <t>mujeres atendidas con rehabilitación oral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</si>
  <si>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</si>
  <si>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</si>
  <si>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</si>
  <si>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</si>
  <si>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Talleres a docentes, líderes comunitarios, fiscales , comisarios, inspectores de policía e instituciones de salud en prevención del abuso sexual (1 anuales)</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</si>
  <si>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</si>
  <si>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</si>
  <si>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</si>
  <si>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</si>
  <si>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1.10.4.7 Cultura, deporte, recreación, actividad física y el aprovechamiento del tiempo libre para la mujer</t>
  </si>
  <si>
    <t>Encuentros regionales de mujeres en jornadas lúdicas-deportivas, para promover recreación sana y desarrollo de aptitudes culturales</t>
  </si>
  <si>
    <t>motivar la participación de la mujer en la práctica de los deportes, la actividad fisica y la recreación.  Realización de encuentros y juegos deportivos de la mujer y el deporte</t>
  </si>
  <si>
    <t>apoyo a procesos de emprendimiento desde la cultura y las artes a población de mujeres y diversidad de género</t>
  </si>
  <si>
    <t>1.10.4.8</t>
  </si>
  <si>
    <t>1.10.4.8 Prevención de la trata de personas</t>
  </si>
  <si>
    <t>Capacitaciones a rectores y coordinadores de los colegios en departamentales en trata de personas</t>
  </si>
  <si>
    <t>Capacitaciones dirigidas a niñas, jóvenes de los colegios, docentes y escuelas de padres universidades y comunidad general en la prevención de la trata de personas</t>
  </si>
  <si>
    <t>Capacitaciones dirigidas asociaciones de mujeres  en la prevención de la trata de personas</t>
  </si>
  <si>
    <t>1.10.4.9</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</si>
  <si>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</si>
  <si>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t>
  </si>
  <si>
    <t>Campañas en prevención del consumo de sustancias psicoactivas y atención integral a las niñas, jóvenes y adultos</t>
  </si>
  <si>
    <t>1.10.4.10</t>
  </si>
  <si>
    <t>1.10.4.10 Atención a mujeres privadas de la libertad</t>
  </si>
  <si>
    <t>Programa de salud integral desarrollado</t>
  </si>
  <si>
    <t>Programa de proyectos productivos desarrollado</t>
  </si>
  <si>
    <t>Programa de actividades en la práctica de los deportes, la actividad física y la recreación desarrollados</t>
  </si>
  <si>
    <t>1,10,5 Acciones con Población OSIGD - LGBTI</t>
  </si>
  <si>
    <t>1.10.5</t>
  </si>
  <si>
    <t>1.10.5.1</t>
  </si>
  <si>
    <t>1.10.5.1 Participación en la politica pública de OSIGD - LGBTI</t>
  </si>
  <si>
    <t>Comité departamental de OSIGD - LGBTI creado (con participación de las 6 subregiones)</t>
  </si>
  <si>
    <t>Plan de acción de la población OSIGD - LGBTI territorializado</t>
  </si>
  <si>
    <t>1.10.5.2</t>
  </si>
  <si>
    <t>1.10.5.2 Educación Incluyente OSIGD - LGBTI</t>
  </si>
  <si>
    <t>Diplomado de docentes en educación incluyente</t>
  </si>
  <si>
    <t>Municipios con capacitación a los colegios de la sede central en educación incluyente a los estudiantes</t>
  </si>
  <si>
    <t>1.10.5.3</t>
  </si>
  <si>
    <t>1.10.5.3 Salud OSIGD - LGBTI</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</si>
  <si>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</si>
  <si>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</si>
  <si>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1.10.5.4 Cultura, deporte, recreación, actividad fisica y el aprovechamiento del tiempo libre para la población OSIGD - LGBTI</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</si>
  <si>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</si>
  <si>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</si>
  <si>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</si>
  <si>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1.10.5.5 Asociaciones de OSIGD - LGBTI</t>
  </si>
  <si>
    <t>Base de datos de las organizaciones y sus asociados (as)</t>
  </si>
  <si>
    <t>1.10.5.6</t>
  </si>
  <si>
    <t>1.10.5.6 Prevención de la violencia contra la población OSIGD - LGBTI</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</si>
  <si>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</si>
  <si>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</si>
  <si>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</si>
  <si>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6.1.3.3 Incremento y mejoramiento de renglones tradicionales</t>
  </si>
  <si>
    <t>Hectáreas de café sembradas y/o mejoradas</t>
  </si>
  <si>
    <t>Hectáreas de cacao sembradas y/o  mejoradas</t>
  </si>
  <si>
    <t>Proyectos gestionados y/o apoyados para mejorar la producción de arroz</t>
  </si>
  <si>
    <t>6.1.3.4</t>
  </si>
  <si>
    <t>6.1.3.4 Promoción del agro</t>
  </si>
  <si>
    <t>Eventos y/o ferias de agro negocios apoyadas</t>
  </si>
  <si>
    <t>6.1.3.5</t>
  </si>
  <si>
    <t>6.1.3.5 Evaluaciones Agropecuarias por Consenso</t>
  </si>
  <si>
    <t>Evaluaciones agropecuarias municipales EVA realizadas</t>
  </si>
  <si>
    <t>6.1.3.6</t>
  </si>
  <si>
    <t>6.1.3.6 Plan de Seguridad Alimentaria y Nutricional</t>
  </si>
  <si>
    <t>Plan de Seguridad Alimentaria y Nutricional Formulado</t>
  </si>
  <si>
    <t>6, 1, 4 Infraestructura Productiva para el Desarrollo Agropecuario</t>
  </si>
  <si>
    <t>6.1.4</t>
  </si>
  <si>
    <t>6.1.4.1</t>
  </si>
  <si>
    <t>6.1.4.1 Infraestructura productiva agrícola y pecuaria</t>
  </si>
  <si>
    <t>Proyectos de infraestructura productiva gestionados y/o apoyados para fortalecer las cadenas de valor</t>
  </si>
  <si>
    <t>Distritos de riego construidos y/o rehabilitados</t>
  </si>
  <si>
    <t>6, 1, 5 Formalización de la Propiedad Rural</t>
  </si>
  <si>
    <t>6.1.5</t>
  </si>
  <si>
    <t>6.1.5.1</t>
  </si>
  <si>
    <t>6.1.5.1 Formalización de la propiedad rural</t>
  </si>
  <si>
    <t>Predios rurales gestionados y/o apoyados en el proceso de titulación</t>
  </si>
  <si>
    <t>Sistema catastral gestionado y/o implementado</t>
  </si>
  <si>
    <t>6, 1, 6 Creemos en la Institucionalidad</t>
  </si>
  <si>
    <t>6.1.6</t>
  </si>
  <si>
    <t>6.1.6.1</t>
  </si>
  <si>
    <t>6.1.6.1 Cooperación y articulación interinstitucional</t>
  </si>
  <si>
    <t>Acciones de articulación interinstitucional realizadas</t>
  </si>
  <si>
    <t>6, 1, 7 Certificación para la Agricultura</t>
  </si>
  <si>
    <t>6.1.7</t>
  </si>
  <si>
    <t>6.1.7.1</t>
  </si>
  <si>
    <t>6.1.7.1 Buenas prácticas en la producción  primaria</t>
  </si>
  <si>
    <t>Sistema apoyado para la producción de productos inocuos</t>
  </si>
  <si>
    <t>6, 1, 8 Sostenibilidad de la Actividad Forestal</t>
  </si>
  <si>
    <t>6.1.8</t>
  </si>
  <si>
    <t>6.1.8.1</t>
  </si>
  <si>
    <t>6.1.8.1 Desarrollo del sector forestal</t>
  </si>
  <si>
    <t>Talleres para sensibilizar y fortalecer las capacidades del sector forestal</t>
  </si>
  <si>
    <t>Municipios con establecimiento de especies forestales</t>
  </si>
  <si>
    <t>6, 1, 9 El PDET es de Todos</t>
  </si>
  <si>
    <t>6.1.9</t>
  </si>
  <si>
    <t>6.1.9.1</t>
  </si>
  <si>
    <t>2.1.1.2 Un Norte promotor del dialogo social</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</si>
  <si>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</si>
  <si>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</si>
  <si>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</si>
  <si>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</si>
  <si>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2.1.1.3 Norte de Santander le apuesta a la legalidad</t>
  </si>
  <si>
    <t>Jornadas de sensibilización para transformar la cultura de la ilegalidad y propender por conductas con apego a la ley.</t>
  </si>
  <si>
    <t>Fortalecimiento del Consejo Seccional de Estupefacientes de Norte de Santander y el comité de control de oferta.</t>
  </si>
  <si>
    <t>Apoyo y seguimiento a la Política Integral para Enfrentar el Problema de las Drogas: Ruta Futuro.</t>
  </si>
  <si>
    <t xml:space="preserve">2,1,2 Centros Carcelarios, Penitenciarios y de Atención Especializada  </t>
  </si>
  <si>
    <t>2.1.2</t>
  </si>
  <si>
    <t>2.1.2.1</t>
  </si>
  <si>
    <t>2.1.2.1 Mas oportunidades para las personas privadas de la libertad</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</si>
  <si>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</si>
  <si>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</si>
  <si>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</si>
  <si>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</si>
  <si>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2.1.2.2 Fortalecimiento Institucional a los Centros Carcelarios, Penitenciarios y de Atención Especializada</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</si>
  <si>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</si>
  <si>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</si>
  <si>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</si>
  <si>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</si>
  <si>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</si>
  <si>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</si>
  <si>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2.1.2.3 Mas oportunidades para los menores infractores</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</si>
  <si>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</si>
  <si>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</si>
  <si>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</si>
  <si>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</si>
  <si>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 Promoción y Protección de los Derechos Humanos y DIH</t>
  </si>
  <si>
    <t>2.1.3</t>
  </si>
  <si>
    <t>2.1.3.1</t>
  </si>
  <si>
    <t>2.1.3.1 Norte de Santander promueve los Derechos Humanos</t>
  </si>
  <si>
    <t>Política Pública Departamental de Derechos Humanos diseñada y formulada.</t>
  </si>
  <si>
    <t>Implementación de la Política Pública Departamental de Derechos Humanos.</t>
  </si>
  <si>
    <t>Docentes de las instituciones educativas públicas y privadas del departamento cuentan con una capacitación pertinente y adecuada en cultura, seguridad vial y movilidad</t>
  </si>
  <si>
    <t>Proyectos de investigación en etapa inicial, asociados a los problemas de movilidad y seguridad vial liderados por universidades de la región</t>
  </si>
  <si>
    <t>Programa dirigido a conductores para prevenir el consumo de alcohol antes y durante la conducción</t>
  </si>
  <si>
    <t xml:space="preserve">Programa de capacitación dirigido a los conductores de vehículos de pasajeros, transporte escolar y de carga, que hacen parte de las empresas que operan en el departamento, para fortalecer sus competencias laborales </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</si>
  <si>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</si>
  <si>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</si>
  <si>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 xml:space="preserve">Motociclistas del departamento cuentan con una capacitación pertinente y adecuada en cultura, seguridad vial y movilidad </t>
  </si>
  <si>
    <t>5.2.1.3</t>
  </si>
  <si>
    <t>5.2.1.3 Infraestructura protectora de vidasInfraestructura protectora de vidas</t>
  </si>
  <si>
    <t>Comité consultivo de infraestructura vial, creado y en funcionamiento</t>
  </si>
  <si>
    <t>Mapa de siniestralidad departamental</t>
  </si>
  <si>
    <t>Instalación y mantenimiento de señales en las vías de segundo y tercer nivel del departamento con señalización</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</si>
  <si>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</si>
  <si>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</si>
  <si>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ante el   ierno Nacional del mejoramiento de la infraestructura de aeropuertos, líneas férreas y terminal de transportes en el Departamento</t>
  </si>
  <si>
    <t>Gestión del proceso de transferencia de mercancías de transporte terrestre a férreo</t>
  </si>
  <si>
    <t>Gestión de los estudios y diseños para el puerto fluvial de Norte de Santander sobre el río magdalena</t>
  </si>
  <si>
    <t>Gestión de los estudios para la construcción de la línea férrea que conecte el departamento con la red férrea nacional</t>
  </si>
  <si>
    <r>
      <t>Gestión</t>
    </r>
    <r>
      <rPr>
        <sz val="16"/>
        <color indexed="8"/>
        <rFont val="Arial"/>
        <family val="2"/>
      </rPr>
      <t xml:space="preserve"> de los estudios y diseños para tráfico pesado en los cascos urbanos de los Municipios</t>
    </r>
  </si>
  <si>
    <t>5.2.1.4</t>
  </si>
  <si>
    <t>5.2.1.4 Vehículos más controlados para disminuir siniestros vialesVehículos más controlados para disminuir siniestros viales</t>
  </si>
  <si>
    <t xml:space="preserve">Programa operativo dirigido a los vehículos automotores que circulan por las vías del departamento con el fin de verificar el cumplimiento de las condiciones técnico-mecánicas </t>
  </si>
  <si>
    <t xml:space="preserve">Empresas de transporte urbano colectivo han sido auditadas con respecto al cumplimiento de los estándares de calidad exigidos, en el marco del Plan Estratégico de Seguridad Vial </t>
  </si>
  <si>
    <t>Censo de los vehículos automotores del departamento que ya cumplieron su vida útil con el fin de promover su ingreso al proceso de desintegración vehicular</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</si>
  <si>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</si>
  <si>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</si>
  <si>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</si>
  <si>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</si>
  <si>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</si>
  <si>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</si>
  <si>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</si>
  <si>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Registro mensual de victimas de siniestros viales en el departamento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</si>
  <si>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</si>
  <si>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</si>
  <si>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  Más Oportunidades para los Servicios Públicos Domiciliarios: Agua, Saneamiento Básico y Energía</t>
  </si>
  <si>
    <t>5.3</t>
  </si>
  <si>
    <t>5.3.1</t>
  </si>
  <si>
    <t>5.3.1.1</t>
  </si>
  <si>
    <t>5,3,1 Acceso a agua potable y saneamiento adecuado</t>
  </si>
  <si>
    <t>5.3.1.1 Consolidación del Acueducto Metropolitano</t>
  </si>
  <si>
    <t>% de las obras del Subproyecto 1 terminadas (Captación, desarenador, cuarto de bombeo y conducción Termotasajero - Portico)</t>
  </si>
  <si>
    <t>AGUAS</t>
  </si>
  <si>
    <t>% de las obras de los Subproyectos 3 y 4 terminadas (Planta de tratamiento el Pórtico y conducción y almacenamiento de Villa Rosario y Los Patios).</t>
  </si>
  <si>
    <t>Esquema Regional de Operación de la infraestructura del Proyecto del Acueducto Metropolitano de Cúcuta, Villa del Rosario y Los Patios implementado.</t>
  </si>
  <si>
    <t>5.3.1.2</t>
  </si>
  <si>
    <t>5.3.1.2 Optimización de Sistemas de acueductos y/o alcantarillados Urbanos y Rurales</t>
  </si>
  <si>
    <t xml:space="preserve">Diseños de sistemas de acueducto y alcantarillado Urbano y rural </t>
  </si>
  <si>
    <t>Acueductos y alcantarillados urbano y rural optimizados</t>
  </si>
  <si>
    <t>Estudios y Diseños y/o construcción de proyectos de soluciones individuales rurales, PDET</t>
  </si>
  <si>
    <t>Estudios y/o Construcción de proyectos de optimización de acueductos y/o alcantarillados urbanos y/o rurales en Municipios PDET</t>
  </si>
  <si>
    <t>5.3.1.3</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</si>
  <si>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</si>
  <si>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</si>
  <si>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</si>
  <si>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5.3.2</t>
  </si>
  <si>
    <t>5.3.2.1</t>
  </si>
  <si>
    <t xml:space="preserve">5.3.2.1 Impulso a estrategias asociativas para la recolección y disposición de residuos sólidos </t>
  </si>
  <si>
    <t>Estrategias de esquemas asociativos subregionales para la recolección y aprovechamiento de residuos sólidos impulsados</t>
  </si>
  <si>
    <t>5.3.2.2</t>
  </si>
  <si>
    <t>5.3.2.2 Fortalecimiento de la gestión institucional de la prestación de los servicios de Agua Potable y Saneamiento Básico</t>
  </si>
  <si>
    <t>Municipios con Acompañamiento en la implementación de estrategias de fortalecimiento, aseguramiento de la prestación y/o transformación de los prestadores de los servicios de Agua Potable y Saneamiento Básico urbanos y/o rurales</t>
  </si>
  <si>
    <t>Municipios con asistencia en la Implementación de las estrategias de monitoreo, seguimiento y control y/o en el cumplimiento normativo del sector de APSB</t>
  </si>
  <si>
    <t>5.3.2.3</t>
  </si>
  <si>
    <t>5.3.2.3 Gestión Social, Plan Ambiental y Gestión del Riesgo en el Sector de APSB</t>
  </si>
  <si>
    <t>Plan de Gestión social del Sector de APSB implementado.</t>
  </si>
  <si>
    <t>Plan Ambiental del Sector de APSB implementado.</t>
  </si>
  <si>
    <t>Plan de Gestión del Riesgo del Sector de APSB implementado.</t>
  </si>
  <si>
    <t>6. Productividad</t>
  </si>
  <si>
    <t>6.1 Más Oportunidades para lo Agropecuario, Pesca y Plantaciones Forestales</t>
  </si>
  <si>
    <t xml:space="preserve">6,1,1 Investigación Agropecuaria y Adopción de Tecnología </t>
  </si>
  <si>
    <t>6.</t>
  </si>
  <si>
    <t>6.1</t>
  </si>
  <si>
    <t>6.1.1</t>
  </si>
  <si>
    <t>6.1.1.1</t>
  </si>
  <si>
    <t>6.1.1.1 Desarrollo tecnológico</t>
  </si>
  <si>
    <t>Proyectos de investigación gestionados y/o apoyados, de impacto en los sectores agropecuario y agroindustrial</t>
  </si>
  <si>
    <t>AGRICULTURA</t>
  </si>
  <si>
    <t>6.1.1.2</t>
  </si>
  <si>
    <t>6.1.1.2 Extensión Agropecuaria</t>
  </si>
  <si>
    <t>Plan Departamental de Extensión Agropecuaria PDEA, formulado, aprobado e implementado</t>
  </si>
  <si>
    <t>6,1,2  Acceso al Crédito y Financiamiento de Proyectos Productivos</t>
  </si>
  <si>
    <t>6.1.2</t>
  </si>
  <si>
    <t>6.1.2.1</t>
  </si>
  <si>
    <t>6.1.2.1 Acceso a financiamiento, productos y servicios agropecuarios</t>
  </si>
  <si>
    <t>Fondo complementario de garantías del sector agropecuario y rural capitalizado</t>
  </si>
  <si>
    <t>6, 1, 3 Norte de Santander Productivo, Sostenible e Incluyente</t>
  </si>
  <si>
    <t>6.1.3</t>
  </si>
  <si>
    <t>6.1.3.1</t>
  </si>
  <si>
    <t>6.1.3.1 Fortalecimiento de los sistemas productivos agropecuarios</t>
  </si>
  <si>
    <t>Proyectos productivos agrícolas y/o pecuarios presentados a través de Convocatorias</t>
  </si>
  <si>
    <t>Proyectos productivos  gestionados y fortalecidos a través de recursos del Sistema General de Regalías</t>
  </si>
  <si>
    <t>Proyectos productivos con enfoque territorial gestionados y/o apoyados</t>
  </si>
  <si>
    <t>Proyectos productivos agropecuarios o agroindustriales gestionados y/o apoyados</t>
  </si>
  <si>
    <t>6.1.3.2</t>
  </si>
  <si>
    <t>6.1.3.2 Apoyo a poblaciones productivas con enfoque diferencial</t>
  </si>
  <si>
    <t>Proyectos productivos con jóvenes rurales gestionados y/o apoyados</t>
  </si>
  <si>
    <t>Proyectos productivos con mujeres rurales gestionados y/o apoyados</t>
  </si>
  <si>
    <t>Proyectos productivos con población víctima gestionados y/o apoyados</t>
  </si>
  <si>
    <t>6.1.3.3</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</si>
  <si>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</si>
  <si>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</si>
  <si>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</si>
  <si>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</si>
  <si>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</si>
  <si>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</si>
  <si>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</si>
  <si>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</si>
  <si>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</si>
  <si>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</si>
  <si>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</si>
  <si>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</si>
  <si>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</si>
  <si>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</si>
  <si>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</si>
  <si>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</si>
  <si>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</si>
  <si>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</si>
  <si>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</si>
  <si>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</si>
  <si>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</si>
  <si>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</si>
  <si>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</si>
  <si>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</si>
  <si>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</si>
  <si>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</si>
  <si>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</si>
  <si>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</si>
  <si>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</si>
  <si>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</si>
  <si>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</si>
  <si>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</si>
  <si>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</si>
  <si>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</si>
  <si>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</si>
  <si>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</si>
  <si>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t>
  </si>
  <si>
    <t>6.2.1</t>
  </si>
  <si>
    <t>6.2.1.1</t>
  </si>
  <si>
    <t>6.2.1.1 Norte de Santander destino turístico</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</si>
  <si>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</si>
  <si>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</si>
  <si>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</si>
  <si>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</si>
  <si>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</si>
  <si>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</si>
  <si>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Publicaciones sobre turismo cultural (historia, folklore, costumbres, gastronomía, música, literatura, religión, etc)</t>
  </si>
  <si>
    <t>6.2.1.2</t>
  </si>
  <si>
    <t>6.2.1.2 Prevención y control de ESCNNA</t>
  </si>
  <si>
    <t>Campañas de prevención de ESCNNA (una por año)</t>
  </si>
  <si>
    <t>6.2.2 Condiciones institucionales para el impulso al sector turismo</t>
  </si>
  <si>
    <t>6.2.2</t>
  </si>
  <si>
    <t>6.2.2.1</t>
  </si>
  <si>
    <t>6.2.2.1 Fortalecimiento institucional del turismo</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</si>
  <si>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</si>
  <si>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</si>
  <si>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</si>
  <si>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</si>
  <si>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</si>
  <si>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</si>
  <si>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 Productividad turística regional</t>
  </si>
  <si>
    <t>6.2.3</t>
  </si>
  <si>
    <t>6.2.3.1</t>
  </si>
  <si>
    <t>6.2.3.1 Más y Mejor infraestructura, para el turismo</t>
  </si>
  <si>
    <t>Promoción divulgación de la construcción del Centro de Convenciones</t>
  </si>
  <si>
    <t>Proyectos de infraestructura turística apoyados</t>
  </si>
  <si>
    <t>6.2.3.2</t>
  </si>
  <si>
    <t>6.2.3.2 Fortalecimiento del Capital Humano para el turismo</t>
  </si>
  <si>
    <t>Municipios con apoyo de iniciativas de artesanos</t>
  </si>
  <si>
    <t>Talleres de formación dirigidos a actores de la cadena turística</t>
  </si>
  <si>
    <t>Implementación Programa Colegios amigos del Turismo (emprendimientos en turismo naranja)</t>
  </si>
  <si>
    <t>6.3 Más Oportunidades para el Emprendimiento</t>
  </si>
  <si>
    <t>6.3.1  Fortalecimiento y desarrollo de actividades para promover el emprendimiento y generación de empleo en Norte de Santander</t>
  </si>
  <si>
    <t>6.3</t>
  </si>
  <si>
    <t>6.3.1</t>
  </si>
  <si>
    <t>6.3.1.1</t>
  </si>
  <si>
    <t xml:space="preserve">6.3.1.1 Asesoramiento y acompañamiento a emprendedores </t>
  </si>
  <si>
    <t>Programa de asesoramiento y acompañamiento a emprendedores en las etapas de ideación, pre-incubación, incubación y aceleración creado</t>
  </si>
  <si>
    <t>ECONÓMICO</t>
  </si>
  <si>
    <t>Iniciativas de emprendimientos creativos y culturales (Economía Naranja) promocionadas</t>
  </si>
  <si>
    <t>6.3.1.2</t>
  </si>
  <si>
    <t xml:space="preserve">6.3.1.2 Impulso a emprendimientos con la participación del sector público, privado y academia </t>
  </si>
  <si>
    <t>Ruta del Emprendimiento e innovación creada</t>
  </si>
  <si>
    <t>Sistema de información de emprendimiento del departamento creado</t>
  </si>
  <si>
    <t>Estrategias para promocionar el fortalecimiento de los Ecosistema de Innovación y Emprendimiento virtual</t>
  </si>
  <si>
    <t>6,3,2 Fortalecimiento y financiamiento para la creación de emprendimientos</t>
  </si>
  <si>
    <t>6.3.2</t>
  </si>
  <si>
    <t>6.3.2.1</t>
  </si>
  <si>
    <t>6.3.2.1 Fondo departamental para el acceso a crédito para emprendedores</t>
  </si>
  <si>
    <t>Créditos para fortalecimiento y aceleración de emprendimientos</t>
  </si>
  <si>
    <t>Emprendimientos apoyados financiera y/o comercialmente</t>
  </si>
  <si>
    <t>6.3.2.2</t>
  </si>
  <si>
    <t>6.3.2.2 Desarrollo y promoción de actividades para el emprendimiento</t>
  </si>
  <si>
    <t xml:space="preserve">Ferias y eventos de emprendimiento apoyados </t>
  </si>
  <si>
    <t>Proceso de diseño, actualización y/u orientación en la implementación de la Ruta de asistencia, prevención y protección de victimas de minas antipersonal y los distintos protocolos de protección a nivel municipal.</t>
  </si>
  <si>
    <t>2.3.4.2</t>
  </si>
  <si>
    <t>2.3.4.2 Hagamos de Norte de Santander un Departamento de huellas seguras</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</si>
  <si>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</si>
  <si>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</si>
  <si>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 Más oportunidades para las víctimas y para la paz</t>
  </si>
  <si>
    <t>2.4.1. Atención a las Víctimas del Conflicto armado interno.</t>
  </si>
  <si>
    <t>2.4.1</t>
  </si>
  <si>
    <t>2.4.1.1</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</si>
  <si>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</si>
  <si>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</si>
  <si>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VÍCTIMAS</t>
  </si>
  <si>
    <r>
      <t xml:space="preserve">Jornadas de asistencia técnica a los Municipios en </t>
    </r>
    <r>
      <rPr>
        <sz val="16"/>
        <color indexed="8"/>
        <rFont val="Arial"/>
        <family val="2"/>
      </rPr>
      <t>el conocimiento de las rutas de protección de líderes sociales, en medidas de autocuidado y protección.</t>
    </r>
  </si>
  <si>
    <t>Atención a Solicitudes de apoyo en acompañamiento a procesos de caracterización, presentadas por los municipios de Norte de Santander, en acompañamiento de la UARIV</t>
  </si>
  <si>
    <t>2.4.1.2</t>
  </si>
  <si>
    <t>2.4.1.2 Garantías de Participación para la Población Víctima</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</si>
  <si>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</si>
  <si>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</si>
  <si>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</si>
  <si>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</si>
  <si>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</si>
  <si>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</si>
  <si>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</si>
  <si>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</si>
  <si>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</si>
  <si>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</si>
  <si>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Apoyo para la elaboración de los proyectos, de acuerdo a las   propuestas presentados por la Población Víctima.</t>
  </si>
  <si>
    <t>Acompañamiento y atención a los Planes de Retorno y Reubicación en el Norte de Santander en articulación con el SNARIV.</t>
  </si>
  <si>
    <t>Acompañamiento  y atención a los Sujetos de Reparación Colectiva en cumplimiento de medidas establecidas en el Norte de Santander en articulación con el  SNARIV.</t>
  </si>
  <si>
    <r>
      <t xml:space="preserve">Jornadas de asistencia técnica en los Municipios del Norte de Santander </t>
    </r>
    <r>
      <rPr>
        <sz val="16"/>
        <color indexed="8"/>
        <rFont val="Arial"/>
        <family val="2"/>
      </rPr>
      <t>para la Inclusión de la Política de Restitución de Tierras y Derechos territoriales dentro de la política pública municipal de atención integral a víctimas, realizadas en atención a las recomendaciones establecidas en las comunidades con procesos de Restitución.</t>
    </r>
  </si>
  <si>
    <t>Jornadas de Atención Psicosocial a la Población Víctima realizados en los Municipios de Norte de Santander</t>
  </si>
  <si>
    <t>Jornadas de orientación jurídica a la Población Víctima realizados en los Municipios de Norte de Santander</t>
  </si>
  <si>
    <t>2.4.1.4</t>
  </si>
  <si>
    <t>2.4.1.4. Asistencia directa a la Población Víctima</t>
  </si>
  <si>
    <t>Solicitudes de Ayuda Humanitaria inmediata, por desplazamiento forzado u otro hecho victimizante presentadas por las entidades municipales  priorizadas de acuerdo al Decreto 1143 del 25 de julio del 2016.</t>
  </si>
  <si>
    <t>PD 31</t>
  </si>
  <si>
    <t>PD 32</t>
  </si>
  <si>
    <t>PD 33</t>
  </si>
  <si>
    <t>Muj 1</t>
  </si>
  <si>
    <t>Muj 2</t>
  </si>
  <si>
    <t>Muj 3</t>
  </si>
  <si>
    <t>Muj 4</t>
  </si>
  <si>
    <t>Muj 5</t>
  </si>
  <si>
    <t>% de establecimientos educativos  con procesos de fortalecimiento y acompañamiento pedagógico</t>
  </si>
  <si>
    <t>% de establecimientos educativos de los municipios PDET con procesos de fortalecimiento y acompañamiento pedagógico (incluye dotación)</t>
  </si>
  <si>
    <t>% establecimientos educativos con  procesos de acompañamiento para la valoración del desarrollo en la primera infancia</t>
  </si>
  <si>
    <t>% Sistema de medición de la calidad en el educación inicial implementado</t>
  </si>
  <si>
    <t xml:space="preserve"> 1,1,2 Nadie se queda sin estudiar: Acogida bienestar y Permanencia</t>
  </si>
  <si>
    <t>1.1.2</t>
  </si>
  <si>
    <t>1.1.2.1</t>
  </si>
  <si>
    <t>1.1.2.1 Ambientes de aprendizaje</t>
  </si>
  <si>
    <t>Plan departamental de infraestructura educativa del Departamento formulado y en implementación</t>
  </si>
  <si>
    <t>Megacolegios construidos</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</si>
  <si>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</si>
  <si>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</si>
  <si>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</si>
  <si>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</si>
  <si>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</si>
  <si>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</si>
  <si>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</si>
  <si>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</si>
  <si>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Estudiantes por año beneficiados en internado escolar</t>
  </si>
  <si>
    <t>Estudiantes por año beneficiados en los Hogares Juveniles Campesinos</t>
  </si>
  <si>
    <t>1.1.2.3</t>
  </si>
  <si>
    <t>1.1.2.3 Acogida</t>
  </si>
  <si>
    <t>Estrategia de matrícula implementada (Primera Infancia)</t>
  </si>
  <si>
    <t>Estrategia de búsqueda activa de niños y niñas por fuera del sistema escolar implementada</t>
  </si>
  <si>
    <t>Campaña de bienvenida a las familias implementada (Primera Infancia)</t>
  </si>
  <si>
    <t>1.1.2.4</t>
  </si>
  <si>
    <t>1.1.2.4 Estrategias de inclusión y atención a la diversidad</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</si>
  <si>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</si>
  <si>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</si>
  <si>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</si>
  <si>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</si>
  <si>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</si>
  <si>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</si>
  <si>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 Educar con calidad con más oportunidades para transformar vidas</t>
  </si>
  <si>
    <t>1.1.3</t>
  </si>
  <si>
    <t>1.1.3.1</t>
  </si>
  <si>
    <t xml:space="preserve">1.1.3.1 Desarrollo Profesoral </t>
  </si>
  <si>
    <t>Escuelas normales superiores fortalecidas para incidir en la formación inicial de los docentes</t>
  </si>
  <si>
    <t>Foros de experiencias significativas. (1)  Anual</t>
  </si>
  <si>
    <t>Docentes formados en procesos de emprendimiento e innovación</t>
  </si>
  <si>
    <t>Docentes formados en competencias básicas y fortalecimiento de capacidades  para mejores prácticas de aula,  trabajo con poblaciones en condición de vulnerabilidad y educación en emergencia</t>
  </si>
  <si>
    <t>Docentes apoyados con Becas para formación posgradual</t>
  </si>
  <si>
    <t>1.1.3.2</t>
  </si>
  <si>
    <t>1.1.3.2 Orientación Curricular</t>
  </si>
  <si>
    <t>% de establecimientos educativos con PEI y PEC fortalecidos</t>
  </si>
  <si>
    <t>% de establecimientos educativos implementando normas técnicas curriculares actualizadas</t>
  </si>
  <si>
    <t>1.1.3.3</t>
  </si>
  <si>
    <t>1.1.3.3 Fortalecimiento de aprendizajes</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</si>
  <si>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</si>
  <si>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</si>
  <si>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</si>
  <si>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</si>
  <si>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</si>
  <si>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</si>
  <si>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1.1.3.4 Valoración del desarrollo y evaluación de los aprendizajes</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</si>
  <si>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</si>
  <si>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</si>
  <si>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</si>
  <si>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</si>
  <si>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1.1.3.5 Entornos escolares para la vida, la convivencia y la ciudadanía (Desarrollo de competencias socioemocionales y ciudadanas)</t>
  </si>
  <si>
    <t>% de los comités de convivencia escolar fortalecidos</t>
  </si>
  <si>
    <t>% de establecimientos educativos orientados en el Sistema de Información Unificado de Convivencia Escolar-SIUCE</t>
  </si>
  <si>
    <t>% de establecimientos educativos implementando los proyectos pedagógicos transversales (Con énfasis en el cuidado del agua,  el cambio climático y la reforestación)</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</si>
  <si>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</si>
  <si>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</si>
  <si>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</si>
  <si>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1.1.3.6 Gestión para los establecimientos educativos</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</si>
  <si>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</si>
  <si>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</si>
  <si>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</si>
  <si>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</si>
  <si>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1.1.3.7 Implementación de la Jornada Única</t>
  </si>
  <si>
    <t>Programa de jornada única implementado</t>
  </si>
  <si>
    <t>1.1.3.8</t>
  </si>
  <si>
    <t>1.1.3.8 Educación Rural integral</t>
  </si>
  <si>
    <t>Establecimientos educativos  acompañados en el fortalecimiento de los modelos educativos pertinentes a la educación rural</t>
  </si>
  <si>
    <t>Establecimientos educativos implementando proyectos Pedagógicos productivos (tales como las huertas escolares)</t>
  </si>
  <si>
    <t>1.1.3.9</t>
  </si>
  <si>
    <t xml:space="preserve">1.1.3.9 Fortalecimiento de la Media </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</si>
  <si>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</si>
  <si>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</si>
  <si>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</si>
  <si>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</si>
  <si>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 Educación superior con calidad para reducir brechas e inequidades</t>
  </si>
  <si>
    <t>1.1.4</t>
  </si>
  <si>
    <t>1.1.4.1</t>
  </si>
  <si>
    <t>1.1.4.1 Más y mejores oportunidades de acceso a la educación superior</t>
  </si>
  <si>
    <t>Estudiantes beneficiados con becas y/o subsidios universitarios para carreras técnicas,  tecnológicas  y profesionales para los estratos uno, dos y tres (1, 2 y 3)</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</si>
  <si>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</si>
  <si>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</si>
  <si>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</si>
  <si>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</si>
  <si>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</si>
  <si>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</si>
  <si>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1.1.4.2 Fortalecimiento de la formación técnica y tecnológica de acuerdo con la demanda del sector productivo de la región</t>
  </si>
  <si>
    <t>Municipios beneficiados con oferta de formación técnica y tecnológica en articulación con el Servicio Nacional de Aprendizaje (SENA), e Instituciones de Educación Superior</t>
  </si>
  <si>
    <t>Municipios desarrollando programas de asistencia y formación técnica y tecnológica en articulación con  el Instituto Superior de Educación Rural (ISER)</t>
  </si>
  <si>
    <t>1.1.4.3</t>
  </si>
  <si>
    <t>1.1.4.3 La investigación y calidad como motor de desarrollo</t>
  </si>
  <si>
    <t>Procesos de investigación científica en Instituciones de Educación Superior</t>
  </si>
  <si>
    <t>Procesos de investigación científica en la ruralidad en articulación con las instituciones técnicas y tecnológicas</t>
  </si>
  <si>
    <t>% de instituciones de educación superior acompañadas por el departamento para optar a acreditación de calidad</t>
  </si>
  <si>
    <t>1,1,5 Fortalecimiento institucional y corresponsabilidad de todos los actores</t>
  </si>
  <si>
    <t>1.1.5</t>
  </si>
  <si>
    <t>1.1.5.1</t>
  </si>
  <si>
    <t>1.1.5.1 Sistemas de información y modernización</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</si>
  <si>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</si>
  <si>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</si>
  <si>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</si>
  <si>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</si>
  <si>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</si>
  <si>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</si>
  <si>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Acta con priorización de siete perfiles de proyectos, ajustados a las políticas de desarrollo departamental.</t>
  </si>
  <si>
    <t>Canal Nuevo implementado para la difusión de la Gaceta</t>
  </si>
  <si>
    <t>Implementado el SECOP II</t>
  </si>
  <si>
    <t>3.4.1.5</t>
  </si>
  <si>
    <t>3.4.1.5 Servicio al Ciudadano</t>
  </si>
  <si>
    <t xml:space="preserve">Tramite de asignación de citas de pasaporte por medio electrónico implementado.  </t>
  </si>
  <si>
    <t>Capacitación del Sistema de Información De Entidades Públicas (SIEP DOCUMENTAL)</t>
  </si>
  <si>
    <t>3.4.1.6</t>
  </si>
  <si>
    <t>3.4.1.6 Racionalización de Trámites</t>
  </si>
  <si>
    <t>Encuesta de satisfacción enviada a usuarios en tiempo real</t>
  </si>
  <si>
    <t xml:space="preserve">Enlace de asignación de cita en pasaporte por medio digital. </t>
  </si>
  <si>
    <t>3.4.1.7</t>
  </si>
  <si>
    <t>3.4.1.7 Gestión documental</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</si>
  <si>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</si>
  <si>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</si>
  <si>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</si>
  <si>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</si>
  <si>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</si>
  <si>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</si>
  <si>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3.4.1.8 Gestión del Conocimiento</t>
  </si>
  <si>
    <t xml:space="preserve">Proceso implementado para retener el conocimiento de los funcionarios a pensionarse o retirarse. </t>
  </si>
  <si>
    <t xml:space="preserve">Actualización de la base de datos de los pensionados y pre pensionados </t>
  </si>
  <si>
    <t>3.4.1.9</t>
  </si>
  <si>
    <t>3.4.1.9 Participación en la Gestión Pública</t>
  </si>
  <si>
    <t>Escuela de gestión pública y participación ciudadana proyectado y ejecutado</t>
  </si>
  <si>
    <t>Municipios dotados con elementos basicos para los procesos de  formacion y la expresion cultural y artistica,cada año</t>
  </si>
  <si>
    <t>Procesos de formacion a formadores (1 Por año)</t>
  </si>
  <si>
    <t>Etnias apoyadas en los procesos de formacion artistica y cultural (1 Por año)</t>
  </si>
  <si>
    <t>1.4.3.2</t>
  </si>
  <si>
    <t>1.4.3.2  Fomento a la investigación, formulacion y dirección de proyectos para la gestion en arte y cultura</t>
  </si>
  <si>
    <t>Apoyos al laboratorio de investigación, creación y produccion en las diferentes ariar artisticas y del saber (1 Por año)</t>
  </si>
  <si>
    <t>Eventos de promocion y difusión de la investigación, creación y produccion en las diferentes ariar artisticas (2 Por año)</t>
  </si>
  <si>
    <t>Apoyos para la conformación de semilleros en cultura y las artes en Norte de Santander. (1 Por año)</t>
  </si>
  <si>
    <t>Apoyos a  procesos de formacion en formulacion, evaluación y dirección de proyectos culturales (2 Por año)</t>
  </si>
  <si>
    <t>1,4,4 Fomento y mejoramiento de los procesos de acceso a bienes y servicios culturales</t>
  </si>
  <si>
    <t>1.4.4</t>
  </si>
  <si>
    <t>1.4.4.1</t>
  </si>
  <si>
    <t>1.4.4.1  Fortalecimiento de los servicios bibliotecarios ofrecidos a través de la red departamental de bibliotecas</t>
  </si>
  <si>
    <t>Actualizaciones e implementación del plan departamental de Lectura y bibliotecas anualmente (1 Por año)</t>
  </si>
  <si>
    <t>Municipios con planes municipales de lectura implementados por año</t>
  </si>
  <si>
    <t>Municipios organizados y participando en la red departamental de bibliotecas. Por año</t>
  </si>
  <si>
    <t>Encuentros departamentales de bibliotecas públicas. (2 Por año)</t>
  </si>
  <si>
    <t>Procesos de formacion anuales para bibliotecarios (1 Por año)</t>
  </si>
  <si>
    <t>Fortalecimiento de una (1) biblioteca rural, en su adecuación y dotacion</t>
  </si>
  <si>
    <t>Municipios con promoción y animación de lectura en niños y niña de cero a 5iempre apoyados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</si>
  <si>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</si>
  <si>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</si>
  <si>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</si>
  <si>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Municipios con Bibliotecas publicas estacionarias para la promoción de lectura,  instaladas en espacios abiertos y dotadas con bibliografia y equipos tecnologicos actualizados (10 Por año)</t>
  </si>
  <si>
    <t>1.4.4.2</t>
  </si>
  <si>
    <t>1.4.4.2  Fomento y atención de servicios culturales a  niños y niñas de la estrategia de cero a 5iempre, infancia, adolescencia, juventud, personas mayores , víctimas del conflicto armado, mujeres cabeza de hogar  y personas con discapacidad</t>
  </si>
  <si>
    <t>Proyectos apoyados en acciones de acceso y participacion a la cultura a niños y niñas de cero a 5iempre, (5 Por año)</t>
  </si>
  <si>
    <t>Proyectos apoyados en acciones de acceso y participacion a la cultura a jovenes y adolescentes (5 Por año)</t>
  </si>
  <si>
    <t>Proyectos apoyados en acciones de acceso y participacion a la cultura a niños y jovenes especiales y con discapacidad (5 Por año)</t>
  </si>
  <si>
    <t>Proyectos apoyados en acciones de acceso y participacion a la cultura, de las personas mayores del departamento. (5 Por año)</t>
  </si>
  <si>
    <t>Proyectos apoyados en acciones de acceso y participacion a la cultura a personas víctimas de la violencia (5 Por año)</t>
  </si>
  <si>
    <t>Proyectos apoyados en acciones de acceso y participacion a la cultura a las madres cabeza de hogar (5 Por año)</t>
  </si>
  <si>
    <t>Talleres de formación cultural, con acceso y participacion a la vomunidad en condición de vulnerabilidad desarrollados en municipios de Norte de Santander (20 Por año)</t>
  </si>
  <si>
    <t>1,4,5 Protección, conservación, restauración y difusión de la diversidad, la memoria y el patrimonio</t>
  </si>
  <si>
    <t>1.4.5</t>
  </si>
  <si>
    <t>1.4.5.1</t>
  </si>
  <si>
    <t xml:space="preserve">1.4.5.1 Fortalecimiento del programa de vigias del patrimono en el departamento  </t>
  </si>
  <si>
    <t>Gurpos de vigias del patrimonio en los municipios conformados, dotados y consolidados (10 Por año)</t>
  </si>
  <si>
    <t>Municpios con talleres de formaciíon dirigidos a los vigias del patrimonio (10 Por año)</t>
  </si>
  <si>
    <t>Apoyos a la construcion y reproduccion de iniciativas de difusion del patrimonio cultural en los municipios, (10 Por año)</t>
  </si>
  <si>
    <t>1.4.5.2</t>
  </si>
  <si>
    <t>1.4.5.2 Recuperación, conservación y difusión del patrimonio cultural</t>
  </si>
  <si>
    <t>3.4.3.4 Sistema de Información Poblacional - SISBEN</t>
  </si>
  <si>
    <t>Municipios asistidos en los procesos del SISBEN</t>
  </si>
  <si>
    <t>3.4.3.5</t>
  </si>
  <si>
    <t xml:space="preserve">3.4.3.5 Bancos de Proyectos de inversión Departamental </t>
  </si>
  <si>
    <t>Unidad de estructuración de proyectos operando</t>
  </si>
  <si>
    <t>3.4.3.6</t>
  </si>
  <si>
    <t>3.4.3.6 Implementación de Políticas Públicas</t>
  </si>
  <si>
    <t>Implementación del Sistema de Identificación y clasificación de los beneficiarios de las acciones de la administración departamental</t>
  </si>
  <si>
    <t>Diseño e implementación de un sistema de medición del impacto de la gestión gubernamental</t>
  </si>
  <si>
    <t>3.4.3.7</t>
  </si>
  <si>
    <t>3.4.3.7 Seguimiento al PDD</t>
  </si>
  <si>
    <t>Evaluaciones de avance y cumplimiento del Plan de Desarrollo (1 trimestral con publicación en WEB)</t>
  </si>
  <si>
    <t>Meta Producto 
4 trimestre</t>
  </si>
  <si>
    <t>INVERSIÓN EN MILLONES DE PESOS AÑO 2020</t>
  </si>
  <si>
    <t>INVERSIÓN EN MILLONES DE PESOS 1 TRIMESTRE 2020</t>
  </si>
  <si>
    <t>INVERSIÓN EN MILLONES DE PESOS 2 TRIMESTRE 2020</t>
  </si>
  <si>
    <t>INVERSIÓN EN MILLONES DE PESOS 3 TRIMESTRE 2020</t>
  </si>
  <si>
    <t>INVERSIÓN EN MILLONES DE PESOS 4 TRIMESTRE 2020</t>
  </si>
  <si>
    <t>EJE ESTRATÈGICO</t>
  </si>
  <si>
    <t>PLAN DE DESARROLLO 2020-2023 "MÀS OPORTUNIDADES PARA TODOS"</t>
  </si>
  <si>
    <t>LÌNEA ESTRATÈGICA</t>
  </si>
  <si>
    <t>aaaa-mm-dd</t>
  </si>
  <si>
    <t>SUB-PROGRAMA</t>
  </si>
  <si>
    <t>Nº Meta PDD</t>
  </si>
  <si>
    <t>OBSERVACIONES</t>
  </si>
  <si>
    <t>Meta Producto 
2020</t>
  </si>
  <si>
    <t>Meta Producto 
1er  TRIMESTRE 
2020</t>
  </si>
  <si>
    <t>Meta Producto 
2do  TRIMESTRE 
2020</t>
  </si>
  <si>
    <t>Meta Producto 
3er  TRIMESTRE 
2020</t>
  </si>
  <si>
    <t>Meta Producto 
4to  TRIMESTRE 
2020</t>
  </si>
  <si>
    <t>EJE ESTRATÉGICO</t>
  </si>
  <si>
    <t>LÍNEA ESTRATÉGICA</t>
  </si>
  <si>
    <t>Salud Ambiental</t>
  </si>
  <si>
    <t>Convivencia social y salud mental</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</si>
  <si>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</si>
  <si>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</si>
  <si>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</si>
  <si>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</si>
  <si>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</si>
  <si>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</si>
  <si>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</si>
  <si>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</si>
  <si>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</si>
  <si>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</si>
  <si>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</si>
  <si>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</si>
  <si>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</si>
  <si>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</si>
  <si>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</si>
  <si>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</si>
  <si>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</si>
  <si>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</si>
  <si>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</si>
  <si>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</si>
  <si>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</si>
  <si>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</si>
  <si>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</si>
  <si>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</si>
  <si>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</si>
  <si>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</si>
  <si>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</si>
  <si>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</si>
  <si>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</si>
  <si>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</si>
  <si>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</si>
  <si>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</si>
  <si>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</si>
  <si>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</si>
  <si>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</si>
  <si>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</si>
  <si>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</si>
  <si>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</si>
  <si>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</si>
  <si>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</si>
  <si>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</si>
  <si>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</si>
  <si>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</si>
  <si>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</si>
  <si>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</si>
  <si>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</si>
  <si>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</si>
  <si>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</si>
  <si>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</si>
  <si>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</si>
  <si>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</si>
  <si>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</si>
  <si>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</si>
  <si>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</si>
  <si>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</si>
  <si>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</si>
  <si>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</si>
  <si>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</si>
  <si>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</si>
  <si>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</si>
  <si>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</si>
  <si>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</si>
  <si>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</si>
  <si>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</si>
  <si>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</si>
  <si>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</si>
  <si>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</si>
  <si>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</si>
  <si>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</si>
  <si>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</si>
  <si>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</si>
  <si>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</si>
  <si>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</si>
  <si>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</si>
  <si>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DIH1</t>
  </si>
  <si>
    <t>DIH2</t>
  </si>
  <si>
    <t>DIH3</t>
  </si>
  <si>
    <t>DIH4</t>
  </si>
  <si>
    <t>DIH5</t>
  </si>
  <si>
    <t>DIH6</t>
  </si>
  <si>
    <t>DIH7</t>
  </si>
  <si>
    <t>DIH8</t>
  </si>
  <si>
    <t>DIH9</t>
  </si>
  <si>
    <t>DIH10</t>
  </si>
  <si>
    <t>DIH11</t>
  </si>
  <si>
    <t>DIH12</t>
  </si>
  <si>
    <t>DIH13</t>
  </si>
  <si>
    <t>DIH14</t>
  </si>
  <si>
    <t>DIH15</t>
  </si>
  <si>
    <t>DIH16</t>
  </si>
  <si>
    <t>DIH17</t>
  </si>
  <si>
    <t>DIH18</t>
  </si>
  <si>
    <t>DIH19</t>
  </si>
  <si>
    <t>DIH20</t>
  </si>
  <si>
    <t>DIH21</t>
  </si>
  <si>
    <t>DIH22</t>
  </si>
  <si>
    <t>DIH23</t>
  </si>
  <si>
    <t>DIH24</t>
  </si>
  <si>
    <t>DIH25</t>
  </si>
  <si>
    <t>DIH26</t>
  </si>
  <si>
    <t>DIH27</t>
  </si>
  <si>
    <t>DIH28</t>
  </si>
  <si>
    <t>DIH29</t>
  </si>
  <si>
    <t>DIH30</t>
  </si>
  <si>
    <t>DIH31</t>
  </si>
  <si>
    <t>DIH32</t>
  </si>
  <si>
    <t>DIH33</t>
  </si>
  <si>
    <t>DIH34</t>
  </si>
  <si>
    <t>DIH35</t>
  </si>
  <si>
    <t>DIH36</t>
  </si>
  <si>
    <t>DIH37</t>
  </si>
  <si>
    <t>DIH38</t>
  </si>
  <si>
    <t>DIH39</t>
  </si>
  <si>
    <t>DIH40</t>
  </si>
  <si>
    <t>DIH41</t>
  </si>
  <si>
    <t>DIH42</t>
  </si>
  <si>
    <t>DIH43</t>
  </si>
  <si>
    <t>DIH44</t>
  </si>
  <si>
    <t>DIH45</t>
  </si>
  <si>
    <t>DIH46</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</si>
  <si>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</si>
  <si>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</si>
  <si>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</si>
  <si>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</si>
  <si>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</si>
  <si>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</si>
  <si>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</si>
  <si>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</si>
  <si>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</si>
  <si>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</si>
  <si>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</si>
  <si>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</si>
  <si>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</si>
  <si>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</si>
  <si>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</si>
  <si>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</si>
  <si>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</si>
  <si>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</si>
  <si>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</si>
  <si>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</si>
  <si>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</si>
  <si>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</si>
  <si>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</si>
  <si>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</si>
  <si>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</si>
  <si>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</si>
  <si>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</si>
  <si>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</si>
  <si>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</si>
  <si>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</si>
  <si>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</si>
  <si>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</si>
  <si>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</si>
  <si>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</si>
  <si>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</si>
  <si>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</si>
  <si>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</si>
  <si>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</si>
  <si>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</si>
  <si>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</si>
  <si>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</si>
  <si>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</si>
  <si>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</si>
  <si>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</si>
  <si>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</si>
  <si>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</si>
  <si>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</si>
  <si>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</si>
  <si>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</si>
  <si>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</si>
  <si>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</si>
  <si>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</si>
  <si>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</si>
  <si>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</si>
  <si>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</si>
  <si>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</si>
  <si>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</si>
  <si>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</si>
  <si>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</si>
  <si>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</si>
  <si>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</si>
  <si>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</si>
  <si>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</si>
  <si>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</si>
  <si>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</si>
  <si>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</si>
  <si>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</si>
  <si>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</si>
  <si>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</si>
  <si>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</si>
  <si>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</si>
  <si>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</si>
  <si>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</si>
  <si>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</si>
  <si>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</si>
  <si>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</si>
  <si>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</si>
  <si>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</si>
  <si>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</si>
  <si>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</si>
  <si>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</si>
  <si>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</si>
  <si>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</si>
  <si>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</si>
  <si>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</si>
  <si>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</si>
  <si>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</si>
  <si>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</si>
  <si>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</si>
  <si>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</si>
  <si>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</si>
  <si>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</si>
  <si>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</si>
  <si>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</si>
  <si>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</si>
  <si>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</si>
  <si>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</si>
  <si>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</si>
  <si>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</si>
  <si>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</si>
  <si>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</si>
  <si>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</si>
  <si>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</si>
  <si>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</si>
  <si>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</si>
  <si>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</si>
  <si>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</si>
  <si>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</si>
  <si>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</si>
  <si>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</si>
  <si>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</si>
  <si>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</si>
  <si>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</si>
  <si>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</si>
  <si>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</si>
  <si>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</si>
  <si>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</si>
  <si>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</si>
  <si>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</si>
  <si>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</si>
  <si>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</si>
  <si>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</si>
  <si>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</si>
  <si>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</si>
  <si>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</si>
  <si>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</si>
  <si>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</si>
  <si>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</si>
  <si>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</si>
  <si>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</si>
  <si>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</si>
  <si>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</si>
  <si>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</si>
  <si>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</si>
  <si>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</si>
  <si>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</si>
  <si>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</si>
  <si>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</si>
  <si>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</si>
  <si>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</si>
  <si>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</si>
  <si>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</si>
  <si>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</si>
  <si>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</si>
  <si>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</si>
  <si>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</si>
  <si>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</si>
  <si>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</si>
  <si>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</si>
  <si>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</si>
  <si>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</si>
  <si>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</si>
  <si>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</si>
  <si>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</si>
  <si>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</si>
  <si>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</si>
  <si>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</si>
  <si>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</si>
  <si>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</si>
  <si>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</si>
  <si>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</si>
  <si>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</si>
  <si>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</si>
  <si>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</si>
  <si>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</si>
  <si>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</si>
  <si>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</si>
  <si>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</si>
  <si>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</si>
  <si>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</si>
  <si>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</si>
  <si>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</si>
  <si>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</si>
  <si>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</si>
  <si>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</si>
  <si>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</si>
  <si>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</si>
  <si>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</si>
  <si>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</si>
  <si>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</si>
  <si>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</si>
  <si>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</si>
  <si>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</si>
  <si>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</si>
  <si>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</si>
  <si>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</si>
  <si>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</si>
  <si>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</si>
  <si>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</si>
  <si>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</si>
  <si>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</si>
  <si>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</si>
  <si>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</si>
  <si>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</si>
  <si>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</si>
  <si>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</si>
  <si>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</si>
  <si>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</si>
  <si>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</si>
  <si>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</si>
  <si>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</si>
  <si>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</si>
  <si>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</si>
  <si>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</si>
  <si>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</si>
  <si>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</si>
  <si>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</si>
  <si>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</si>
  <si>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</si>
  <si>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</si>
  <si>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</si>
  <si>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</si>
  <si>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</si>
  <si>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</si>
  <si>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</si>
  <si>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</si>
  <si>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</si>
  <si>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</si>
  <si>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</si>
  <si>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</si>
  <si>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</si>
  <si>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</si>
  <si>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</si>
  <si>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</si>
  <si>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</si>
  <si>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</si>
  <si>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</si>
  <si>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</si>
  <si>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</si>
  <si>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</si>
  <si>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</si>
  <si>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</si>
  <si>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</si>
  <si>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</si>
  <si>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</si>
  <si>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</si>
  <si>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</si>
  <si>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</si>
  <si>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</si>
  <si>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</si>
  <si>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</si>
  <si>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</si>
  <si>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</si>
  <si>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</si>
  <si>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</si>
  <si>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</si>
  <si>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</si>
  <si>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</si>
  <si>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</si>
  <si>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</si>
  <si>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</si>
  <si>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</si>
  <si>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</si>
  <si>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</si>
  <si>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</si>
  <si>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</si>
  <si>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</si>
  <si>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</si>
  <si>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</si>
  <si>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</si>
  <si>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</si>
  <si>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</si>
  <si>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</si>
  <si>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</si>
  <si>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</si>
  <si>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</si>
  <si>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</si>
  <si>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</si>
  <si>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</si>
  <si>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</si>
  <si>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</si>
  <si>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</si>
  <si>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</si>
  <si>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</si>
  <si>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</si>
  <si>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</si>
  <si>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</si>
  <si>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</si>
  <si>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</si>
  <si>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</si>
  <si>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</si>
  <si>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</si>
  <si>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</si>
  <si>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</si>
  <si>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</si>
  <si>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</si>
  <si>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</si>
  <si>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</si>
  <si>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</si>
  <si>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</si>
  <si>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</si>
  <si>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</si>
  <si>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</si>
  <si>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</si>
  <si>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</si>
  <si>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</si>
  <si>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</si>
  <si>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</si>
  <si>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</si>
  <si>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</si>
  <si>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</si>
  <si>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</si>
  <si>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</si>
  <si>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</si>
  <si>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</si>
  <si>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</si>
  <si>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</si>
  <si>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</si>
  <si>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</si>
  <si>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</si>
  <si>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</si>
  <si>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</si>
  <si>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</si>
  <si>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</si>
  <si>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</si>
  <si>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</si>
  <si>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</si>
  <si>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</si>
  <si>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</si>
  <si>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</si>
  <si>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</si>
  <si>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</si>
  <si>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</si>
  <si>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</si>
  <si>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</si>
  <si>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</si>
  <si>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</si>
  <si>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</si>
  <si>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</si>
  <si>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</si>
  <si>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</si>
  <si>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</si>
  <si>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</si>
  <si>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</si>
  <si>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</si>
  <si>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</si>
  <si>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</si>
  <si>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</si>
  <si>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</si>
  <si>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</si>
  <si>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</si>
  <si>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</si>
  <si>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</si>
  <si>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</si>
  <si>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</si>
  <si>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</si>
  <si>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</si>
  <si>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</si>
  <si>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</si>
  <si>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</si>
  <si>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</si>
  <si>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</si>
  <si>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</si>
  <si>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</si>
  <si>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</si>
  <si>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</si>
  <si>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</si>
  <si>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</si>
  <si>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</si>
  <si>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</si>
  <si>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</si>
  <si>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</si>
  <si>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</si>
  <si>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</si>
  <si>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</si>
  <si>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</si>
  <si>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</si>
  <si>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</si>
  <si>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</si>
  <si>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</si>
  <si>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</si>
  <si>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</si>
  <si>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</si>
  <si>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</si>
  <si>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</si>
  <si>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</si>
  <si>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</si>
  <si>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</si>
  <si>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</si>
  <si>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</si>
  <si>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</si>
  <si>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</si>
  <si>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</si>
  <si>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</si>
  <si>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</si>
  <si>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</si>
  <si>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</si>
  <si>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</si>
  <si>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</si>
  <si>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</si>
  <si>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</si>
  <si>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</si>
  <si>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</si>
  <si>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</si>
  <si>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</si>
  <si>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</si>
  <si>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</si>
  <si>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</si>
  <si>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</si>
  <si>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</si>
  <si>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</si>
  <si>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</si>
  <si>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</si>
  <si>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</si>
  <si>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</si>
  <si>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</si>
  <si>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</si>
  <si>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</si>
  <si>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</si>
  <si>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</si>
  <si>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</si>
  <si>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</si>
  <si>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</si>
  <si>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</si>
  <si>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</si>
  <si>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</si>
  <si>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</si>
  <si>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</si>
  <si>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</si>
  <si>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</si>
  <si>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</si>
  <si>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</si>
  <si>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</si>
  <si>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</si>
  <si>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</si>
  <si>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</si>
  <si>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</si>
  <si>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</si>
  <si>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</si>
  <si>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</si>
  <si>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</si>
  <si>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</si>
  <si>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</si>
  <si>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</si>
  <si>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</si>
  <si>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</si>
  <si>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</si>
  <si>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</si>
  <si>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</si>
  <si>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</si>
  <si>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</si>
  <si>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</si>
  <si>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</si>
  <si>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</si>
  <si>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</si>
  <si>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</si>
  <si>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</si>
  <si>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</si>
  <si>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</si>
  <si>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</si>
  <si>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</si>
  <si>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</si>
  <si>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</si>
  <si>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</si>
  <si>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</si>
  <si>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</si>
  <si>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</si>
  <si>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</si>
  <si>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</si>
  <si>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</si>
  <si>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</si>
  <si>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</si>
  <si>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</si>
  <si>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</si>
  <si>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</si>
  <si>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</si>
  <si>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</si>
  <si>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</si>
  <si>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</si>
  <si>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</si>
  <si>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</si>
  <si>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</si>
  <si>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</si>
  <si>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</si>
  <si>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</si>
  <si>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</si>
  <si>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</si>
  <si>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</si>
  <si>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</si>
  <si>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</si>
  <si>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</si>
  <si>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</si>
  <si>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</si>
  <si>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</si>
  <si>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</si>
  <si>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</si>
  <si>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</si>
  <si>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</si>
  <si>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</si>
  <si>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</si>
  <si>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</si>
  <si>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</si>
  <si>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</si>
  <si>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</si>
  <si>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</si>
  <si>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</si>
  <si>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</si>
  <si>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</si>
  <si>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</si>
  <si>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</si>
  <si>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</si>
  <si>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</si>
  <si>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</si>
  <si>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</si>
  <si>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</si>
  <si>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</si>
  <si>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</si>
  <si>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</si>
  <si>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</si>
  <si>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</si>
  <si>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</si>
  <si>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</si>
  <si>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Las ESEs del departamento mantendrán los procesos de planificación permitiendo fortalecer la capacidad de respuesta y el impacto en la salud por emergencias y desastres, con enfásis en la atención a los efectos colaterales del COVID-19 incluidos los mucipios PDET</t>
  </si>
  <si>
    <t>Los municipios realizan el seguimiento de los eventos de interés en salud publica en el marco del reglamento sanitario internacional 2005, con enfásis en la atención a los efectos colaterales del COVID-19 incluidos los mucipios PDET</t>
  </si>
  <si>
    <t>Municipios con acciones de promoción de la salud y prevención de riesgos laborales en la población del sector informal de la economía, con enfásis en la atención a los efectos colaterales del COVID-19 incluidos los mucipios PDET.</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</si>
  <si>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</si>
  <si>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</si>
  <si>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</si>
  <si>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</si>
  <si>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</si>
  <si>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</si>
  <si>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</si>
  <si>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</si>
  <si>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</si>
  <si>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</si>
  <si>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</si>
  <si>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</si>
  <si>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</si>
  <si>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</si>
  <si>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</si>
  <si>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</si>
  <si>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</si>
  <si>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</si>
  <si>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</si>
  <si>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</si>
  <si>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</si>
  <si>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</si>
  <si>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</si>
  <si>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</si>
  <si>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</si>
  <si>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</si>
  <si>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</si>
  <si>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</si>
  <si>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</si>
  <si>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</si>
  <si>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</si>
  <si>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</si>
  <si>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</si>
  <si>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</si>
  <si>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</si>
  <si>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</si>
  <si>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</si>
  <si>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</si>
  <si>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</si>
  <si>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</si>
  <si>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</si>
  <si>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</si>
  <si>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</si>
  <si>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</si>
  <si>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</si>
  <si>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</si>
  <si>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</si>
  <si>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</si>
  <si>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</si>
  <si>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</si>
  <si>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</si>
  <si>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</si>
  <si>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</si>
  <si>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</si>
  <si>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</si>
  <si>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</si>
  <si>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</si>
  <si>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 Transformación Digital Territorial</t>
  </si>
  <si>
    <t>6.6.4</t>
  </si>
  <si>
    <t>6.6.4.1</t>
  </si>
  <si>
    <t>6.6.4.1 Fortalecimiento Institucional con Gobierno Digital</t>
  </si>
  <si>
    <t xml:space="preserve">Trámites, servicios u OPAs totalmente en línea </t>
  </si>
  <si>
    <t xml:space="preserve">Procesos administrativos optimizados con el uso de TIC </t>
  </si>
  <si>
    <t xml:space="preserve">Conjuntos de Datos Abiertos de la entidad consultados y aprovechados por el ciudadano para toma de decisiones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</si>
  <si>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</si>
  <si>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</si>
  <si>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</si>
  <si>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</si>
  <si>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</si>
  <si>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</si>
  <si>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</si>
  <si>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</si>
  <si>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</si>
  <si>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</si>
  <si>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</si>
  <si>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</si>
  <si>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</si>
  <si>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6.7</t>
  </si>
  <si>
    <t>6.7.1</t>
  </si>
  <si>
    <t>6.7.1.1</t>
  </si>
  <si>
    <t xml:space="preserve">6.7.1.1 Diversificación de productos de mercado y actividad productiva </t>
  </si>
  <si>
    <t>Programa de asesoramiento y acompañamiento a mipymes creado para diversificación de su producto</t>
  </si>
  <si>
    <t>Estrategia para incentivar la promoción de la transferencia de conocimiento empresarial</t>
  </si>
  <si>
    <t>6.7.1.2</t>
  </si>
  <si>
    <t xml:space="preserve">6.7.1.2 Iniciativas Clúster </t>
  </si>
  <si>
    <t>Proyectos de iniciativas clúster del sector empresarial de Norte de Santander apoyados</t>
  </si>
  <si>
    <t>Estrategias a nivel departamental de promoción de la Industria y consumo local implementadas.</t>
  </si>
  <si>
    <t>6.7.1.3</t>
  </si>
  <si>
    <t xml:space="preserve">6.7.1.3 Fortalecimiento a microempresarios </t>
  </si>
  <si>
    <t>Microempresarios capacitados en innovación, asociatividad, gestión administrativa, comercial, financiera y/o tecnológica, priorizando en población vulnerable</t>
  </si>
  <si>
    <t>Iniciativas de formalización empresarial y/o laboral apoyadas</t>
  </si>
  <si>
    <t>6,7,2 Acceso al crédito y promoción de inversión para el desarrollo empresarial</t>
  </si>
  <si>
    <t>6.7.2</t>
  </si>
  <si>
    <t>6.7.2.1</t>
  </si>
  <si>
    <t>6.7.2.1 Apoyo financiero para el fortalecimiento del sector empresarial</t>
  </si>
  <si>
    <t>Fondo complementario de Garantías para el sector empresarial creado</t>
  </si>
  <si>
    <t xml:space="preserve">Mipymes con acceso a líneas de apalancamiento financiero </t>
  </si>
  <si>
    <t>6.7.2.2</t>
  </si>
  <si>
    <t>6.7.2.2  Promoción y posicionamiento de los sectores productivos de Norte de Santander</t>
  </si>
  <si>
    <t>Evento como vitrina internacional para el impulso y promoción de los sectores productivos realizado</t>
  </si>
  <si>
    <t>Eventos y/o ferias regionales y nacionales de los principales sectores productivos del departamento promocionados</t>
  </si>
  <si>
    <t>6.7.2.3</t>
  </si>
  <si>
    <t>6.7.2.3 Promoción y fortalecimiento de la Agencia de Inversión de Norte de Santander</t>
  </si>
  <si>
    <t>Estrategia apoyada para el fortalecimiento y promoción de la Agencia de Inversión de Norte de Santander</t>
  </si>
  <si>
    <t xml:space="preserve">Campañas para la promoción de las Zonas Económicas y Sociales Especiales ZESE </t>
  </si>
  <si>
    <t>6.8 Más Oportunidades para la Industria, el Comercio y Servicios</t>
  </si>
  <si>
    <t>6,8,1 Fortalecimiento del tejido empresarial e industrial del departamento</t>
  </si>
  <si>
    <t>6.8</t>
  </si>
  <si>
    <t>6.8.1</t>
  </si>
  <si>
    <t>6.8.1.1</t>
  </si>
  <si>
    <t xml:space="preserve">6.8.1.1 Fortalecimiento de la  base empresarial e industrial de Norte de Santander </t>
  </si>
  <si>
    <t>1.9.1.2  Centros de atención integral en salud para PcD</t>
  </si>
  <si>
    <t xml:space="preserve">Municipios con articulación para adecuación de espacios de rehabilitación basica y RBC.  </t>
  </si>
  <si>
    <t>Dotaciones de implementos terapeuticos básicos para ejecución de programas de rehabilitación</t>
  </si>
  <si>
    <t>Municipios dotados para beneficiar PcD</t>
  </si>
  <si>
    <t>Personas en condición de Discapacidad beneficiados con dotación</t>
  </si>
  <si>
    <t>Atención integral anual a PcD mayores de 18 años sin red de apoyo familiar o vincular</t>
  </si>
  <si>
    <t>1.9.1.3</t>
  </si>
  <si>
    <t>1.9.1.3  Deportes adaptados para las personas con discapacidad</t>
  </si>
  <si>
    <t>Proyectos realizados en deportes para PcD según el tipo de Discapacidad</t>
  </si>
  <si>
    <t>Municipios atendidos en programas de deportes, beneficiando PcD</t>
  </si>
  <si>
    <t>Personas en condición de Discapacidad atendidas en programas de deportes</t>
  </si>
  <si>
    <t>1.9.1.4</t>
  </si>
  <si>
    <t>1.9.1.4 Educación inclusiva</t>
  </si>
  <si>
    <t xml:space="preserve">Municipios con inclusión de las PcD en las instituciones educativas </t>
  </si>
  <si>
    <t>Municipios con docentes y administrativos capacitados en los programas de adaptación curricular y manejo de PcD</t>
  </si>
  <si>
    <t>1,9,2 Población con Discapacidad Productiva</t>
  </si>
  <si>
    <t>1.9.2</t>
  </si>
  <si>
    <t>1.9.2.1</t>
  </si>
  <si>
    <t>1.9.2.1 Proyectos productivos para personas con discapacidad o cuidadores</t>
  </si>
  <si>
    <t>Iniciativas prouctivas o Microempresas apoyadas para la creacdión de empleos para las PcD</t>
  </si>
  <si>
    <t>Muestras o exposiciones de la producción de PcD</t>
  </si>
  <si>
    <t>1.9.2.2</t>
  </si>
  <si>
    <t>1.9.2.2  Vinculación laboral PcD</t>
  </si>
  <si>
    <t>Encuetros con empresarios del Dpto para socializar beneficios tributarios por la vinculación laboral de PcD</t>
  </si>
  <si>
    <t>PcD vinculadas laboralmente</t>
  </si>
  <si>
    <t>1.9.2.3</t>
  </si>
  <si>
    <t>1.9.2.3  Teletrabajo PcD</t>
  </si>
  <si>
    <t>Capacitaciones dirigidas a PcD</t>
  </si>
  <si>
    <t>1,9,3  Protección de Derechos y Accesibilidad de las Personas con Discapacidad</t>
  </si>
  <si>
    <t>1.9.3</t>
  </si>
  <si>
    <t>1.9.3.1</t>
  </si>
  <si>
    <t>1.9.3.1 Sistema regional de discapacidadSistema regional de discapacidad</t>
  </si>
  <si>
    <t>CMD Funcionando adecuadamente y reportando información al CDD</t>
  </si>
  <si>
    <t>Capacitaciones a funcionarios de las alcaldias en la normtividad y actualizacIón de la misma.</t>
  </si>
  <si>
    <r>
      <t xml:space="preserve">Reuniones por año del </t>
    </r>
    <r>
      <rPr>
        <sz val="16"/>
        <color indexed="8"/>
        <rFont val="Arial"/>
        <family val="2"/>
      </rPr>
      <t>Comité Departamental</t>
    </r>
    <r>
      <rPr>
        <sz val="16"/>
        <color indexed="8"/>
        <rFont val="Arial"/>
        <family val="2"/>
      </rPr>
      <t xml:space="preserve"> de Discapacidad</t>
    </r>
  </si>
  <si>
    <t>1.9.3.2</t>
  </si>
  <si>
    <t>1.9.3.2 Formación a formadores con inclusión de PcD</t>
  </si>
  <si>
    <r>
      <t xml:space="preserve">Talleres de capacitación </t>
    </r>
    <r>
      <rPr>
        <sz val="16"/>
        <color indexed="8"/>
        <rFont val="Arial"/>
        <family val="2"/>
      </rPr>
      <t>en areas como cultura, deporte y emprendimiento,</t>
    </r>
  </si>
  <si>
    <t>Talleres de padres sobre sensibilizacion y cuidados en casa</t>
  </si>
  <si>
    <t>1.9.3.3</t>
  </si>
  <si>
    <t>1.9.3.3  Observatorio Departamental de Discapacidad</t>
  </si>
  <si>
    <t>Jornadas de registro de PcD en los diferetes municipios del DPTO</t>
  </si>
  <si>
    <t>Jornadas de acompañamiento juridico para la protección de derechos</t>
  </si>
  <si>
    <t xml:space="preserve">Atención y acompañamiento juridico en procesos contra EPS </t>
  </si>
  <si>
    <t>1,9,4  Rehabilitación de las Personas con Discapacidad</t>
  </si>
  <si>
    <t>4</t>
  </si>
  <si>
    <t>1.9.4</t>
  </si>
  <si>
    <t>1.9.4.1</t>
  </si>
  <si>
    <t xml:space="preserve">1.9.4.1  Fortalecimiento tecnológico del Centro de Rehabilitación Cardioneuromuscular </t>
  </si>
  <si>
    <t>Adquisición de software y hardware biomédicos.</t>
  </si>
  <si>
    <t>CRCNM</t>
  </si>
  <si>
    <t>1.9.4.2</t>
  </si>
  <si>
    <t>1.9.4.2  Rehabilitación Basada en Comunidad (RBC) con herramienta de Tele-rehabilitación y enfoque de inclusión social de la PcD</t>
  </si>
  <si>
    <t xml:space="preserve">Municipios con programa de Rehabilitación Basada en Comunidad, con redes, grupos de apoyo y empoderamiento de líderes de RBC </t>
  </si>
  <si>
    <t>Niños , Niñas y Adolescentes con discapacidad participando en programas de rehabilitación física y social</t>
  </si>
  <si>
    <t>Personas con discapacidad visual (Ceguera o baja vision) en Inclusión social</t>
  </si>
  <si>
    <t>1.9.4.3</t>
  </si>
  <si>
    <t>1.9.4.3  Preparación y rehabilitación de deportistas en condición de discapacidad en las etapas de recreación, masificación y alto rendimiento.</t>
  </si>
  <si>
    <t>Deportistas de las 5 ligas del sistema paralímpico en el programa de preparación de alto rendimiento (50% de cada liga</t>
  </si>
  <si>
    <t>1.10 Más Oportunidades para la Mujer y la Diversidad de Género.</t>
  </si>
  <si>
    <t>1,10,1 Participación de la mujer en la política pública</t>
  </si>
  <si>
    <t>1.10</t>
  </si>
  <si>
    <t>1.10.1</t>
  </si>
  <si>
    <t>1.10.1.1</t>
  </si>
  <si>
    <t>1.10.1.1 Participación en la política pública de la mujer</t>
  </si>
  <si>
    <t xml:space="preserve">Municipios acompañados para la creación de la secretaría de la mujer </t>
  </si>
  <si>
    <t>MUJER</t>
  </si>
  <si>
    <t>Plan de acción de la mujer territorializado</t>
  </si>
  <si>
    <t>Comités municipales de equidad de la mujer y diversidad de género creados</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</si>
  <si>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</si>
  <si>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</si>
  <si>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</si>
  <si>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</si>
  <si>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</si>
  <si>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5.2.1.2 Usuarios más seguros mediante el conocimientoUsuarios más seguros mediante el conocimiento</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</si>
  <si>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chinácota, entre otros) (5 Por año)</t>
  </si>
  <si>
    <t>Documentos promocionales publicado del patrimonio cultural del departamento Norte de Santander. (1 Por año)</t>
  </si>
  <si>
    <t>1.4.5.3</t>
  </si>
  <si>
    <t>1.4.5.3  Apoyo a la diversidad y el dialogo intercultural</t>
  </si>
  <si>
    <t>Apoyos a la publicación de una (1) cartilla - material pedagogico en lenguas indigenas de Norte de Santander (1 por año)</t>
  </si>
  <si>
    <t>Acompañamientos en la construcción de un (1) plan de Salvaguarda del patrimono cultural inmaterial en Norte de Santander, anualmente (1 por año)</t>
  </si>
  <si>
    <t>1.4.5.4</t>
  </si>
  <si>
    <t>1.4.5.4  Diseño e implementación de PEMP (Planes Especiales de Protección y Manejo de Bienes Culturales del departamento)</t>
  </si>
  <si>
    <t>Acompañamientos tecnico a los 4 planes especiales demanejo y  protección de los BIC (1 por año)</t>
  </si>
  <si>
    <t>1,4,6 Apoyo y fortalecimiento a la industria cultural y procesos de emprendimiento cultural e innovación</t>
  </si>
  <si>
    <t>1.4.6</t>
  </si>
  <si>
    <t>1.4.6.1</t>
  </si>
  <si>
    <t>1.4.6.1 Promoción de industrias culturales y de la política de emprendimiento de Norte de SantanderPromoción de industrias culturales y de la política de emprendimiento de Norte de Santander.</t>
  </si>
  <si>
    <t>Actividades de sensibilización  y formación en emprendimiento cultural realizadas (40 por año)</t>
  </si>
  <si>
    <t>Curso de formación en  formulación y gestión de proyectos de emprendimiento cultural por año de (80 - 140) horas apoyados. (1 por año)</t>
  </si>
  <si>
    <t>Proyectos de emprendimiento cultural  asesorados y acompañados en su formulación y gestion (24 por año)</t>
  </si>
  <si>
    <t>Fomentos y promoción de la partiipacion de productos proyectos de innovación y/o emprendimiento apoyados para su participación en ruedas de negocio, mercados culturales, ferias, entre otros. (2 por año)</t>
  </si>
  <si>
    <t>1.4.6.2</t>
  </si>
  <si>
    <t>1.4.6.2 Promoción de la industria cultural musical</t>
  </si>
  <si>
    <t>Talleres de producción musical, marketin digital y plataformas musicales, destinado a músicos del departamento participantes del Proyecto LASO (2 por año)</t>
  </si>
  <si>
    <t>Producciones musicales por año, con reproducción de 3000 copias (1 por año)</t>
  </si>
  <si>
    <t>Taller esde Distribución digital de la música anualmente (1 por año)</t>
  </si>
  <si>
    <t>1.5 Más Oportunidades para la Inclusión Social (Grupos Indígenas, Afros, Rrom)</t>
  </si>
  <si>
    <t>1,5,1 Desarrollo Integral de los pueblos indígenas</t>
  </si>
  <si>
    <t>1.5.1</t>
  </si>
  <si>
    <t>1.5.1.1</t>
  </si>
  <si>
    <t>1.5.1.1 Fortalecimiento de la diversidad étnica en el Departamento</t>
  </si>
  <si>
    <t>Municipios con presencia de población étnica con socialización de la Política Pública Indígena aprobada por ordenanza</t>
  </si>
  <si>
    <t>SOCIAL</t>
  </si>
  <si>
    <t>Funcionarios públicos capacitados en atención a pueblos indígenas sobre sistemas propios.</t>
  </si>
  <si>
    <t xml:space="preserve">Jóvenes estudiantes de las comunidades indígenas con atención integral. </t>
  </si>
  <si>
    <t>1.5.1.2</t>
  </si>
  <si>
    <t>1.5.1.2 Conservar y mantener la Casa Comunitaria Indígena</t>
  </si>
  <si>
    <t>Personas de las comunidades indígenas beneficiadas con el servicio de hogar de paso</t>
  </si>
  <si>
    <t>1.5.1.3</t>
  </si>
  <si>
    <t>1.5.1.3 Educación Superior para la población indígena</t>
  </si>
  <si>
    <t xml:space="preserve">Jóvenes indígenas con becas de educación superior </t>
  </si>
  <si>
    <t>1.5.1.4</t>
  </si>
  <si>
    <t>1.5.1.4 Fortalecimiento de iniciativas productivas elaboradas por indígenas.</t>
  </si>
  <si>
    <t>Ferias de exposición de productos elaborados por Indigenas.</t>
  </si>
  <si>
    <t>1,5,2 Desarrollo Integral de los afrodescendientes</t>
  </si>
  <si>
    <t>1.5.2</t>
  </si>
  <si>
    <t>1.5.2.1</t>
  </si>
  <si>
    <t>1.5.2.1 Fortalecimiento organizativo y participación afrocolombiana</t>
  </si>
  <si>
    <t xml:space="preserve">Caracterizacion de la población afrocolombiana en el Departamento. </t>
  </si>
  <si>
    <t>Acompañamiento a la elección de la Comisión Consultiva Afrodescendiente</t>
  </si>
  <si>
    <t>Capacitaciones para la elección de los consejos comunitarios y organizaciones de comunidades Afrodescendientes</t>
  </si>
  <si>
    <t>1.5.2.2</t>
  </si>
  <si>
    <t xml:space="preserve">1.5.2.2 Fortalecimiento de las iniciativas productivas de la población afrocolombiana. </t>
  </si>
  <si>
    <t>Iniciativas productivas acompañadas en su formulación y puesta en marcha</t>
  </si>
  <si>
    <t>Ferias de exposición de productos elaborados por la comunidad afrocolombiana.</t>
  </si>
  <si>
    <t>1,5,3 Desarrollo Integral del pueblo Rrom</t>
  </si>
  <si>
    <t>1.5.3</t>
  </si>
  <si>
    <t>1.5.3.1</t>
  </si>
  <si>
    <t>1.5.3.1 Fortalecimiento organizacional de la población Rrom</t>
  </si>
  <si>
    <t xml:space="preserve">Celebraciones del día de la etnia Rom o gitanos apoyadas y visivilizacion de la Kumpania Cucuta- Norte de Santander </t>
  </si>
  <si>
    <t>1.5.3.2</t>
  </si>
  <si>
    <t>1.5.3.2 Fortalecimiento de las iniciativas productivas de la población Rrom</t>
  </si>
  <si>
    <t>Iniciativas productivas de productos elaborados por gitanos con acompañamiento para su formulación y puesta en marcha</t>
  </si>
  <si>
    <t>Ferias de exposición de productos elaborados por Gitanos y muestra gastronómica realizadas.</t>
  </si>
  <si>
    <t>1.6 Más Oportunidades para la Niñez y la Adolescencia.</t>
  </si>
  <si>
    <t>1.6.1 Protección y atención a la primera infancia</t>
  </si>
  <si>
    <t>1.6.1</t>
  </si>
  <si>
    <t>1.6.1.1</t>
  </si>
  <si>
    <t>1.6.1.1 Atención integral a niños y niñas de 0 a 5 años sin discriminación alguna</t>
  </si>
  <si>
    <t xml:space="preserve">Diseño, elaboración, formulación e implementación de un programa de atención integral a la Primera Infancia </t>
  </si>
  <si>
    <t>1.6.1.2</t>
  </si>
  <si>
    <t>1.6.1.2 Atención pediátrica y quirúrgica especializada a niños, niñas y adolescentes.</t>
  </si>
  <si>
    <t xml:space="preserve">Niños, niñas y adolescentes valorados, para atención e intervención quirúrgica. </t>
  </si>
  <si>
    <t xml:space="preserve">Atencion y gestión de medicamentso para NNA operados quirúrgicamente, que sean de niveles 1 y 2 del SISBEN </t>
  </si>
  <si>
    <t>1.6.1.3</t>
  </si>
  <si>
    <t>1.6.1.3 Entornos armoniosos y protectores que garanticen el desarrollo integral de niños, niñas y adolescentes felices y amados.</t>
  </si>
  <si>
    <t>Acompañamiento tecnico para la celebración del DÍA DE LA NIÑEZ.</t>
  </si>
  <si>
    <t xml:space="preserve">Acompañamiento psicosocial para el fortalecimiento familiar, promover la garantía, protección, felicidad y desarrollo integral de los niños y niñas </t>
  </si>
  <si>
    <t>1.6.2 Protección y atención a la infancia</t>
  </si>
  <si>
    <t>1.6.2</t>
  </si>
  <si>
    <t>1.6.2.1</t>
  </si>
  <si>
    <t>1.6.2.1 Caracterización de niños, niñas y adolescentes.</t>
  </si>
  <si>
    <t>Caracterizacion de los Niños, Niñas y Adolescentes vinculados al trabajo infantil.</t>
  </si>
  <si>
    <t>1.6.2.2</t>
  </si>
  <si>
    <t>1.6.2.2 Erradicación del trabajo infantil</t>
  </si>
  <si>
    <t>Eventos comunitarios y participativos para sensibilizar a empresarios, familias y comunidad en general de la no vinculación de en trabajo infantil</t>
  </si>
  <si>
    <t xml:space="preserve">1.3.2. Liderazgo deportivo, deporte asociado y alto rendimiento convencional y paranacional      </t>
  </si>
  <si>
    <t>1.3.2</t>
  </si>
  <si>
    <t>1.3.2.1</t>
  </si>
  <si>
    <t>1.3.2.1 Procesos del Sistema Nacional del Deporte</t>
  </si>
  <si>
    <t xml:space="preserve">Capacitaciones dirigidas al recurso humano que tiene a cargo el desarrollo del deporte asociado y alto rendimiento </t>
  </si>
  <si>
    <t>1.3.2.2</t>
  </si>
  <si>
    <t>1.3.2.2  Talento deportivo para el deporte asociado y de alto rendimiento</t>
  </si>
  <si>
    <t>Base de datos de la reserva deportiva del Departamento en las diferentes disciplinas deportivas convencionales y paranacionales Organizada y consolidada</t>
  </si>
  <si>
    <t>Atletas de las diferentes disciplinas deportivas que conforman la reserva deportiva del Departamento apoyados</t>
  </si>
  <si>
    <t>1.3.2.3</t>
  </si>
  <si>
    <t>1.3.2.3  Fortalecimiento del deporte de alto rendimiento convencional y paranacional</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</si>
  <si>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</si>
  <si>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</si>
  <si>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</si>
  <si>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</si>
  <si>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</si>
  <si>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1.3.2.4 Incentivos al deporte de rendimiento y alto rendimiento convencional y paranacional</t>
  </si>
  <si>
    <t>Deportistas medallistas de Juegos Nacionales 2019 apoyados</t>
  </si>
  <si>
    <t xml:space="preserve">1.3.3. Deporte Social Comunitario, Actividad Física y Recreación      </t>
  </si>
  <si>
    <t>1.3.3</t>
  </si>
  <si>
    <t>1.3.3.1</t>
  </si>
  <si>
    <t>1.3.3.1 Fortalecimiento y promoción del deporte social comunitario, la actividad física y la recreación con inclusión social</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</si>
  <si>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</si>
  <si>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</si>
  <si>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</si>
  <si>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</si>
  <si>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</si>
  <si>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</si>
  <si>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</si>
  <si>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t>
  </si>
  <si>
    <t>1.3.3.2  Capacitación en deporte social comunitario, actividad física y recreación</t>
  </si>
  <si>
    <t>Capacitaciones anuales sobre programas de Deporte Social comunitario, actividad física y recreación</t>
  </si>
  <si>
    <t>1,3,4. Infraestructura deportiva, recreativa y de ciencias aplicadas al deporte</t>
  </si>
  <si>
    <t>1.3.4</t>
  </si>
  <si>
    <t>1.3.4.1</t>
  </si>
  <si>
    <t>1.3.4.1  Mantenimiento, remodelación y equipamiento de escenarios deportivos y recreativos</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</si>
  <si>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</si>
  <si>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</si>
  <si>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del Centro de Alto Rendimiento del Bicentenario (CAR)</t>
  </si>
  <si>
    <t>Construcción y dotación de un gimnasio para la preparación y acondicionamiento físico de los deportistas convencionales y paranacionales</t>
  </si>
  <si>
    <t>Mantenimiento y equipamiento de la Unidad de Medicina Deportiva del Departamento</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</si>
  <si>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</si>
  <si>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</si>
  <si>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</si>
  <si>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</si>
  <si>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</si>
  <si>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t>
  </si>
  <si>
    <t>1.4.1.1</t>
  </si>
  <si>
    <t>1.4.1.1 Fortalecimiento, Adecuacion   y articulación de los actores institucionales del sistema de cultura de Norte de Santander</t>
  </si>
  <si>
    <t>Consejos municipales de cultura asesorados</t>
  </si>
  <si>
    <t>CULTURA</t>
  </si>
  <si>
    <t xml:space="preserve">Municipios con acompañamiento tecnico a los actores de los sistemas municipales de cultura </t>
  </si>
  <si>
    <t>Entidades culturales participando activamente en redes culturales ) casas de cultura, bibliotecas, museos y escuelas de formación anualmente</t>
  </si>
  <si>
    <t>Implementación, seguimiento y evaluación del Plan Decenal de Cultura y de las Artes (Anualmente)</t>
  </si>
  <si>
    <t>1.4.1.2</t>
  </si>
  <si>
    <t>1.4.1.2 Fortalecimiento del subsistema de información cultural departamental.</t>
  </si>
  <si>
    <t xml:space="preserve">Módulos del sistema de información cultural (agentes, entidades, eventos,  formación y gestión) activos y en funcionamiento </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</si>
  <si>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</si>
  <si>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</si>
  <si>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</si>
  <si>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</si>
  <si>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1.4.1.3 Apoyo para el manteamiento, adecuación y dotación de infraestructura y equipamiento para los servicios culturales en el departamento Apoyo para el manteamiento, adecuación y dotación de infraestructura y equipamiento para los servicios culturales en el departamento</t>
  </si>
  <si>
    <t>Edificio Torre del Reloj - Secretaría de cultura del departamento-  dotada, servida tecnologicamente y con mantenimiento técnico en todos sus espacios. (1 por año)</t>
  </si>
  <si>
    <t>Infraestructuras culturales con mantenimiento, adecuación,  dotación y equipamiento para los servicios culturales en el departamento en municipios de Norte de Santander  (10 por año)</t>
  </si>
  <si>
    <t>Casas de cultura apoyadas en su mantenimiento, adecuación y/o dotación, para la prestacion de servicios culturales en los municipios, (5 por año)</t>
  </si>
  <si>
    <t>Asignación de los recursos del programa de beneficios de la seguridad social a creadores y gestores culturales según lo establezca la reglamentación de la estampilla Procultura</t>
  </si>
  <si>
    <t xml:space="preserve">1,4,2 Estímulos para los procesos de creación, circulación y gestión de procesos y productos artísticos y/o culturales  </t>
  </si>
  <si>
    <t>1.4.2</t>
  </si>
  <si>
    <t>1.4.2.1</t>
  </si>
  <si>
    <t>1.4.2.1  Estimulos a lanvestigación, creación, formación y producción de productos y/o proyectos artísticos y/o culturales</t>
  </si>
  <si>
    <t>Proyectos de investigación, creación, formación y producción de productos y/o proyectos artísticos y/o culturales (1 por año)</t>
  </si>
  <si>
    <t>Estímulos a la creación en las areas artisitcas (10 por año)</t>
  </si>
  <si>
    <t>Estímulos a la creación y formación cultural, dirigidos a la población con discapacidad (2 por año)</t>
  </si>
  <si>
    <t>Estimulos para la creacion de artesanias propias del departamento convocados y asignados en el cuatrenio (3 por año)</t>
  </si>
  <si>
    <t>1.4.2.2</t>
  </si>
  <si>
    <t>Participación dentro del cronograma para la recepción de perfiles de proyectos a través de la Agencia de Desarrollo Rural -ADR para la vigencia 2020, bajo la tipología territorial.</t>
  </si>
  <si>
    <t>Formulación y registro de un perfil de proyecto bajo la tipología territorial, inscrito en la plataforma virtual de la Agencia de Desarrollo Rural -ADR.</t>
  </si>
  <si>
    <r>
      <t>Formulación e inscripción del perfil de proyecto "</t>
    </r>
    <r>
      <rPr>
        <b/>
        <sz val="10"/>
        <color indexed="8"/>
        <rFont val="Arial"/>
        <family val="2"/>
      </rPr>
      <t>MEJORAMIENTO DE LAS CONDICIONES PARA LA PRODUCCIÓN Y COMERCIALIZACIÓN DE PANELA EN LOS MUNICIPIOS DE BUCARASICA Y SARDINATA, DEPARTAMENTO NORTE DE SANTANDER</t>
    </r>
    <r>
      <rPr>
        <sz val="10"/>
        <color indexed="8"/>
        <rFont val="Arial"/>
        <family val="2"/>
      </rPr>
      <t>", bajo el radicado ADR N°  20206000112291.</t>
    </r>
  </si>
  <si>
    <t>Un proyecto de inversión formulado, viabilizado y con asignación de código BPIN, a través del Banco de Proyectos de Inversión Departamental.</t>
  </si>
  <si>
    <r>
      <t>Formulación del proyecto de inversión "</t>
    </r>
    <r>
      <rPr>
        <b/>
        <sz val="8"/>
        <rFont val="Arial"/>
        <family val="2"/>
      </rPr>
      <t>APOYO A LA IMPLEMENTACIÓN DE PROYECTOS PRODUCTIVOS Y DE DESARROLLO AGROPECUARIO EN EL DEPARTAMENTO NORTE DE SANTANDER</t>
    </r>
    <r>
      <rPr>
        <sz val="8"/>
        <rFont val="Arial"/>
        <family val="2"/>
      </rPr>
      <t>"</t>
    </r>
  </si>
  <si>
    <t>Participación del Departamento en el marco del proceso de Convocatoria PAAP, dentro de la regionalización Santanderes: Norte de Santander y Santander.</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</si>
  <si>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</si>
  <si>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</si>
  <si>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</si>
  <si>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</si>
  <si>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</si>
  <si>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</si>
  <si>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</si>
  <si>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2.1.3.2 Un Norte defensor de los derechos humanos</t>
  </si>
  <si>
    <t>Implementar un nuevo modelo de competitividad “Diamante de la Competitividad”.</t>
  </si>
  <si>
    <t>6,4,2 Impulsar y fortalecer la infraestructura tecnológica e innovación para la competitividad de Norte de Santander</t>
  </si>
  <si>
    <t>6.4.2</t>
  </si>
  <si>
    <t>6.4.2.1</t>
  </si>
  <si>
    <t>6.4.2.1 Centros de desarrollo tecnológico- productivos</t>
  </si>
  <si>
    <t>Centro de Innovación y Productividad apoyado</t>
  </si>
  <si>
    <t>Programa de incubación de empresas de base tecnológica apoyado en su operación</t>
  </si>
  <si>
    <t>6.4.2.2</t>
  </si>
  <si>
    <t>5.1.1.1</t>
  </si>
  <si>
    <t>5.1.1.1 Caracterización de la red vial</t>
  </si>
  <si>
    <t>Inventario Vial Departamental Actualizado</t>
  </si>
  <si>
    <t>VÍAS</t>
  </si>
  <si>
    <t>5.1.1.2</t>
  </si>
  <si>
    <t>5.1.1.2 Transitabilidad intermunicipal</t>
  </si>
  <si>
    <t>Estudios y Diseños para el mejoramiento de los circuitos viales Departamentales</t>
  </si>
  <si>
    <t>km de vías Mejoradas y pavimentadas</t>
  </si>
  <si>
    <t>km  de la red vial  con mantenimiento preventivo</t>
  </si>
  <si>
    <t xml:space="preserve">5,1,2 Intervenciones viales generadoras de más oportunidades de desarrollo para las subregiones de Norte de Santander    </t>
  </si>
  <si>
    <t>5.1.2</t>
  </si>
  <si>
    <t>5.1.2.1</t>
  </si>
  <si>
    <t>5.1.2.1 Conectividad Intramunicipal</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</si>
  <si>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</si>
  <si>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</si>
  <si>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</si>
  <si>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 Apuesta para el mejoramiento de vías urbanas</t>
  </si>
  <si>
    <t>5.1.3</t>
  </si>
  <si>
    <t>5.1.3.1</t>
  </si>
  <si>
    <t>5.1.3.1 Mejoramiento de la Conectividad Urbana</t>
  </si>
  <si>
    <t xml:space="preserve">Estudios y Diseños para el Mejoramiento de Vías Urbanas  </t>
  </si>
  <si>
    <t>Kilómetro de vía urbana pavimentada</t>
  </si>
  <si>
    <t>Estudios y Diseños de pavimentación y construcción de obras complementarias de Vías Urbanas del Departamento realizados</t>
  </si>
  <si>
    <t>5,1,4 Un norte con más oportunidades conectado a Colombia</t>
  </si>
  <si>
    <t>5.1.4</t>
  </si>
  <si>
    <t>5.1.4.1</t>
  </si>
  <si>
    <t>5.1.4.1 Integración vial con la Nación</t>
  </si>
  <si>
    <t>Porcentaje de avance en la gestión para Estudios, Diseños y construcción de variantes de la red vial de primer orden</t>
  </si>
  <si>
    <t>Porcentaje de avance de gestión para el mantenimiento y mejoramiento de la red vial a cargo de la nación</t>
  </si>
  <si>
    <t>5.1.4.2</t>
  </si>
  <si>
    <t xml:space="preserve">5.1.4.2 Seguridad vial del peatón </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</si>
  <si>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</si>
  <si>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</si>
  <si>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</si>
  <si>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 xml:space="preserve">5.1.4.3 Terminales de transporte aéreo y/o terrestreTerminales de transporte aéreo y/o terrestre </t>
  </si>
  <si>
    <t>5.2 Más Oportunidades para la Movilidad y la Seguridad Vial</t>
  </si>
  <si>
    <t>5,2,1 Implementación del Plan Departamental-PDSV para una movilidad segura</t>
  </si>
  <si>
    <t>5.2</t>
  </si>
  <si>
    <t>5.2.1</t>
  </si>
  <si>
    <t>5.2.1.1</t>
  </si>
  <si>
    <t>5.2.1.1 Fortalecimiento de la articulación institucional</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</si>
  <si>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</si>
  <si>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</si>
  <si>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</si>
  <si>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</si>
  <si>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</si>
  <si>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Adelantar intervenciones en pro de la movilidad y seguridad vial  de manera conjunta y articulada con los siguientes actores: CRC, CIA, CEA, CDA y ONGs vinculadas al sector del tránsito y/o el transporte</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</si>
  <si>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</si>
  <si>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</si>
  <si>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</si>
  <si>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</si>
  <si>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</si>
  <si>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</si>
  <si>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</si>
  <si>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</si>
  <si>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</si>
  <si>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</si>
  <si>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</si>
  <si>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</si>
  <si>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</si>
  <si>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</si>
  <si>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</si>
  <si>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</si>
  <si>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</si>
  <si>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</si>
  <si>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</si>
  <si>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</si>
  <si>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</si>
  <si>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</si>
  <si>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</si>
  <si>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</si>
  <si>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</si>
  <si>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</si>
  <si>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</si>
  <si>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</si>
  <si>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</si>
  <si>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</si>
  <si>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</si>
  <si>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</si>
  <si>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</si>
  <si>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</si>
  <si>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</si>
  <si>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</si>
  <si>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</si>
  <si>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</si>
  <si>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</si>
  <si>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</si>
  <si>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</si>
  <si>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</si>
  <si>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</si>
  <si>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</si>
  <si>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</si>
  <si>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</si>
  <si>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</si>
  <si>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</si>
  <si>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</si>
  <si>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</si>
  <si>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</si>
  <si>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</si>
  <si>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</si>
  <si>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</si>
  <si>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</si>
  <si>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</si>
  <si>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</si>
  <si>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</si>
  <si>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</si>
  <si>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</si>
  <si>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</si>
  <si>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</si>
  <si>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</si>
  <si>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</si>
  <si>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</si>
  <si>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</si>
  <si>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</si>
  <si>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</si>
  <si>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</si>
  <si>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</si>
  <si>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</si>
  <si>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</si>
  <si>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</si>
  <si>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</si>
  <si>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</si>
  <si>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</si>
  <si>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</si>
  <si>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</si>
  <si>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</si>
  <si>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</si>
  <si>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</si>
  <si>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</si>
  <si>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</si>
  <si>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</si>
  <si>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</si>
  <si>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</si>
  <si>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</si>
  <si>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</si>
  <si>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</si>
  <si>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</si>
  <si>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</si>
  <si>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</si>
  <si>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</si>
  <si>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</si>
  <si>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</si>
  <si>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</si>
  <si>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</si>
  <si>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</si>
  <si>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</si>
  <si>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</si>
  <si>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</si>
  <si>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</si>
  <si>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</si>
  <si>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</si>
  <si>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</si>
  <si>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</si>
  <si>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</si>
  <si>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</si>
  <si>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</si>
  <si>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</si>
  <si>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</si>
  <si>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</si>
  <si>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</si>
  <si>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</si>
  <si>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</si>
  <si>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</si>
  <si>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</si>
  <si>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</si>
  <si>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</si>
  <si>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</si>
  <si>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</si>
  <si>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</si>
  <si>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</si>
  <si>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</si>
  <si>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</si>
  <si>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</si>
  <si>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</si>
  <si>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</si>
  <si>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</si>
  <si>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</si>
  <si>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</si>
  <si>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</si>
  <si>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</si>
  <si>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</si>
  <si>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</si>
  <si>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</si>
  <si>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</si>
  <si>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</si>
  <si>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</si>
  <si>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</si>
  <si>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</si>
  <si>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</si>
  <si>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</si>
  <si>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</si>
  <si>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</si>
  <si>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</si>
  <si>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</si>
  <si>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</si>
  <si>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</si>
  <si>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</si>
  <si>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</si>
  <si>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</si>
  <si>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</si>
  <si>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</si>
  <si>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</si>
  <si>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</si>
  <si>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</si>
  <si>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</si>
  <si>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</si>
  <si>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</si>
  <si>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</si>
  <si>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</si>
  <si>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</si>
  <si>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</si>
  <si>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</si>
  <si>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</si>
  <si>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</si>
  <si>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</si>
  <si>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</si>
  <si>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</si>
  <si>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</si>
  <si>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</si>
  <si>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</si>
  <si>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</si>
  <si>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</si>
  <si>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</si>
  <si>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</si>
  <si>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</si>
  <si>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</si>
  <si>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</si>
  <si>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</si>
  <si>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</si>
  <si>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</si>
  <si>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</si>
  <si>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</si>
  <si>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</si>
  <si>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</si>
  <si>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</si>
  <si>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</si>
  <si>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</si>
  <si>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</si>
  <si>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</si>
  <si>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</si>
  <si>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</si>
  <si>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</si>
  <si>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</si>
  <si>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</si>
  <si>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</si>
  <si>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</si>
  <si>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</si>
  <si>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</si>
  <si>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</si>
  <si>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</si>
  <si>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</si>
  <si>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</si>
  <si>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</si>
  <si>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</si>
  <si>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</si>
  <si>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</si>
  <si>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</si>
  <si>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</si>
  <si>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</si>
  <si>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</si>
  <si>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</si>
  <si>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</si>
  <si>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</si>
  <si>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</si>
  <si>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</si>
  <si>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</si>
  <si>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</si>
  <si>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</si>
  <si>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</si>
  <si>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</si>
  <si>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</si>
  <si>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</si>
  <si>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</si>
  <si>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</si>
  <si>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</si>
  <si>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</si>
  <si>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</si>
  <si>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</si>
  <si>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</si>
  <si>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</si>
  <si>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</si>
  <si>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</si>
  <si>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</si>
  <si>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</si>
  <si>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</si>
  <si>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</si>
  <si>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</si>
  <si>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</si>
  <si>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</si>
  <si>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 xml:space="preserve">Talleres de formación a funcionarios públicos sobre el marco jurídico y las modalidades de trata de personas en el departamento. </t>
  </si>
  <si>
    <t>Talleres de prevención para evitar ser víctima de trata de personas y sus distintas modalidades.</t>
  </si>
  <si>
    <t>2,3,4 Acción Integral contra Minas Antipersonal (MAP), Munición sin Explotar (MUSE) y Trampas Explosivas (TE)</t>
  </si>
  <si>
    <t>2.3.4</t>
  </si>
  <si>
    <t>2.3.4.1</t>
  </si>
  <si>
    <t>2.3.4.1 Pisa sin prisa</t>
  </si>
  <si>
    <t>Fortalecimiento y operativización del Comité Departamental para la Acción Integral Contra Minas Antipersonal - AICMA</t>
  </si>
  <si>
    <t>Procesos de articulación para la realización de los talleres de Educación en el riesgo de minas ERM en el ámbito educativo y emergencias con los operadores existentes en el departamento.</t>
  </si>
  <si>
    <t>Acompañamiento a los municipios con mayor riesgo de presencia en minas anti personales en la elaboración de los planes de acción de MAP.</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</si>
  <si>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</si>
  <si>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</si>
  <si>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</si>
  <si>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2.3.3.1 A la trata no trato</t>
  </si>
  <si>
    <t xml:space="preserve">Ruta diseñada e implementada de asistencia, prevención y protección de victimas de trata de personas y los distintos protocolos de protección a nivel municipal. </t>
  </si>
  <si>
    <t>Promoción de la implementación y adecuación del sistema de salud proprio e intercultural ( SISPI) para la comunidades étnicas ( BARI-UWA) incluyendo los  muncipios PDET.</t>
  </si>
  <si>
    <t>1.2.9.3</t>
  </si>
  <si>
    <t>1.2.9.3 Envejecimiento y vejez</t>
  </si>
  <si>
    <t>Municipios asesorados y asistidos técnicamente  en el proceso de implementación, seguimiento de las políticas públicas de envejecimiento y vejez y de apoyo y fortalecimiento a las familias, con enfásis en la atención a los efectos colaterales del COVID-19 incluidos los mucipios PDET.</t>
  </si>
  <si>
    <t>1.2.9.4</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</si>
  <si>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</si>
  <si>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enfásis en la atención a los efectos colaterales del COVID-19 incluidos los mucipios PDET.</t>
  </si>
  <si>
    <t>1.2.9.5</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</si>
  <si>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</si>
  <si>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</si>
  <si>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t>
  </si>
  <si>
    <t>1.2.9.6 Víctimas del conflicto armado interno</t>
  </si>
  <si>
    <t>Municipios del Departamento cuentan con la capacidad técnica y operativa para ejecutar y monitorear el programa de atención psicosocial y salud integral para población víctima del conflicto armado PAPSIVI y la las EAPB cuentan con el modelo de atención integral en salud para población víctima del conflicto armado  con enfásis en municipios PDET.</t>
  </si>
  <si>
    <t xml:space="preserve">1,2,10 Fortalecimiento de la autoridad sanitaria para la gestión de la salud  </t>
  </si>
  <si>
    <t>1.2.10</t>
  </si>
  <si>
    <t>1.2.10.1</t>
  </si>
  <si>
    <t>1.2.10.1 Fortalecimiento de la autoridad sanitaria</t>
  </si>
  <si>
    <t>Municipios con monitoreo y seguimiento de los planes territoriales de salud.</t>
  </si>
  <si>
    <t>Incremento del índice de desempeño de la gestión del plan territorial de salud.</t>
  </si>
  <si>
    <t>Municipios implementan la política de participación social en salud, incluyendo los  muncipios PDET</t>
  </si>
  <si>
    <t>Municipios con el sistema de vigilancia SIVIGILA actualizado y operando.</t>
  </si>
  <si>
    <t>El departamento cuenta con el observatorio de salud pública  del departamento, con enfásis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</si>
  <si>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</si>
  <si>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</si>
  <si>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</si>
  <si>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</si>
  <si>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</si>
  <si>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radiologia e imágenes diagnosticas.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</si>
  <si>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</si>
  <si>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muncipios PDET.</t>
  </si>
  <si>
    <t>1.3 Más Oportunidades para el Deporte y la Recreación.</t>
  </si>
  <si>
    <t xml:space="preserve">1,3,1. Deporte formativo y aprovechamiento del tiempo libre      </t>
  </si>
  <si>
    <t>1.3.1</t>
  </si>
  <si>
    <t>1.3.1.1</t>
  </si>
  <si>
    <t>1.3.1.1 Escuelas de formación deportiva</t>
  </si>
  <si>
    <t>Escuelas de Formación Deportiva Formalizadas</t>
  </si>
  <si>
    <t>INDENORTE</t>
  </si>
  <si>
    <t>Escuelas de Formación Deportiva  funcionando</t>
  </si>
  <si>
    <t>Articulación UAEOS (Unidad Administrativa Especial de Organizaciones Solidarias), Alcaldía de Ocaña y Fundación Catatumbo.</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</si>
  <si>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</si>
  <si>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</si>
  <si>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</si>
  <si>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Jornadas de promoción al respeto y la garantía de los derechos sociales, culturales, civiles y políticos de los Afro descendientes, indígenas, población reincorporada y Rrom en el Departamento de Norte de Santander.</t>
  </si>
  <si>
    <t>Talleres de formación orientados a la fuerza pública y demás instituciones del Estado, para promover la Humanización en la atención y respuesta institucional desde un enfoque de derechos.</t>
  </si>
  <si>
    <t>2.1.3.3</t>
  </si>
  <si>
    <t>2.1.3.3 Norte de Santander garantiza la diversidad religiosa</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</si>
  <si>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</si>
  <si>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</si>
  <si>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</si>
  <si>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 1,4 Sus voces nos defienden</t>
  </si>
  <si>
    <t>2.1.4</t>
  </si>
  <si>
    <t>2.1.4.1</t>
  </si>
  <si>
    <t>2.1.4.1 Norte de Santander protege a sus defensores</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</si>
  <si>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</si>
  <si>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</si>
  <si>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</si>
  <si>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</si>
  <si>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</si>
  <si>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2.1.4.2 Mas oportunidades para los defensores de Derechos Humanos</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</si>
  <si>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</si>
  <si>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</si>
  <si>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</si>
  <si>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 Más Oportunidades para la Seguridad.</t>
  </si>
  <si>
    <t>2,2,1 Seguridad y Orden Público</t>
  </si>
  <si>
    <t>2.2.1</t>
  </si>
  <si>
    <t>2.2.1.1</t>
  </si>
  <si>
    <t>2.2.1.1 Mas oportunidades para la seguridad y el restablecimiento del orden publico</t>
  </si>
  <si>
    <t>Plan Integral de Seguridad y Convivencia Ciudadana -PISCC- del departamento diseñado y formulado.</t>
  </si>
  <si>
    <t>Estrategias de comunicación elaboradas a nivel interinstitucional que fomente la capacidad de denuncia a nivel departamento.</t>
  </si>
  <si>
    <t>Participación cívica “Red de cooperantes” creadas en los municipios del Departamento.</t>
  </si>
  <si>
    <t>Nuevos frentes de seguridad creados para el fortaleciendo del liderazgo comunal y la acción colectiva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</si>
  <si>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</si>
  <si>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</si>
  <si>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</si>
  <si>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</si>
  <si>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</si>
  <si>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2.2.1.2 Norte de Santander seguro y tranquilo</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</si>
  <si>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</si>
  <si>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</si>
  <si>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</si>
  <si>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formuladas e implementadas de manera integral para prevenir, controlar y combatir el micro tráfico en el departamento.</t>
  </si>
  <si>
    <t>Estrategias de comunicaciones formuladas y ejecutadas que permitan la concientización y sensibilización desde la educación para los delitos ambientales o contra la fauna y flora.</t>
  </si>
  <si>
    <t>2.2.1.3</t>
  </si>
  <si>
    <t>2.2.1.3 Pilas en la vía</t>
  </si>
  <si>
    <t xml:space="preserve">Talleres de educación para concientizar a conductores de vehículos, motocicletas y bicicletas sobre la importancia de acatar y respetar las normas de tránsito. </t>
  </si>
  <si>
    <t xml:space="preserve">Jornadas pedagógicas en las vías departamentales y municipales a fin de evitar la ocurrencia de accidentes de tránsito.  </t>
  </si>
  <si>
    <t>2,2,2 Fortalecimiento Institucional</t>
  </si>
  <si>
    <t>2.2.2</t>
  </si>
  <si>
    <t>2.2.2.1</t>
  </si>
  <si>
    <t>2.2.2.1 Fortalecimiento de la fuerza pública, organismos de seguridad y órganos de control</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</si>
  <si>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</si>
  <si>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</si>
  <si>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</si>
  <si>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</si>
  <si>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</si>
  <si>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 Participación ciudadana</t>
  </si>
  <si>
    <t>2.2.3</t>
  </si>
  <si>
    <t>2.2.3.1</t>
  </si>
  <si>
    <t>2.2.3.1 En Norte de Santander todos contamos</t>
  </si>
  <si>
    <t xml:space="preserve">Proceso de formación en democracia, gobGobernabilidad y participación, dirigido especialmente a la población juvenil. </t>
  </si>
  <si>
    <t xml:space="preserve">Red departamental de líderes para el fomento de la Democracia y la gobGobernabilidad. </t>
  </si>
  <si>
    <t>1.1.5.2 Gestión para los establecimientos educativos</t>
  </si>
  <si>
    <t>% de establecimientos educativos oficiales con procesos de acompañamiento en gestión y control normativo</t>
  </si>
  <si>
    <t>Proceso de pago de nómina Docente, Directiva Docente y Administrativa optimizado</t>
  </si>
  <si>
    <t>% Instituciones Educativas privadas existentes en el departamento con procesos de control normativo realizado</t>
  </si>
  <si>
    <t>% Instituciones educativas de ETDH con cumplimiento de las condiciones de calidad de los programas registrados y de sus indicadores</t>
  </si>
  <si>
    <t>1.1.5.3</t>
  </si>
  <si>
    <t xml:space="preserve">1.1.5.3 Bienestar </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</si>
  <si>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</si>
  <si>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</si>
  <si>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 Más Oportunidades para la Salud.</t>
  </si>
  <si>
    <t>1,2,1 Salud Ambiental</t>
  </si>
  <si>
    <t>1.2.1</t>
  </si>
  <si>
    <t>1.2.1.1</t>
  </si>
  <si>
    <t>1.2.1.1 Hábitat saludables</t>
  </si>
  <si>
    <t>Municipios con espacios de gestión intersectorial para la salud ambiental  incluidos los mucipios PDET</t>
  </si>
  <si>
    <t>I.D.S.</t>
  </si>
  <si>
    <t>Municipios con vigilancia de la calidad del agua para consumo humano</t>
  </si>
  <si>
    <t>Municipios desarrollando estrategias de control para la prevención de la rabia transmitida por felinos y caninos.</t>
  </si>
  <si>
    <t>1.2.1.2</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</si>
  <si>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</si>
  <si>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</si>
  <si>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</si>
  <si>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</si>
  <si>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t>
  </si>
  <si>
    <t>1.2.2.1</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</si>
  <si>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</si>
  <si>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cronicas no transmisibles ECNT y la salud bucal visual y auditiva SBVA, con enfasis en efectos colaterales  por covid19 </t>
  </si>
  <si>
    <t>1.2.2.2</t>
  </si>
  <si>
    <t>1.2.2.2 Condiciones crónicas prevalentes</t>
  </si>
  <si>
    <t>Empresas Sociales del Estado ESE con adherencia a  a las Rutas Integrales de Atencion para las enfermedades cronicas no transmisibles ECNT y la salud bucal visual y auditiva SBVA, con prioridad en los municipios pdet</t>
  </si>
  <si>
    <t>1,2,3 Convivencia social y salud mental</t>
  </si>
  <si>
    <t>1.2.3</t>
  </si>
  <si>
    <t>1.2.3.1</t>
  </si>
  <si>
    <t>1.2.3.1 Promoción de la salud mental y la convivencia</t>
  </si>
  <si>
    <t>Municipios adoptan y adaptan la política departamental de salud mental , con enfásis en la atención a los efectos colaterales del COVID-19 incluidos los mucipios PDET</t>
  </si>
  <si>
    <t>1.2.3.2</t>
  </si>
  <si>
    <t>1.2.3.2 Prevención y atención integral a problemas y trastornos mentales y a diferentes formas de violencia</t>
  </si>
  <si>
    <t>Contención tasa de incidencia de violencia intrafamiliar en 150 por 100,000 habitantes</t>
  </si>
  <si>
    <t>Contención en 15 x 10.000 habitantes la Tasa de  consumo de sustancias psicoactivas  SPA ilícitas por atención en  servicios de salud en personas de 12 a 65 años</t>
  </si>
  <si>
    <t>1,2,4 Seguridad alimentaria y nutricional</t>
  </si>
  <si>
    <t>1.2.4</t>
  </si>
  <si>
    <t>1.2.4.1</t>
  </si>
  <si>
    <t>1.2.4.1 Consumo y aprovechamiento biológico de alimentos</t>
  </si>
  <si>
    <t>Reducción de la mortalidad infantil evitable por desnutrición (de 9.4 a 4.7) con enfásis en la ayención a los efectos colaterales del COVID-19</t>
  </si>
  <si>
    <t>0,4</t>
  </si>
  <si>
    <t>Contención de la prevalencia de desnutrición aguda en niños y niñas menores de 5 años en 0,4</t>
  </si>
  <si>
    <t>1.2.4.2</t>
  </si>
  <si>
    <t>1.2.4.2 Inocuidad y calidad de los alimentos</t>
  </si>
  <si>
    <t>de notificación Inmediata de SIVIGILA con  Identificación del Agente etiológico en brotes de enfermedades transmitidas por alimentos (ETA).</t>
  </si>
  <si>
    <t>1,2,5 Derechos sexuales y reproductivos y equidad de género</t>
  </si>
  <si>
    <t>1.2.5</t>
  </si>
  <si>
    <t>1.2.5.1</t>
  </si>
  <si>
    <t>1.2.5.1 Promoción de los derechos sexuales y reproductivos y equidad de género</t>
  </si>
  <si>
    <t>Contenida la Razón de Mortalidad Materna en 40,1 por 100.000 NV</t>
  </si>
  <si>
    <t>1.2.5.2</t>
  </si>
  <si>
    <t>1.2.5.2 Prevención y atención integral en salud sexual y reproductiva SSR desde un enfoque de derechos</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</si>
  <si>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</si>
  <si>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</si>
  <si>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12,9x 1000 NV</t>
  </si>
  <si>
    <t>1,2,6 Vida saludable y enfermedades transmisibles</t>
  </si>
  <si>
    <t>1.2.6</t>
  </si>
  <si>
    <t>1.2.6.1</t>
  </si>
  <si>
    <t>1.2.6.1 Enfermedades emergentes, reemergentes y desatendidas</t>
  </si>
  <si>
    <r>
      <t>Contención de la tasa de mortalidad por tuberculosis</t>
    </r>
    <r>
      <rPr>
        <b/>
        <sz val="16"/>
        <color indexed="8"/>
        <rFont val="Arial"/>
        <family val="2"/>
      </rPr>
      <t>.</t>
    </r>
  </si>
  <si>
    <t>Mantenida la prevalencia en menos de 1 caso por 10.000 habitantes para cumplir  los criterios de eliminación de la Enfermedad de Hansen..</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</si>
  <si>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</si>
  <si>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</si>
  <si>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</si>
  <si>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1.2.6.2 Enfermedades inmunoprevenibles</t>
  </si>
  <si>
    <t>Municipios Desarrollando EGI -Estrategia de Gestión Integrada para la, Promoción de la salud, prevención, vigilancia  y control de las zoonosis.</t>
  </si>
  <si>
    <t>Disminuida la tasa de letalidad por dengue grave  a 10 casos por 100.000 habitantes en el Departamento</t>
  </si>
  <si>
    <t>Mantenida la tasa de mortalidad por Malaria  en  cero  muertes *100,000 Habitantes</t>
  </si>
  <si>
    <t>Municipios categoría 4 a 6, se desarrollan acciones de Gestión, promoción  y vigilancia  de las ETV</t>
  </si>
  <si>
    <t>Municipios endémicos (Chagas) con interrupción de la transmisión de T. Cruzi por Rhodnius prolixus vector domiciliado</t>
  </si>
  <si>
    <t>1,2,7 Salud pública en emergencias y desastres</t>
  </si>
  <si>
    <t>1.2.7</t>
  </si>
  <si>
    <t>1.2.7.1</t>
  </si>
  <si>
    <t>1.2.7.1 Gestión integral de riesgos en emergencias y desastres</t>
  </si>
  <si>
    <t>1.2.7.2</t>
  </si>
  <si>
    <t>1.2.7.2 Respuesta en salud ante situaciones de urgencia, emergencias en salud y desastres</t>
  </si>
  <si>
    <t>1,2,8 Salud y ámbito laboral</t>
  </si>
  <si>
    <t>1.2.8</t>
  </si>
  <si>
    <t>1.2.8.1</t>
  </si>
  <si>
    <t>1.2.8.1 Seguridad y salud en el trabajo</t>
  </si>
  <si>
    <t>1.2.8.2</t>
  </si>
  <si>
    <t>1.2.8.2 Situaciones prevalentes de origen laboral</t>
  </si>
  <si>
    <t>Municipios con seguimiento de los accidentes laborales reportados  en población trabajadora informal</t>
  </si>
  <si>
    <t>1,2,9 Gestión diferencial de poblaciones vulnerables</t>
  </si>
  <si>
    <t>1.2.9</t>
  </si>
  <si>
    <t>1.2.9.1</t>
  </si>
  <si>
    <t>1.2.9.1 Desarrollo integral de las niñas, niños y adolescentes</t>
  </si>
  <si>
    <t>Contención de la mortalidad por EDA en menores de 5 años (tasa por 100.000), con enfásis del COVID-19.</t>
  </si>
  <si>
    <t>Contención de la mortalidad por IRA en menores de 5 años (tasa por 100.000 ), con enfásis del COVID-19.</t>
  </si>
  <si>
    <t>1.2.9.2</t>
  </si>
  <si>
    <t>1.2.9.2 Salud en poblaciones étnicas</t>
  </si>
  <si>
    <t>Campañas de sensibilización hacia temáticas OSIGD -LGBTI. a la población en general</t>
  </si>
  <si>
    <t>Talleres para el empoderamiento de las personas OSIGD -LGBTI.</t>
  </si>
  <si>
    <t xml:space="preserve">2, Convivencia </t>
  </si>
  <si>
    <t>2.1 Más Oportunidades para la Paz, Derechos Humanos y Derecho Internacional Humanitario -D.I.H</t>
  </si>
  <si>
    <t>2,1,1 Construcción de paz, legalidad, reconciliación, dialogo social y convivencia</t>
  </si>
  <si>
    <t>2.1.1</t>
  </si>
  <si>
    <t>2.1.1.1</t>
  </si>
  <si>
    <t>2.1.1.1 Norte de Santander unido por la paz</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</si>
  <si>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</si>
  <si>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</si>
  <si>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</si>
  <si>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</si>
  <si>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</si>
  <si>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</si>
  <si>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</si>
  <si>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</si>
  <si>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</si>
  <si>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</si>
  <si>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</si>
  <si>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</si>
  <si>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</si>
  <si>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</si>
  <si>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</si>
  <si>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</si>
  <si>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</si>
  <si>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</si>
  <si>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</si>
  <si>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</si>
  <si>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</si>
  <si>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</si>
  <si>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</si>
  <si>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Bienes de interés cultural nacional, departamental y municipal en Norte de Santander  identificados y con registro técnico. (12 Por año)</t>
  </si>
  <si>
    <t>Municipios con la identificación del patrimonio cultural inmaterial (5 Por año)</t>
  </si>
  <si>
    <t>Mantenimientos y operación del bien Quinta Teresa y el auditorio de la Torre del Reloj (Eduardo Cote Lamus) en la ciudad de San José de Cúcuta. (1Por año)</t>
  </si>
  <si>
    <t xml:space="preserve">Proyectos de recuperación, conservación e intervencion de bienes de interés cultural que  requieran  ser  apoyados  </t>
  </si>
  <si>
    <t>Apoyos a la produccion de muestras museograficas y  museologicas en los museos del departamento (2 por año)</t>
  </si>
  <si>
    <t>Mantenimientos anual del edifico Torre del reloj como bien de interés cultural nacional (1 por año)</t>
  </si>
  <si>
    <t>Rendiciones públicas de Cuentas</t>
  </si>
  <si>
    <t>Apoyo a la gestión de los Consejos Territoriales de Planeación - CTP</t>
  </si>
  <si>
    <t>3,4,4 Fortalecimiento de las Finanzas Públicas</t>
  </si>
  <si>
    <t>3.4.4</t>
  </si>
  <si>
    <t>3.4.4.1</t>
  </si>
  <si>
    <t>3.4.4.1 Fortalecimiento Institucional de la Hacienda Pública</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</si>
  <si>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</si>
  <si>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</si>
  <si>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</si>
  <si>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</si>
  <si>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</si>
  <si>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</si>
  <si>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3.4.4.2 Modernización tecnológica de la Hacienda Departamental</t>
  </si>
  <si>
    <t>Seguridad alimentaria y nutricional</t>
  </si>
  <si>
    <t>Vida saludable y enfermedades transmisibles</t>
  </si>
  <si>
    <t>Salud pública en emergencias y desastres</t>
  </si>
  <si>
    <t>Salud y ámbito laboral</t>
  </si>
  <si>
    <t>Gestión diferencial de poblaciones vulnerables</t>
  </si>
  <si>
    <t>DESCRIPCIÓN  META</t>
  </si>
  <si>
    <t>Municipios con  desarrollo de programas para garantizar los derechos sexuales y los derechos reproductivos con prioridad en los municipos PDET.</t>
  </si>
  <si>
    <t>Municipios con vigilancia a la ruta de atención integral de violencias con enfásis en la atención a los efectos colaterales del COVID-19 incluidos los mucipios PDET.</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</si>
  <si>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</si>
  <si>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</si>
  <si>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</si>
  <si>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</si>
  <si>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</si>
  <si>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</si>
  <si>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</si>
  <si>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</si>
  <si>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</si>
  <si>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</si>
  <si>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</si>
  <si>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</si>
  <si>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</si>
  <si>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</si>
  <si>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</si>
  <si>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</si>
  <si>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</si>
  <si>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</si>
  <si>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</si>
  <si>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</si>
  <si>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</si>
  <si>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</si>
  <si>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</si>
  <si>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</si>
  <si>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</si>
  <si>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</si>
  <si>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</si>
  <si>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</si>
  <si>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</si>
  <si>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</si>
  <si>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</si>
  <si>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</si>
  <si>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</si>
  <si>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</si>
  <si>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</si>
  <si>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</si>
  <si>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</si>
  <si>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</si>
  <si>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</si>
  <si>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</si>
  <si>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</si>
  <si>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</si>
  <si>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</si>
  <si>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</si>
  <si>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</si>
  <si>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</si>
  <si>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</si>
  <si>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</si>
  <si>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</si>
  <si>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</si>
  <si>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</si>
  <si>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</si>
  <si>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</si>
  <si>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</si>
  <si>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</si>
  <si>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</si>
  <si>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</si>
  <si>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</si>
  <si>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</si>
  <si>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</si>
  <si>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</si>
  <si>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</si>
  <si>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</si>
  <si>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</si>
  <si>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</si>
  <si>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</si>
  <si>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</si>
  <si>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</si>
  <si>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</si>
  <si>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</si>
  <si>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</si>
  <si>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</si>
  <si>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</si>
  <si>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</si>
  <si>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</si>
  <si>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</si>
  <si>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</si>
  <si>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</si>
  <si>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</si>
  <si>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</si>
  <si>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</si>
  <si>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</si>
  <si>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</si>
  <si>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</si>
  <si>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</si>
  <si>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</si>
  <si>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</si>
  <si>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</si>
  <si>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</si>
  <si>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</si>
  <si>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</si>
  <si>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</si>
  <si>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</si>
  <si>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</si>
  <si>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</si>
  <si>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</si>
  <si>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</si>
  <si>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</si>
  <si>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</si>
  <si>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</si>
  <si>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</si>
  <si>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</si>
  <si>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</si>
  <si>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</si>
  <si>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</si>
  <si>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</si>
  <si>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</si>
  <si>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</si>
  <si>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IDS20</t>
  </si>
  <si>
    <t>IDS21</t>
  </si>
  <si>
    <t>IDS22</t>
  </si>
  <si>
    <t>IDS23</t>
  </si>
  <si>
    <t>IDS24</t>
  </si>
  <si>
    <t>IDS25</t>
  </si>
  <si>
    <t>IDS26</t>
  </si>
  <si>
    <t>IDS27</t>
  </si>
  <si>
    <t>IDS28</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</si>
  <si>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</si>
  <si>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</si>
  <si>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</si>
  <si>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</si>
  <si>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</si>
  <si>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</si>
  <si>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</si>
  <si>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</si>
  <si>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</si>
  <si>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</si>
  <si>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</si>
  <si>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</si>
  <si>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</si>
  <si>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</si>
  <si>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</si>
  <si>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</si>
  <si>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</si>
  <si>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</si>
  <si>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</si>
  <si>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</si>
  <si>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</si>
  <si>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</si>
  <si>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</si>
  <si>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</si>
  <si>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</si>
  <si>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</si>
  <si>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</si>
  <si>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</si>
  <si>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</si>
  <si>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</si>
  <si>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</si>
  <si>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</si>
  <si>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</si>
  <si>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</si>
  <si>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</si>
  <si>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</si>
  <si>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</si>
  <si>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</si>
  <si>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</si>
  <si>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</si>
  <si>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</si>
  <si>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</si>
  <si>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</si>
  <si>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</si>
  <si>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</si>
  <si>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</si>
  <si>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</si>
  <si>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</si>
  <si>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</si>
  <si>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</si>
  <si>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</si>
  <si>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</si>
  <si>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</si>
  <si>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</si>
  <si>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</si>
  <si>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</si>
  <si>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</si>
  <si>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</si>
  <si>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</si>
  <si>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</si>
  <si>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</si>
  <si>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</si>
  <si>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</si>
  <si>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</si>
  <si>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</si>
  <si>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</si>
  <si>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</si>
  <si>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</si>
  <si>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</si>
  <si>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</si>
  <si>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</si>
  <si>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</si>
  <si>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</si>
  <si>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</si>
  <si>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</si>
  <si>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</si>
  <si>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</si>
  <si>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</si>
  <si>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</si>
  <si>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</si>
  <si>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</si>
  <si>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</si>
  <si>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</si>
  <si>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</si>
  <si>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</si>
  <si>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</si>
  <si>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</si>
  <si>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</si>
  <si>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</si>
  <si>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</si>
  <si>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</si>
  <si>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</si>
  <si>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</si>
  <si>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</si>
  <si>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</si>
  <si>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</si>
  <si>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</si>
  <si>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</si>
  <si>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</si>
  <si>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</si>
  <si>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</si>
  <si>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</si>
  <si>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</si>
  <si>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</si>
  <si>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</si>
  <si>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</si>
  <si>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</si>
  <si>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</si>
  <si>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</si>
  <si>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</si>
  <si>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</si>
  <si>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</si>
  <si>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</si>
  <si>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</si>
  <si>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</si>
  <si>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</si>
  <si>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</si>
  <si>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</si>
  <si>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</si>
  <si>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</si>
  <si>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</si>
  <si>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</si>
  <si>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</si>
  <si>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</si>
  <si>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</si>
  <si>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</si>
  <si>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</si>
  <si>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</si>
  <si>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</si>
  <si>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</si>
  <si>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</si>
  <si>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</si>
  <si>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</si>
  <si>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</si>
  <si>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</si>
  <si>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</si>
  <si>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</si>
  <si>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</si>
  <si>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</si>
  <si>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</si>
  <si>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</si>
  <si>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</si>
  <si>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</si>
  <si>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</si>
  <si>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</si>
  <si>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</si>
  <si>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</si>
  <si>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</si>
  <si>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</si>
  <si>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</si>
  <si>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</si>
  <si>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</si>
  <si>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</si>
  <si>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</si>
  <si>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</si>
  <si>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</si>
  <si>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</si>
  <si>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</si>
  <si>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</si>
  <si>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</si>
  <si>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</si>
  <si>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</si>
  <si>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</si>
  <si>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</si>
  <si>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</si>
  <si>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</si>
  <si>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</si>
  <si>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</si>
  <si>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</si>
  <si>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</si>
  <si>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</si>
  <si>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</si>
  <si>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</si>
  <si>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</si>
  <si>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</si>
  <si>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</si>
  <si>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</si>
  <si>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</si>
  <si>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</si>
  <si>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</si>
  <si>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</si>
  <si>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</si>
  <si>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</si>
  <si>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</si>
  <si>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</si>
  <si>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</si>
  <si>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</si>
  <si>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</si>
  <si>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</si>
  <si>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</si>
  <si>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</si>
  <si>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</si>
  <si>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</si>
  <si>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</si>
  <si>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</si>
  <si>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</si>
  <si>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</si>
  <si>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</si>
  <si>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</si>
  <si>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</si>
  <si>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</si>
  <si>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</si>
  <si>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</si>
  <si>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</si>
  <si>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</si>
  <si>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</si>
  <si>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</si>
  <si>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</si>
  <si>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</si>
  <si>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</si>
  <si>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</si>
  <si>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</si>
  <si>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</si>
  <si>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</si>
  <si>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</si>
  <si>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</si>
  <si>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</si>
  <si>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</si>
  <si>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</si>
  <si>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</si>
  <si>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</si>
  <si>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</si>
  <si>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</si>
  <si>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</si>
  <si>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</si>
  <si>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</si>
  <si>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</si>
  <si>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</si>
  <si>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</si>
  <si>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</si>
  <si>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</si>
  <si>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</si>
  <si>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</si>
  <si>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</si>
  <si>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Registro, verificación de cumplimiento de requisitos y priorización de perfiles.</t>
  </si>
  <si>
    <t>Apertura de la primera fase para la recepción de Perfiles 2020, del Proyecto Apoyo a Alianzas Productivas del Ministerio de Agricultura y Desarrollo Rural.</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</si>
  <si>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</si>
  <si>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</si>
  <si>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</si>
  <si>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</si>
  <si>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4.3.1.2</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</si>
  <si>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</si>
  <si>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</si>
  <si>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</si>
  <si>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</si>
  <si>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t>
  </si>
  <si>
    <t>4.4.1</t>
  </si>
  <si>
    <t>4.4.1.1</t>
  </si>
  <si>
    <t>4,4,1,1 Mitigando y adaptando al cambio climático</t>
  </si>
  <si>
    <t>Programa de incentivos implementado por el uso de energías alternativas y/o renovables (Eólica, Hídrica, Solar u otras) en el departamento.</t>
  </si>
  <si>
    <t>Programa desarrollado sobre el uso, conservación y sostenibilidad de los recursos naturales, articulado al Plan departamental de extensión agropecuaria.</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</si>
  <si>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</si>
  <si>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</si>
  <si>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Proyectos ejecutados de los perfiles identificados dentro de las medidas de mitigación y adaptación al cambio climático consignadas en el PICCDNS.</t>
  </si>
  <si>
    <t>4.5 Más Oportunidades para la Educación Ambiental.</t>
  </si>
  <si>
    <t>4,5,1 Oportunidades para la cultura ambiental</t>
  </si>
  <si>
    <t>4.5.1</t>
  </si>
  <si>
    <t>4.5.1.1</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</si>
  <si>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</si>
  <si>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</si>
  <si>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</si>
  <si>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</si>
  <si>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</si>
  <si>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</si>
  <si>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</si>
  <si>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</si>
  <si>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t>
  </si>
  <si>
    <t>4.6.1</t>
  </si>
  <si>
    <t>4.6.1.1</t>
  </si>
  <si>
    <t>4.6.1.1 Fortalecimiento de la gestión del riesgo en el Departamento</t>
  </si>
  <si>
    <t>Creación de la Secretaria para la Gestión del Riesgo de Desastres en el Dpto. con las subsecretarias de Conocimiento del Riesgo, Reducción del Riesgo y Manejo de desastres</t>
  </si>
  <si>
    <t>CDGR</t>
  </si>
  <si>
    <t>Dotación del CEGRID Fronterizo</t>
  </si>
  <si>
    <t>4.6.1.2</t>
  </si>
  <si>
    <t>4.6.1.2 Articulación de la gestión del riesgo con las Administraciones Municipales</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</si>
  <si>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</si>
  <si>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</si>
  <si>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</si>
  <si>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 Mejoramiento del Conocimiento del Riesgo de Desastres</t>
  </si>
  <si>
    <t>4.6.2</t>
  </si>
  <si>
    <t>4.6.2.1</t>
  </si>
  <si>
    <t>4.6.2.1  Estudios de riesgo en el DepartamentoEstudios de riesgo en el Departamento</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</si>
  <si>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</si>
  <si>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</si>
  <si>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</si>
  <si>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</si>
  <si>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</si>
  <si>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4.6.2.2 Formación en Gestión del riesgo de Desastres</t>
  </si>
  <si>
    <t>Talleres sobre la gestión del riesgo de desastres y/o medio ambiente para población en general.</t>
  </si>
  <si>
    <t>Mujeres capacitadas en Gestión del Riesgo de Desastres.</t>
  </si>
  <si>
    <t>4.6.2.3</t>
  </si>
  <si>
    <t>4.6.2.3 Gestión de la información para la reducción del riesgo y el manejo de desastres</t>
  </si>
  <si>
    <t>Inventarios municipales de asentamientos en zonas de alto riesgo</t>
  </si>
  <si>
    <t>Necesidades identificadas en estudios de riesgo y obras de mitigación</t>
  </si>
  <si>
    <t>Cobertura del Departamento con Sistema de Alertas Tempranas</t>
  </si>
  <si>
    <t xml:space="preserve">Sistema de información geográfico para la gestión del riesgo de desastres.  </t>
  </si>
  <si>
    <t>4.6.3 Reducción del Riesgo desde la planificación, mitigación y la prevención</t>
  </si>
  <si>
    <t>4.6.3</t>
  </si>
  <si>
    <t>4.6.3.1</t>
  </si>
  <si>
    <t>4.6.3.1 Planificación en la Gestión del riesgo de desastres</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</si>
  <si>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</si>
  <si>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</si>
  <si>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</si>
  <si>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</si>
  <si>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4.6.3.2 Cambio climático</t>
  </si>
  <si>
    <t>Obras o actividades de adaptación al cambio climático, resiliencia y/o desarrollo sostenible.</t>
  </si>
  <si>
    <t>4.6.3.3</t>
  </si>
  <si>
    <t>4.6.3.3 Infraestructura para la reducción del riesgo</t>
  </si>
  <si>
    <t>Obras de reducción del riesgo</t>
  </si>
  <si>
    <t>Adecuación sismoresistente a edificaciones indispensables</t>
  </si>
  <si>
    <t>4.6.4 Preparación, Atención y Manejo de la emergencia</t>
  </si>
  <si>
    <t>4.6.4</t>
  </si>
  <si>
    <t>4.6.4.1</t>
  </si>
  <si>
    <t>4.6.4.1 Preparación para la emergencia</t>
  </si>
  <si>
    <t>Fortalecimiento y/o dotación a los equipos de socorro</t>
  </si>
  <si>
    <t>Talleres sobre preparación para la emergencia y creación de comités comunitarios de respuesta.</t>
  </si>
  <si>
    <t>Simulacros de evacuación</t>
  </si>
  <si>
    <t>4.6.4.2</t>
  </si>
  <si>
    <t>4.6.4.2  Infraestructura para la emergencia</t>
  </si>
  <si>
    <t>Red de comunicación en el Departamento fortalecida</t>
  </si>
  <si>
    <t>Dotación del Centro Logístico Humanitario</t>
  </si>
  <si>
    <t>Construcción y Dotación del Centro Logístico Humanitario para el Catatumbo.</t>
  </si>
  <si>
    <t>4.6.4.3</t>
  </si>
  <si>
    <t>4.6.4.3 Intervención para la atención y rehabilitación</t>
  </si>
  <si>
    <t>Obras de rehabilitación y reconstrucción</t>
  </si>
  <si>
    <t>Damnificados apoyados por eventos naturales o antrópicos no intencionales</t>
  </si>
  <si>
    <t>4.6.4.4</t>
  </si>
  <si>
    <t>4.6.4.4 Operatividad del Banco de Maquinaria</t>
  </si>
  <si>
    <t>Operatividad del Banco de Maquinaria</t>
  </si>
  <si>
    <t>4.7 Más Oportunidades para la Vivienda Digna.</t>
  </si>
  <si>
    <t>4,7,1 Más hogares en vivienda propia</t>
  </si>
  <si>
    <t>4.7</t>
  </si>
  <si>
    <t>4.7.1</t>
  </si>
  <si>
    <t>4.7.1.1</t>
  </si>
  <si>
    <t>4.7.1.1 Construcción de viviendas y áreas de urbanismo en zonas urbanas y rurales.</t>
  </si>
  <si>
    <t>Viviendas construidas en zonas urbanas y/o rurales del departamento con apoyo del Departamento.</t>
  </si>
  <si>
    <t>VIVIENDA</t>
  </si>
  <si>
    <t>Obras de urbanismo construidas o mejoradas para proyectos de vivienda en zonas urbana y rural con apoyo del Departamento</t>
  </si>
  <si>
    <r>
      <t xml:space="preserve">Predios adquiridos </t>
    </r>
    <r>
      <rPr>
        <sz val="16"/>
        <color indexed="8"/>
        <rFont val="Arial"/>
        <family val="2"/>
      </rPr>
      <t>para el desarrollo de proyectos de vivienda</t>
    </r>
  </si>
  <si>
    <t>4.7.1.2</t>
  </si>
  <si>
    <t xml:space="preserve">4.7.1.2 Habilitación del suelo para vivienda </t>
  </si>
  <si>
    <t>Municipios con implementación de Políticas públicas acordes con el ordenamiento del territorio</t>
  </si>
  <si>
    <t>4,7,2 Mejores viviendas, vida digna</t>
  </si>
  <si>
    <t>4.7.2</t>
  </si>
  <si>
    <t>4.7.2.1</t>
  </si>
  <si>
    <t>4.7.2.1 Mejoramiento de vivienda en zona urbana y/o rural</t>
  </si>
  <si>
    <t>Proyectos ejecutados, en danza, música, teatro, artes plasticas</t>
  </si>
  <si>
    <t>PcD</t>
  </si>
  <si>
    <t>Beneficiarios PcD de proyectos artísticos</t>
  </si>
  <si>
    <t>Municipios atendidos con inclusion de las PcD</t>
  </si>
  <si>
    <t>Muestras artisticas o encuentros interculturales</t>
  </si>
  <si>
    <t>1.9.1.2</t>
  </si>
  <si>
    <t>CRÉDITO</t>
  </si>
  <si>
    <t>SGP</t>
  </si>
  <si>
    <t>Porcentaje de avance en gestión para la construcción y/o adecuación de terminales de transporte aéreo y/o terrestre</t>
  </si>
  <si>
    <t>4.5</t>
  </si>
  <si>
    <t>1. Bienestar Social</t>
  </si>
  <si>
    <t>1.1 Más Oportunidades para la Educación</t>
  </si>
  <si>
    <t>1,1,1 Educación inicial: Más oportunidades para crecer y aprender</t>
  </si>
  <si>
    <t>1.1.1</t>
  </si>
  <si>
    <t>1.1.1.1</t>
  </si>
  <si>
    <t>1.1.1.1 Transiciones integrales</t>
  </si>
  <si>
    <t>% de los niños y niñas que transitan de la oferta del ICBF y el DPS ingresan  al grado de Transición</t>
  </si>
  <si>
    <t>EDUCACIÓN</t>
  </si>
  <si>
    <t>Estrategia conjunta de transiciones integrales implementada en el marco de la MIAFF</t>
  </si>
  <si>
    <t>% de establecimientos educativos realizando escuelas de padres con temáticas de primera infancia</t>
  </si>
  <si>
    <t>1.1.1.2</t>
  </si>
  <si>
    <t>1.1.1.2 Sistemas de Información para la Primera Infancia</t>
  </si>
  <si>
    <t>%  de niños y niñas  de 0 a 5 años con seguimiento en educación a través del Sistema de Seguimiento al Desarrollo Integral a la Primera Infancia  SSDIPI</t>
  </si>
  <si>
    <t>% de los prestadores de servicios de primera infancia privados registrados en el Sistema de Información para la Primera Infancia SIPI</t>
  </si>
  <si>
    <t>1.1.1.3</t>
  </si>
  <si>
    <t>1.1.1.3 Asistencia técnica, vigilancia y control para el cumplimiento de estándares</t>
  </si>
  <si>
    <t>% de establecimientos educativos Oficiales con acciones de  vigilancia y control en el grado Transición</t>
  </si>
  <si>
    <t>% de Establecimientos educativos No Oficiales  acciones de vigilancia y control en el grado Transición</t>
  </si>
  <si>
    <t>1.1.1.4</t>
  </si>
  <si>
    <t>1.1.1.4 Calidad en la educación inicial y preescolar</t>
  </si>
  <si>
    <t>% de agentes educativos y docentes de transición con procesos de actualización en temáticas de atención integral a la primera infancia  (Incluye profesionalización y posgrados)</t>
  </si>
  <si>
    <t>Procesos de formalización de la pequeña propiedad privada rural.</t>
  </si>
  <si>
    <t>A través del programa de televisión "Prevención y Acción", de fecha 11 de mayo de 2020, la Agencia Nacional de Tierras -ANT, oficializó la entrega másiva, de manera virtual, de 4.221 títulos, donde 27 corresponden al municipio de Silos, departamento de Norte de Santander.</t>
  </si>
  <si>
    <t>27 Títulos de Propiedad Rural entregados, que convierten a sus familias en poseedoras legales de sus predios.</t>
  </si>
  <si>
    <t>SECRETARÌA DE DESARROLLO ECONÓMICO (Agricultura)</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</si>
  <si>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</si>
  <si>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</si>
  <si>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</si>
  <si>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</si>
  <si>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</si>
  <si>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</si>
  <si>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</si>
  <si>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</si>
  <si>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</si>
  <si>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3.4.4.3 Fortalecimiento de la capacidad de gestión territorial</t>
  </si>
  <si>
    <t>Municipios asistidos para el fortalecimiento normativo tributario y presupuestal  a través de la elaboración y/o actualización de sus estatutos, manuales, reglamentos y políticas</t>
  </si>
  <si>
    <t>Municipios apoyados financiera, técnica y administrativamente para que asuman su gestión catastral y para la prestación del servicio público catastral en su jurisdicción</t>
  </si>
  <si>
    <t>Alcaldías del Área Metropolitana apoyadas  para facilitar hacer negocios y crear empresa</t>
  </si>
  <si>
    <t>3.5 Más Oportunidades para la Territorialidad.</t>
  </si>
  <si>
    <t>3,5,1 Fortalecimiento en la gestión y capacidad administrativa de los municipios y subregiones</t>
  </si>
  <si>
    <t>3.5</t>
  </si>
  <si>
    <t>3.5.1</t>
  </si>
  <si>
    <t>3.5.1.1</t>
  </si>
  <si>
    <t xml:space="preserve">3.5.1.1 Seguimiento a la Inversión Municipal </t>
  </si>
  <si>
    <t xml:space="preserve">Evaluaciones de Viabilidad Fiscal y Financiera </t>
  </si>
  <si>
    <t xml:space="preserve">Evaluaciones del Desempeño  Integral Municipal </t>
  </si>
  <si>
    <t>Municipios con Asistencia Técnica en los instrumentos de Planeación administrativa y financiera</t>
  </si>
  <si>
    <t>Encuentros subregionales de asistencia técnica, apoyo y revisión de los reportes financieros y  plataformas diseñadas por DNP.</t>
  </si>
  <si>
    <t xml:space="preserve">Eventos a Comunidades Indígenas para el uso eficiente de las transferencias SGPRI </t>
  </si>
  <si>
    <t>3.5.1.2</t>
  </si>
  <si>
    <t>3.5.1.2 Bancos de Proyectos de Inversión Municipal</t>
  </si>
  <si>
    <t>Municipios con Asistencia Técnica para la operatividad y funcionamiento de los Bancos de Proyectos de Inversión Municipal</t>
  </si>
  <si>
    <t>Municipios capacitados en la Formulación y presentación de Proyectos de Inversión</t>
  </si>
  <si>
    <t>3,5,2 Fortalecimiento de la asociatividad en los municipios</t>
  </si>
  <si>
    <t>3.5.2</t>
  </si>
  <si>
    <t>3.5.2.1</t>
  </si>
  <si>
    <t>3.5.2.1 Articulación y desarrollo regional</t>
  </si>
  <si>
    <t>Asociaciones de municipios constituidas y operando</t>
  </si>
  <si>
    <t>Alianzas estratégicas operando</t>
  </si>
  <si>
    <t xml:space="preserve">4. Hábitat </t>
  </si>
  <si>
    <t>4.1 Más Oportunidades para los Bosques, Biodiversidad y Servicios Ecosistémicos</t>
  </si>
  <si>
    <t>4,1,1 Mejor ambiente en tu territorio</t>
  </si>
  <si>
    <t>4.1</t>
  </si>
  <si>
    <t>4.1.1</t>
  </si>
  <si>
    <t>4.1.1.1</t>
  </si>
  <si>
    <t>4,1,1,1 Más oportunidades para un ambiente sostenible</t>
  </si>
  <si>
    <t>Árboles sembrados. (Equivalente a 400 Ha)</t>
  </si>
  <si>
    <t>AMBIENTE</t>
  </si>
  <si>
    <t>Sistema Integral de Gestión para el Observatorio Ambiental implementado (municipios de convención, Teorama, San Calixto, el tarra, Tibú y Sardinata).</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</si>
  <si>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</si>
  <si>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</si>
  <si>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</si>
  <si>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Hectáreas adquiridas para la conservación del recurso hídrico, y protección de paramos y parques naturales en el Departamento.</t>
  </si>
  <si>
    <t>Kilómetros de aislamiento como estrategia de mantenimiento de las áreas de importancia estratégica del Departamento.</t>
  </si>
  <si>
    <t>4.2 Más Oportunidades para los Recursos Hídricos.</t>
  </si>
  <si>
    <t>4,2,1 Agua para la vida, ciudad y territorio</t>
  </si>
  <si>
    <t>4.2</t>
  </si>
  <si>
    <t>4.2.1</t>
  </si>
  <si>
    <t>4.2.1.1</t>
  </si>
  <si>
    <t>4,2,1,1 Más atención para la conservación del recurso hídrico</t>
  </si>
  <si>
    <t>Proyectos ejecutados de los priorizados de los POMCAS de los ríos Pamplonita, Zulia y Algodonal.</t>
  </si>
  <si>
    <t>Beneficiarios atendidos con pagos por servicios ambientales - PSA por cada una de las cuencas media y media-alta de los ríos Zulia, Pamplonita y Algodonal, y paramos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</si>
  <si>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</si>
  <si>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</si>
  <si>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</si>
  <si>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t>
  </si>
  <si>
    <t>4.3.1</t>
  </si>
  <si>
    <t>4.3.1.1</t>
  </si>
  <si>
    <t>4,3,1,1 En dirección hacia un ambiente sano, recreativo y competitivo.</t>
  </si>
  <si>
    <t>proyectos de crecimiento, desarrollo sostenible y negocios verdes ejecutados, priorizados en las subregiones del departamento.</t>
  </si>
  <si>
    <t>Niños, niñas y adolescentes beneficiados con una estrategia interinstitucional e interdiciplinaria para la atención integral de los NNA, vinculados al trabajo infantil y/o en situación de calle</t>
  </si>
  <si>
    <t>1.6.2.3</t>
  </si>
  <si>
    <t>1.6.2.3 Promover la participación de niños, niñas y adolescentes en el diseño de programas, proyectos y planes del Departamento.</t>
  </si>
  <si>
    <t xml:space="preserve">Municipios apoyados con Promoción y Participación de los NNA en los Consejos de Politica Social. </t>
  </si>
  <si>
    <t>Mesas de infancia, adolescencia y fortalecimiento familiar MIAF realizadas con la participación prioritaria de NNA</t>
  </si>
  <si>
    <t>1.6.3 Protección y atención a los adolescentes</t>
  </si>
  <si>
    <t>1.6.3</t>
  </si>
  <si>
    <t>1.6.3.1</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</si>
  <si>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</si>
  <si>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</si>
  <si>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</si>
  <si>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Encuentros departamentales de comisarios de familia con temáticas de formación y actualización de vulneración de derechos especialmente en NNA realizados </t>
  </si>
  <si>
    <t>1.6.3.2</t>
  </si>
  <si>
    <t xml:space="preserve">1.6.3.2 Prevención de vulneraciones en NNA </t>
  </si>
  <si>
    <t>Municipios con acompañamiento para promover y socializar las 2 estrategias de prevención de trata de NNA (ESCNNA) y el buen uso de las redes sociales</t>
  </si>
  <si>
    <t>Niños, niñas y adolescentes participando en la estrategia MAS OPORTUNIDADES PARA JUGAR, orientada al buen trato, respeto y protección para la prervención de violencia intrafamiliar, abuso sexual y violencias sociales.</t>
  </si>
  <si>
    <t>Numero de NNA acompañados en su proceso de isncripción de Registro Civil.</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</si>
  <si>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</si>
  <si>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</si>
  <si>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</si>
  <si>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 xml:space="preserve">Municipios acompañados para la promoción y socialización de la estrategia sobre educacion sexual responsable para los NNA a traves del apoyo y fortalecimiento familiar </t>
  </si>
  <si>
    <t>1.6.3.3</t>
  </si>
  <si>
    <t>1.6.3.3 Fortalecimiento integral en emprendimeinto a adolescentes</t>
  </si>
  <si>
    <t>Municipios acompañados para la formación en emprendimiento a adolescentes.</t>
  </si>
  <si>
    <t>1,7 Más Oportunidades para la Juventud</t>
  </si>
  <si>
    <t>1.7.1 Liderazgo juvenil</t>
  </si>
  <si>
    <t>1.7.1</t>
  </si>
  <si>
    <t>1.7.1.1</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</si>
  <si>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</si>
  <si>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</si>
  <si>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</si>
  <si>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</si>
  <si>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</si>
  <si>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</si>
  <si>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</si>
  <si>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</si>
  <si>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1.7.1.2 Más jóvenes con acceso a bienes y servicios</t>
  </si>
  <si>
    <t xml:space="preserve">Becas de educación superior gestionadas para los jóvenes pertenecientes a los enlaces o coordinadores de juventud. </t>
  </si>
  <si>
    <t>1.7.2 Prevención, mitigación y protección de riesgos sociales</t>
  </si>
  <si>
    <t>1.7.2</t>
  </si>
  <si>
    <t>1.7.2.1</t>
  </si>
  <si>
    <t>1.7.2.1 Protección juvenil a traves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</si>
  <si>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</si>
  <si>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</si>
  <si>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Municipios acompañados para la formación en manualidades, bisutería, artesanía y decoración</t>
  </si>
  <si>
    <t>Jóvenes capacitados en educación ambiental y cambio climático.</t>
  </si>
  <si>
    <t>1,7,3 Emprendimiento empresarial en los jóvenes</t>
  </si>
  <si>
    <t>1.7.3</t>
  </si>
  <si>
    <t>1.7.3.1</t>
  </si>
  <si>
    <t>1.7.3.1 Emprendimiento Juvenil</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</si>
  <si>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</si>
  <si>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</si>
  <si>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</si>
  <si>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</si>
  <si>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</si>
  <si>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</si>
  <si>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</si>
  <si>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</si>
  <si>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t>
  </si>
  <si>
    <t>1.8.1.1</t>
  </si>
  <si>
    <t>1.8.1.1 Política pública de envejecimiento y vejez</t>
  </si>
  <si>
    <t>Municipios con socialización de la política pública de envejecimiento y vejez.</t>
  </si>
  <si>
    <t>Mesa técnica interinstitucional implementada para el seguimiento de la política pública de envejecimiento y vejez.</t>
  </si>
  <si>
    <t>1.8.1.2</t>
  </si>
  <si>
    <t xml:space="preserve">1.8.1.2 Fortalecimiento de Centros de Bienestar para el adulto mayor y Centros Vida </t>
  </si>
  <si>
    <t xml:space="preserve">Centros vida/día de atención a los adultos mayores con mejoramiento locativo </t>
  </si>
  <si>
    <t>Centros Vida/día que prestan servicios a los adultos mayores con seguimiento y vigilancia</t>
  </si>
  <si>
    <t xml:space="preserve">Adultos mayores beneficiados con auxilio excequial. </t>
  </si>
  <si>
    <t>1.8.1.3</t>
  </si>
  <si>
    <t>1.8.1.3  Mejoramiento de la calidad de vida de la población adulta mayor</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</si>
  <si>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</si>
  <si>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</si>
  <si>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</si>
  <si>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</si>
  <si>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1.8.1.4  Adultos mayores activos y saludables</t>
  </si>
  <si>
    <t>Municipios con promoción de hábitos y estilo de vida saludable para adultos mayores que permitan la actividad física para la prevención de enfermedades.</t>
  </si>
  <si>
    <t xml:space="preserve">Adultos mayores beneficiados con el programa de KIT nutricionales. </t>
  </si>
  <si>
    <t>Adultos mayores beneficiarios de apoyo integral con ayudas técnicas (bastones, sillas de ruedas, caminadores, muletas, etc)</t>
  </si>
  <si>
    <t xml:space="preserve">Elementos de rehabilitación visual suministrados a los adultos mayores priorizados </t>
  </si>
  <si>
    <t xml:space="preserve">Elementos de rehabilitación oral suministrados a los adultos mayores priorizados </t>
  </si>
  <si>
    <t>1.8.1.5</t>
  </si>
  <si>
    <t>1.8.1.5 Participación activa de los adultos mayores.</t>
  </si>
  <si>
    <t>Municipios con acompañamiento en la celebración del día del adulto mayor  en el marco de la elección del COLOMBIANO DE ORO DEPARTAMENTAL</t>
  </si>
  <si>
    <t>1,8,2 Adulto mayor productivo</t>
  </si>
  <si>
    <t>1.8.2</t>
  </si>
  <si>
    <t>1.8.2.1</t>
  </si>
  <si>
    <t>1.8.2.1 Fortalecimiento del emprendimiento  en el adulto mayor</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</si>
  <si>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</si>
  <si>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</si>
  <si>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Feria con exposición de productos elaborados por  adultos mayores</t>
  </si>
  <si>
    <t>1.9 Más Oportunidades para las Personas con Discapacidad – PcD -</t>
  </si>
  <si>
    <t>1,9,1 Atención integral a la población con discapacidad</t>
  </si>
  <si>
    <t>1.9.1</t>
  </si>
  <si>
    <t>1.9.1.1</t>
  </si>
  <si>
    <t>1.9.1.1 Proyectos culturales en diversas áreas artísticas</t>
  </si>
  <si>
    <t>1.4.2.2 Formación de público en las diferentes áreas artísticas y culturales.</t>
  </si>
  <si>
    <t>Encuentros departamentales en las areas artisticas y cinematografia (5 por año)</t>
  </si>
  <si>
    <t>Municipios apoyados en sus expresiones culturales tradicionales.</t>
  </si>
  <si>
    <t>Convocatorias nacionales del concurso Eduardo Cote Lamus, apoyados en el cuatrenio (1 por año)</t>
  </si>
  <si>
    <t>Convocatorias nacionales del concurso Jorge Eliecer Gaitán, apoyados en el cuatrenio (1 por año)</t>
  </si>
  <si>
    <t>Apoyos en impresión y reproducción de libros de procesos de creacion, formacion e investigacion (5 por año)</t>
  </si>
  <si>
    <t>Festivales de expresión artística y cultural con extensión nacional e internacional apoyados anualmente (Titeres, narración oral, teatro, circo y danzas) (5 por año)</t>
  </si>
  <si>
    <t>Eventos de muestras artísticas y culturales para población en situación con discapacidad y talentos especiales. (2 por año)</t>
  </si>
  <si>
    <t>Eventos de formación de público y de promocion artística apoyados en el espacios culturales de los municipios (20 por año)</t>
  </si>
  <si>
    <t>1.4.2.3</t>
  </si>
  <si>
    <t>1.4.2.3 Encuentro de cultura y las artes (circuitos culturales).</t>
  </si>
  <si>
    <t>Circuitos culturales en Norte de Santander apoyados (1 por año)</t>
  </si>
  <si>
    <t>Representaciones de procesos de formación de Norte de Santander apoyadas y participando en encuentros nacionales e internacionales de cultura y las artes (1 por año)</t>
  </si>
  <si>
    <t>Artistas o productos de creación artística de Norte de santader  apoyados para la participación en encuentros regionales, nacionales e internacionales de cultura y las artes, representando a Norte de Santander (1 por año)</t>
  </si>
  <si>
    <t>Contenidos culturales que generen impacto en el sector cultura de Norte de Santander publicados. (3 por año)</t>
  </si>
  <si>
    <t>1.4.2.4</t>
  </si>
  <si>
    <t>1.4.2.4 Apoyo a la producción y circulación de contenidos culturales a través de los medios de comunicación y digitales.</t>
  </si>
  <si>
    <t>Revistas editadas, con información cultural realizadas (1 por año)</t>
  </si>
  <si>
    <t>Publicaciones digitales con la Programación cultural del departamento. (12 por año)</t>
  </si>
  <si>
    <t>Apoyos a la producción, reproducción y difusión de contenidos digitales en arte y cultura anualmente. (4 por año)</t>
  </si>
  <si>
    <t>Proyectos de investigación, creación, formación y producción de productos y/o proyectos artísticos y/o culturales. (1 por año)</t>
  </si>
  <si>
    <t>1,4,3 Fortalecimiento y fomento de los procesos de formación para la creación y gestión de la cultura</t>
  </si>
  <si>
    <t>1.4.3</t>
  </si>
  <si>
    <t>1.4.3.1</t>
  </si>
  <si>
    <t>1.4.3.1 Apoyo y fortalecimiento de los procesos de escuelas de formación en artes y cultura</t>
  </si>
  <si>
    <t>Municipios asesorados y acompañados y cuentan con procesos estables de formacion anualmente</t>
  </si>
  <si>
    <t>Red departamental de experiencias de formación artística y cultural implementada y operando anualmente</t>
  </si>
  <si>
    <t>Formadores de las áreas artísticas capacitados en Formación técnica  para la formación artística y cultural. Por año</t>
  </si>
  <si>
    <t>Gestores capacitados para la gestión de las escuelas de formación cultural Por año</t>
  </si>
  <si>
    <t>Creadores capacitados en procesos de creacion artisitica (300 Por año)</t>
  </si>
  <si>
    <t>Encuentros de coordinación, seguimiento y evaluación del subsistema de formación artística (2 Por año)</t>
  </si>
  <si>
    <t>Alianzas desarrolladas con los municipios para fortalecer las ecuelas de formacion artistica (40 por año)</t>
  </si>
  <si>
    <t>Un Fondo Complementario de Garantías del sector agropecuario capitalizado, para el acceso a servicios financieros.</t>
  </si>
  <si>
    <t>Asignación de recursos financieros al Fondo.</t>
  </si>
  <si>
    <t>Suscripción de convenio con entidad bancaria.</t>
  </si>
  <si>
    <t>Un convenio formalizado con entidad bancaria.</t>
  </si>
  <si>
    <t>Inicio de formulación del Plan Departamental de Extensión Agropecuaria PDEA.</t>
  </si>
  <si>
    <t>Un Plan Departamental de Extensión Agropecuaria PDEA formulado.</t>
  </si>
  <si>
    <t xml:space="preserve">Inicio del Plan Departamental de Extensión Agropecuaria PDEA. </t>
  </si>
  <si>
    <t>Un Plan Departamental de Extensión Agropecuaria PDEA implementado.</t>
  </si>
  <si>
    <t>Conformación de equipo técnico para iniciar el proceso de formulación del Plan Departamental de Extensión Agropecuaria PDEA.</t>
  </si>
  <si>
    <t>Equipo técnico conformado para iniciar la formulación del Plan Departamental de Extensión Agropecuaria PDEA.</t>
  </si>
  <si>
    <t>Mediante Acta de fecha 18 de junio de 2020, la Secretaría de Desarrollo Económico ordenó, priorizó y registró 5 perfiles con población joven, de acuerdo a los cupos asignados al departamento, por parte de la Coordinación Nacional del PAAP 2020, en los siguientes productos y municipios: 1. Lulo, Toledo; 2. Uchuva, Cácota; 3. Ganadería, Tibú; 4. Papa, Silos; y, 5. Apicultura, Sardinata y Tibú.</t>
  </si>
  <si>
    <t xml:space="preserve">Mediante Acta de fecha 18 de junio de 2020, la Secretaría de Desarrollo Económico ordenó, priorizó y registró 7 perfiles, de acuerdo a los cupos asignados al departamento, por parte de la Coordinación Nacional del PAAP 2020, en los siguientes productos y municipios: 1. Lulo, Toledo; 2. Uchuva, Cácota; 3. Ganadería, Tibú; 4. Papa, Silos; 5. Cacao, La Esperanza; 6. Apicultura, Sardinata y Tibú; y, 7. Fríjol, La Playa.    </t>
  </si>
  <si>
    <t>Acta con priorización de cinco perfiles de proyectos con población joven, ajustados a las políticas de desarrollo departamental.</t>
  </si>
  <si>
    <t>Acta con priorización de un perfil de proyecto con población víctima, ajustado a las políticas de desarrollo departamental.</t>
  </si>
  <si>
    <t>Acta con priorización de dos perfiles de proyectos con población mujer rural, ajustados a las políticas de desarrollo departamental.</t>
  </si>
  <si>
    <t xml:space="preserve">   </t>
  </si>
  <si>
    <t>Mediante Acta de fecha 18 de junio de 2020, la Secretaría de Desarrollo Económico ordenó, priorizó y registró 2 perfiles con población mujer rural, de acuerdo a los cupos asignados al departamento, por parte de la Coordinación Nacional del PAAP 2020, en los siguientes productos y municipios: 1. Cacao, La Esperanza; y, 2. Fríjol, La Playa.</t>
  </si>
  <si>
    <t>Mediante Acta de fecha 18 de junio de 2020, la Secretaría de Desarrollo Económico ordenó, priorizó y registró 1 perfil con población víctima, de acuerdo a los cupos asignados al departamento, por parte de la Coordinación Nacional del PAAP 2020, en el siguiente producto y municipio: 1. Fríjol, La Playa.</t>
  </si>
  <si>
    <t>Implementación de la estrategia de Mercados Campesinos Solidarios</t>
  </si>
  <si>
    <t xml:space="preserve">6.4.2.2 Articulación para el desarrollo e innovación de los sectores productivos </t>
  </si>
  <si>
    <t>Estrategia para la promoción de la propiedad intelectual y la generación de patentes apoyada</t>
  </si>
  <si>
    <t>Iniciativa de transferencia de conocimiento y tecnología de la academia a la base industrial apoyada</t>
  </si>
  <si>
    <t xml:space="preserve">6.4.3 Formación de capital humano de alto nivel para doctorado y maestría investigativa e iniciación a la investigación en jóvenes investigadores </t>
  </si>
  <si>
    <t>6.4.3</t>
  </si>
  <si>
    <t>6.4.3.1</t>
  </si>
  <si>
    <t xml:space="preserve">6.4.3.1 Generación del conocimiento para la CTeI </t>
  </si>
  <si>
    <t xml:space="preserve">Propuestas de maestrantes y doctores adoptadas e implementadas en los sectores estratégicos del departamento </t>
  </si>
  <si>
    <t>TIC</t>
  </si>
  <si>
    <t>Proyectos de investigación de jóvenes investigadores adoptados e implementados en los sectores estratégicos del departamento.</t>
  </si>
  <si>
    <t>6,4,4 Proyectos de Ciencia, Tecnología e Innovación para los diferentes Sectores</t>
  </si>
  <si>
    <t>6.4.4</t>
  </si>
  <si>
    <t>6.4.4.1</t>
  </si>
  <si>
    <t>6.4.4.1 Proyectos con componente TIC</t>
  </si>
  <si>
    <t>Proyectos con componente TIC para la investigación en el Agro</t>
  </si>
  <si>
    <t>Proyecto con componente de innovación para MIPYMES</t>
  </si>
  <si>
    <t>6.5 Más Oportunidades para la Minería</t>
  </si>
  <si>
    <t xml:space="preserve">6,5,1 Fortalecimiento de los procesos del sector minero energético </t>
  </si>
  <si>
    <t>6.5</t>
  </si>
  <si>
    <t>6.5.1</t>
  </si>
  <si>
    <t>6.5.1.1</t>
  </si>
  <si>
    <t>6.5.1.1 Acompañamiento en el proceso de formalización de la actividad minera de carbón y arcilla</t>
  </si>
  <si>
    <t>Unidades de producción minera de carbón y arcilla acompañadas, para que lleguen a los grados 2 y 3 de formalización de la actividad (minería formal y minería formal avanzada)</t>
  </si>
  <si>
    <t>6.5.1.2</t>
  </si>
  <si>
    <t>6.5.1.2 Apoyo y fortalecimiento de la actividad minera</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</si>
  <si>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</si>
  <si>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</si>
  <si>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</si>
  <si>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</si>
  <si>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</si>
  <si>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 xml:space="preserve">6,5,2 Apoyo y gestión para mejorar la productividad del sector minero energético </t>
  </si>
  <si>
    <t>6.5.2</t>
  </si>
  <si>
    <t>6.5.2.1</t>
  </si>
  <si>
    <t>6.5.2.1 Promoción del desarrollo y la competitividad de la industria minero-energética</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</si>
  <si>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</si>
  <si>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</si>
  <si>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</si>
  <si>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</si>
  <si>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6.5.2.2 Gas Domiciliario</t>
  </si>
  <si>
    <t>Incremento de la cobertura del servicio de gas domiciliario del departamento (6 municipios)</t>
  </si>
  <si>
    <t>6.5.2.3</t>
  </si>
  <si>
    <t>6.5.2.3 Nuevas fuentes de energía</t>
  </si>
  <si>
    <t>Proyectos diseñados, formulados y/o ejecutados con utilización de energías alternativas y/o renovables</t>
  </si>
  <si>
    <t>6.6 Más Oportunidades para las Tecnologías de la Información y las Comunicaciones TIC</t>
  </si>
  <si>
    <t>6,6,1 Empoderamiento Ciudadano en uso y apropiación TIC</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</si>
  <si>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</si>
  <si>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</si>
  <si>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</si>
  <si>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</si>
  <si>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</si>
  <si>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</si>
  <si>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</si>
  <si>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</si>
  <si>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</si>
  <si>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</si>
  <si>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</si>
  <si>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</si>
  <si>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</si>
  <si>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</si>
  <si>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</si>
  <si>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</si>
  <si>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</si>
  <si>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 Plataformas, Sistemas de Información y aplicaciones para los diferentes sectores priorizados</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</si>
  <si>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</si>
  <si>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</si>
  <si>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</si>
  <si>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</si>
  <si>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</si>
  <si>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</si>
  <si>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</si>
  <si>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</si>
  <si>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</si>
  <si>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</si>
  <si>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 Infraestructura Tecnológica y Conectividad</t>
  </si>
  <si>
    <t>6.6.3</t>
  </si>
  <si>
    <t>6.6.3.1</t>
  </si>
  <si>
    <t>6.6.3.1. Infraestructura Tecnológica</t>
  </si>
  <si>
    <t>Nuevas zonas digitales urbanos y rurales</t>
  </si>
  <si>
    <t>Jornadas de sensibilización para la promoción del Reconocimiento, inclusión y respeto por la diversidad de género.</t>
  </si>
  <si>
    <t>Acompañamiento a las plataformas juveniles municipales</t>
  </si>
  <si>
    <t>2.2.3.2</t>
  </si>
  <si>
    <t>2.2.3.2 Participa y decide</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</si>
  <si>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</si>
  <si>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</si>
  <si>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</si>
  <si>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 xml:space="preserve">2,2,4 Observatorio de Orden Público, Social y Político </t>
  </si>
  <si>
    <t>2.2.4</t>
  </si>
  <si>
    <t>2.2.4.1</t>
  </si>
  <si>
    <t>2.2.4.1 Norte de Santander se informa y decide</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</si>
  <si>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</si>
  <si>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</si>
  <si>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</si>
  <si>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</si>
  <si>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</si>
  <si>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</si>
  <si>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</si>
  <si>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2.2.4.2 Fortalecimiento al sistema de información departamental de seguridad, convivencia y derechos humanos</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</si>
  <si>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</si>
  <si>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</si>
  <si>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Página web del observatorio de orden público, social y político del departamento diseñada y puesta en funcionamiento</t>
  </si>
  <si>
    <t>2.3 Más Oportunidades para la Convivencia</t>
  </si>
  <si>
    <t>2,3,1 Prevención de la Violencia</t>
  </si>
  <si>
    <t>2.3.1</t>
  </si>
  <si>
    <t>2.3.1.1</t>
  </si>
  <si>
    <t xml:space="preserve">2.3.1.1 Todos unidos por la niñez </t>
  </si>
  <si>
    <t>Campaña comunicacional creada para la difusión de canales y rutas departamentales de atención, asistencia, protección y prevención de hechos victimizantes.</t>
  </si>
  <si>
    <t>estrategia diseñada e implementada que permita articular acciones entre las secretarias,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</si>
  <si>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Secretaria de Desarrollo Social y el ICBF.</t>
  </si>
  <si>
    <t>Estrategias de acompañamiento a los espacios que promuevan a nivel departamental la asistencia, protección y prevención a fin de contrarrestar la violencia en sus distintas modalidades.</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</si>
  <si>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</si>
  <si>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</si>
  <si>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t>
  </si>
  <si>
    <t>2.3.1.2 Norte de Santander sin violencia</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</si>
  <si>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</si>
  <si>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</si>
  <si>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</si>
  <si>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</si>
  <si>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</si>
  <si>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</si>
  <si>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</si>
  <si>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</si>
  <si>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 No al reclutamiento, uso y utilización de niños, niñas, adolescentes y jóvenes en conflictos armados</t>
  </si>
  <si>
    <t>2.3.2</t>
  </si>
  <si>
    <t>2.3.2.1</t>
  </si>
  <si>
    <t>2.3.2.1 NNAJ protagonistas en la construcción de la paz</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</si>
  <si>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</si>
  <si>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</si>
  <si>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Fortalecimiento al Comité Departamental para la Prevención del Reclutamiento, Utilización y Violencia Sexual contra NNA por parte de los grupos armados al margen de la ley y grupos delictivos organizados en Norte de Santander</t>
  </si>
  <si>
    <t>2.3.2.2</t>
  </si>
  <si>
    <t>2.3.2.2 Norte de Santander proteje a sus NNAJ</t>
  </si>
  <si>
    <t>Jornadas de acompañamiento a las Administraciones Municipales en la conformación y/o activación del Equipo de Acción Inmediata (EAI) para la operatización de la Ruta de Prevención y Protección.</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</si>
  <si>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</si>
  <si>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</si>
  <si>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</si>
  <si>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t>
  </si>
  <si>
    <t>2.3.3.1</t>
  </si>
  <si>
    <t>2.3.3.1 Norte de Santander contra la Trata de Personas</t>
  </si>
  <si>
    <t xml:space="preserve">Fortalecimiento al Comité Interinstitucional de lucha contra la trata de personas  en el Departamento de Norte de Santander </t>
  </si>
  <si>
    <t>PLAN DE ACCIÓN 2021</t>
  </si>
  <si>
    <t>Meta Producto 2021</t>
  </si>
  <si>
    <t>Apertura de la primera fase para la recepción de Perfiles 2021, del Proyecto Apoyo a Alianzas Productivas del Ministerio de Agricultura y Desarrollo Rural.</t>
  </si>
  <si>
    <t xml:space="preserve">GEstión de recursos del SGR para finacioar o cofinaciar  proyectos productivos  </t>
  </si>
  <si>
    <t>proyectos productivos financiados</t>
  </si>
  <si>
    <t xml:space="preserve">Mejorar o sembrar café de alta poductiviad resistente a enfermedades </t>
  </si>
  <si>
    <t>hectareas de café sembradas o mejoradas</t>
  </si>
  <si>
    <t xml:space="preserve">Mejorar o sembrar Cacao con clones  de alta poductiviad , mejoes sabores y resistente a enfermedades </t>
  </si>
  <si>
    <t>hectareas de cacao  sembradas o mejoradas</t>
  </si>
  <si>
    <t>Mejorar la produccion y productividad del cultivo del arroz</t>
  </si>
  <si>
    <t xml:space="preserve">proyectos gestionados o apoyados para mejores la produccion de arroz </t>
  </si>
  <si>
    <t xml:space="preserve">Plan Departamental de Seguridad Alimentaria y Nutricional , presentado a la Honorable Asamblea Departamental para estudio y aprobación. </t>
  </si>
  <si>
    <t>Plan Departamental de Seguridad Alimentaria y Nutriciona</t>
  </si>
  <si>
    <t xml:space="preserve">Presentar proyectos de infraestructura productiva </t>
  </si>
  <si>
    <t xml:space="preserve">proyectos de infraestructura productiva </t>
  </si>
  <si>
    <t xml:space="preserve">Construir y/o rehabilitar distritos de riego </t>
  </si>
  <si>
    <t>distritos de riego contruidos o rehabilitados</t>
  </si>
  <si>
    <t xml:space="preserve">Implementar el Sistema catastral </t>
  </si>
  <si>
    <t>Sistema Catastral implementado</t>
  </si>
  <si>
    <t>presentar un sistema general y protoclos para la produccion de productos inocuos</t>
  </si>
  <si>
    <t xml:space="preserve">sistema y protocolos presentados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</si>
</sst>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s>
  <fonts count="32" x14ac:knownFonts="1">
    <font>
      <sz val="11"/>
      <color theme="1"/>
      <name val="Calibri"/>
      <family val="2"/>
      <scheme val="minor"/>
    </font>
    <font>
      <sz val="11"/>
      <color indexed="8"/>
      <name val="Arial"/>
      <family val="2"/>
    </font>
    <font>
      <sz val="11"/>
      <color indexed="8"/>
      <name val="Calibri"/>
      <family val="2"/>
    </font>
    <font>
      <sz val="8"/>
      <color indexed="8"/>
      <name val="Arial"/>
      <family val="2"/>
    </font>
    <font>
      <sz val="8"/>
      <name val="Arial"/>
      <family val="2"/>
    </font>
    <font>
      <b/>
      <sz val="8"/>
      <name val="Arial"/>
      <family val="2"/>
    </font>
    <font>
      <b/>
      <sz val="8"/>
      <color indexed="9"/>
      <name val="Arial"/>
      <family val="2"/>
    </font>
    <font>
      <b/>
      <sz val="8"/>
      <color indexed="8"/>
      <name val="Arial"/>
      <family val="2"/>
    </font>
    <font>
      <sz val="10"/>
      <name val="Arial"/>
      <family val="2"/>
    </font>
    <font>
      <sz val="10"/>
      <color indexed="10"/>
      <name val="Arial"/>
      <family val="2"/>
    </font>
    <font>
      <sz val="12"/>
      <color indexed="8"/>
      <name val="Arial"/>
      <family val="2"/>
    </font>
    <font>
      <sz val="10"/>
      <color indexed="8"/>
      <name val="Arial"/>
      <family val="2"/>
    </font>
    <font>
      <sz val="20"/>
      <color indexed="8"/>
      <name val="Calibri"/>
      <family val="2"/>
    </font>
    <font>
      <sz val="16"/>
      <color indexed="8"/>
      <name val="Arial"/>
      <family val="2"/>
    </font>
    <font>
      <b/>
      <sz val="16"/>
      <color indexed="9"/>
      <name val="Arial"/>
      <family val="2"/>
    </font>
    <font>
      <b/>
      <sz val="16"/>
      <color indexed="8"/>
      <name val="Arial"/>
      <family val="2"/>
    </font>
    <font>
      <b/>
      <i/>
      <sz val="16"/>
      <color indexed="9"/>
      <name val="Arial"/>
      <family val="2"/>
    </font>
    <font>
      <sz val="16"/>
      <color indexed="8"/>
      <name val="Arial"/>
      <family val="2"/>
    </font>
    <font>
      <sz val="16"/>
      <color indexed="9"/>
      <name val="Arial"/>
      <family val="2"/>
    </font>
    <font>
      <sz val="20"/>
      <color indexed="8"/>
      <name val="Arial Narrow"/>
      <family val="2"/>
    </font>
    <font>
      <b/>
      <i/>
      <sz val="16"/>
      <color indexed="9"/>
      <name val="Arial"/>
      <family val="2"/>
    </font>
    <font>
      <b/>
      <i/>
      <sz val="16"/>
      <color indexed="8"/>
      <name val="Arial"/>
      <family val="2"/>
    </font>
    <font>
      <sz val="16"/>
      <name val="Arial"/>
      <family val="2"/>
    </font>
    <font>
      <b/>
      <sz val="10"/>
      <color indexed="8"/>
      <name val="Arial"/>
      <family val="2"/>
    </font>
    <font>
      <b/>
      <sz val="10"/>
      <color indexed="10"/>
      <name val="Arial"/>
      <family val="2"/>
    </font>
    <font>
      <b/>
      <sz val="10"/>
      <name val="Arial"/>
      <family val="2"/>
    </font>
    <font>
      <sz val="10"/>
      <color indexed="63"/>
      <name val="Arial"/>
      <family val="2"/>
    </font>
    <font>
      <b/>
      <sz val="10"/>
      <color indexed="9"/>
      <name val="Arial"/>
      <family val="2"/>
    </font>
    <font>
      <b/>
      <sz val="11"/>
      <color indexed="9"/>
      <name val="Calibri"/>
      <family val="2"/>
    </font>
    <font>
      <sz val="8"/>
      <name val="Calibri"/>
      <family val="2"/>
    </font>
    <font>
      <sz val="11"/>
      <color rgb="FF1C2F33"/>
      <name val="Calibri"/>
      <family val="2"/>
      <scheme val="minor"/>
    </font>
    <font>
      <b/>
      <sz val="11"/>
      <color rgb="FF1C2F33"/>
      <name val="Calibri"/>
      <family val="2"/>
      <scheme val="minor"/>
    </font>
  </fonts>
  <fills count="23">
    <fill>
      <patternFill patternType="none"/>
    </fill>
    <fill>
      <patternFill patternType="gray125"/>
    </fill>
    <fill>
      <patternFill patternType="solid">
        <fgColor indexed="57"/>
        <bgColor indexed="64"/>
      </patternFill>
    </fill>
    <fill>
      <patternFill patternType="solid">
        <fgColor indexed="13"/>
        <bgColor indexed="64"/>
      </patternFill>
    </fill>
    <fill>
      <patternFill patternType="solid">
        <fgColor indexed="62"/>
        <bgColor indexed="64"/>
      </patternFill>
    </fill>
    <fill>
      <patternFill patternType="solid">
        <fgColor indexed="19"/>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17"/>
        <bgColor indexed="64"/>
      </patternFill>
    </fill>
    <fill>
      <patternFill patternType="solid">
        <fgColor indexed="55"/>
        <bgColor indexed="64"/>
      </patternFill>
    </fill>
    <fill>
      <patternFill patternType="solid">
        <fgColor indexed="8"/>
        <bgColor indexed="64"/>
      </patternFill>
    </fill>
    <fill>
      <patternFill patternType="solid">
        <fgColor indexed="36"/>
        <bgColor indexed="64"/>
      </patternFill>
    </fill>
    <fill>
      <patternFill patternType="solid">
        <fgColor rgb="FF39727F"/>
        <bgColor indexed="64"/>
      </patternFill>
    </fill>
    <fill>
      <patternFill patternType="solid">
        <fgColor rgb="FF6EBACC"/>
        <bgColor indexed="64"/>
      </patternFill>
    </fill>
  </fills>
  <borders count="7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57"/>
      </left>
      <right style="medium">
        <color indexed="64"/>
      </right>
      <top/>
      <bottom style="medium">
        <color indexed="57"/>
      </bottom>
      <diagonal/>
    </border>
    <border>
      <left/>
      <right style="medium">
        <color indexed="64"/>
      </right>
      <top/>
      <bottom/>
      <diagonal/>
    </border>
    <border>
      <left/>
      <right/>
      <top/>
      <bottom style="medium">
        <color indexed="57"/>
      </bottom>
      <diagonal/>
    </border>
    <border>
      <left/>
      <right style="medium">
        <color indexed="57"/>
      </right>
      <top/>
      <bottom style="medium">
        <color indexed="57"/>
      </bottom>
      <diagonal/>
    </border>
    <border>
      <left/>
      <right style="medium">
        <color indexed="64"/>
      </right>
      <top/>
      <bottom style="medium">
        <color indexed="64"/>
      </bottom>
      <diagonal/>
    </border>
    <border>
      <left style="medium">
        <color indexed="57"/>
      </left>
      <right/>
      <top style="medium">
        <color indexed="64"/>
      </top>
      <bottom style="medium">
        <color indexed="57"/>
      </bottom>
      <diagonal/>
    </border>
    <border>
      <left/>
      <right/>
      <top style="medium">
        <color indexed="64"/>
      </top>
      <bottom style="medium">
        <color indexed="57"/>
      </bottom>
      <diagonal/>
    </border>
    <border>
      <left/>
      <right style="medium">
        <color indexed="57"/>
      </right>
      <top style="medium">
        <color indexed="64"/>
      </top>
      <bottom style="medium">
        <color indexed="57"/>
      </bottom>
      <diagonal/>
    </border>
    <border>
      <left/>
      <right/>
      <top style="medium">
        <color indexed="64"/>
      </top>
      <bottom/>
      <diagonal/>
    </border>
    <border>
      <left style="medium">
        <color indexed="57"/>
      </left>
      <right/>
      <top style="medium">
        <color indexed="64"/>
      </top>
      <bottom/>
      <diagonal/>
    </border>
    <border>
      <left/>
      <right style="medium">
        <color indexed="57"/>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7"/>
      </left>
      <right/>
      <top/>
      <bottom style="medium">
        <color indexed="57"/>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medium">
        <color indexed="64"/>
      </right>
      <top style="medium">
        <color indexed="57"/>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ck">
        <color indexed="10"/>
      </top>
      <bottom style="thin">
        <color indexed="64"/>
      </bottom>
      <diagonal/>
    </border>
    <border>
      <left style="thin">
        <color indexed="64"/>
      </left>
      <right style="thin">
        <color indexed="64"/>
      </right>
      <top style="thin">
        <color indexed="64"/>
      </top>
      <bottom style="thick">
        <color indexed="10"/>
      </bottom>
      <diagonal/>
    </border>
    <border>
      <left style="thin">
        <color indexed="64"/>
      </left>
      <right/>
      <top style="thin">
        <color indexed="64"/>
      </top>
      <bottom style="thin">
        <color indexed="64"/>
      </bottom>
      <diagonal/>
    </border>
    <border>
      <left/>
      <right style="medium">
        <color indexed="64"/>
      </right>
      <top/>
      <bottom style="medium">
        <color indexed="57"/>
      </bottom>
      <diagonal/>
    </border>
    <border>
      <left/>
      <right style="medium">
        <color indexed="64"/>
      </right>
      <top style="medium">
        <color indexed="57"/>
      </top>
      <bottom style="medium">
        <color indexed="57"/>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medium">
        <color indexed="57"/>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57"/>
      </top>
      <bottom/>
      <diagonal/>
    </border>
    <border>
      <left style="medium">
        <color indexed="64"/>
      </left>
      <right/>
      <top style="medium">
        <color indexed="57"/>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ck">
        <color indexed="10"/>
      </top>
      <bottom/>
      <diagonal/>
    </border>
    <border>
      <left style="thin">
        <color indexed="64"/>
      </left>
      <right style="thin">
        <color indexed="64"/>
      </right>
      <top/>
      <bottom/>
      <diagonal/>
    </border>
    <border>
      <left style="thin">
        <color indexed="64"/>
      </left>
      <right style="thin">
        <color indexed="64"/>
      </right>
      <top/>
      <bottom style="thick">
        <color indexed="10"/>
      </bottom>
      <diagonal/>
    </border>
    <border>
      <left style="thick">
        <color indexed="10"/>
      </left>
      <right style="thick">
        <color indexed="10"/>
      </right>
      <top style="thick">
        <color indexed="10"/>
      </top>
      <bottom/>
      <diagonal/>
    </border>
    <border>
      <left style="thick">
        <color indexed="10"/>
      </left>
      <right style="thick">
        <color indexed="10"/>
      </right>
      <top/>
      <bottom/>
      <diagonal/>
    </border>
    <border>
      <left style="thick">
        <color indexed="10"/>
      </left>
      <right style="thick">
        <color indexed="10"/>
      </right>
      <top/>
      <bottom style="thick">
        <color indexed="10"/>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ck">
        <color indexed="10"/>
      </right>
      <top style="thick">
        <color indexed="10"/>
      </top>
      <bottom style="thin">
        <color indexed="64"/>
      </bottom>
      <diagonal/>
    </border>
    <border>
      <left/>
      <right style="thick">
        <color indexed="10"/>
      </right>
      <top style="thin">
        <color indexed="64"/>
      </top>
      <bottom style="thin">
        <color indexed="64"/>
      </bottom>
      <diagonal/>
    </border>
    <border>
      <left style="thin">
        <color indexed="64"/>
      </left>
      <right/>
      <top style="thin">
        <color indexed="64"/>
      </top>
      <bottom style="thick">
        <color indexed="10"/>
      </bottom>
      <diagonal/>
    </border>
    <border>
      <left/>
      <right/>
      <top style="thin">
        <color indexed="64"/>
      </top>
      <bottom style="thick">
        <color indexed="10"/>
      </bottom>
      <diagonal/>
    </border>
    <border>
      <left/>
      <right style="thick">
        <color indexed="10"/>
      </right>
      <top style="thin">
        <color indexed="64"/>
      </top>
      <bottom style="thick">
        <color indexed="10"/>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thin">
        <color indexed="64"/>
      </bottom>
      <diagonal/>
    </border>
    <border>
      <left/>
      <right/>
      <top style="thin">
        <color indexed="64"/>
      </top>
      <bottom/>
      <diagonal/>
    </border>
    <border>
      <left style="thick">
        <color indexed="10"/>
      </left>
      <right style="thick">
        <color indexed="10"/>
      </right>
      <top style="thick">
        <color indexed="10"/>
      </top>
      <bottom style="thick">
        <color indexed="10"/>
      </bottom>
      <diagonal/>
    </border>
    <border>
      <left style="thin">
        <color theme="0"/>
      </left>
      <right style="thin">
        <color theme="0"/>
      </right>
      <top style="thin">
        <color theme="0"/>
      </top>
      <bottom style="thin">
        <color theme="0"/>
      </bottom>
      <diagonal/>
    </border>
    <border>
      <left style="thin">
        <color rgb="FFECECEC"/>
      </left>
      <right style="thin">
        <color rgb="FFECECEC"/>
      </right>
      <top style="thin">
        <color rgb="FFECECEC"/>
      </top>
      <bottom style="thin">
        <color rgb="FFECECEC"/>
      </bottom>
      <diagonal/>
    </border>
  </borders>
  <cellStyleXfs count="8">
    <xf numFmtId="0" fontId="0" fillId="0" borderId="0"/>
    <xf numFmtId="0" fontId="28" fillId="21" borderId="74" applyFont="0">
      <alignment horizontal="center" vertical="center" wrapText="1"/>
    </xf>
    <xf numFmtId="0" fontId="30" fillId="0" borderId="1" applyAlignment="0">
      <alignment horizontal="justify" vertical="center" wrapText="1"/>
    </xf>
    <xf numFmtId="0" fontId="31" fillId="22" borderId="75" applyAlignment="0">
      <alignment horizontal="center" vertical="center" wrapText="1"/>
    </xf>
    <xf numFmtId="43" fontId="2" fillId="0" borderId="0" applyFont="0" applyFill="0" applyBorder="0" applyAlignment="0" applyProtection="0"/>
    <xf numFmtId="0" fontId="8" fillId="0" borderId="0"/>
    <xf numFmtId="0" fontId="8" fillId="0" borderId="0"/>
    <xf numFmtId="9" fontId="2" fillId="0" borderId="0" applyFont="0" applyFill="0" applyBorder="0" applyAlignment="0" applyProtection="0"/>
  </cellStyleXfs>
  <cellXfs count="510">
    <xf numFmtId="0" fontId="0" fillId="0" borderId="0" xfId="0"/>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3" fillId="0" borderId="0" xfId="0" applyFont="1" applyAlignment="1">
      <alignment vertical="center"/>
    </xf>
    <xf numFmtId="3" fontId="4" fillId="3" borderId="2"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49" fontId="13" fillId="0" borderId="0" xfId="0" applyNumberFormat="1" applyFont="1" applyAlignment="1">
      <alignment vertical="center"/>
    </xf>
    <xf numFmtId="0" fontId="13"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0" fontId="14" fillId="2" borderId="0" xfId="0" applyFont="1" applyFill="1" applyAlignment="1">
      <alignment vertical="center"/>
    </xf>
    <xf numFmtId="0" fontId="14" fillId="2" borderId="0" xfId="0" applyFont="1" applyFill="1" applyAlignment="1">
      <alignment horizontal="center" vertical="center"/>
    </xf>
    <xf numFmtId="0" fontId="13" fillId="2" borderId="0" xfId="0" applyFont="1" applyFill="1" applyAlignment="1">
      <alignment horizontal="center" vertical="center"/>
    </xf>
    <xf numFmtId="0" fontId="13" fillId="2" borderId="0" xfId="0" applyFont="1" applyFill="1" applyAlignment="1">
      <alignment vertical="center"/>
    </xf>
    <xf numFmtId="0" fontId="14" fillId="4" borderId="0" xfId="0" applyFont="1" applyFill="1" applyBorder="1" applyAlignment="1">
      <alignment vertical="center"/>
    </xf>
    <xf numFmtId="0" fontId="14" fillId="4" borderId="0" xfId="0" applyFont="1" applyFill="1" applyBorder="1" applyAlignment="1">
      <alignment horizontal="center" vertical="center"/>
    </xf>
    <xf numFmtId="0" fontId="15" fillId="4" borderId="0" xfId="0" applyFont="1" applyFill="1" applyBorder="1" applyAlignment="1">
      <alignment vertical="center"/>
    </xf>
    <xf numFmtId="0" fontId="16" fillId="5" borderId="3" xfId="0" applyFont="1" applyFill="1" applyBorder="1" applyAlignment="1">
      <alignment horizontal="left" vertical="center"/>
    </xf>
    <xf numFmtId="0" fontId="16" fillId="5" borderId="4" xfId="0" applyFont="1" applyFill="1" applyBorder="1" applyAlignment="1">
      <alignment horizontal="center" vertical="center"/>
    </xf>
    <xf numFmtId="0" fontId="16" fillId="5" borderId="5" xfId="0" applyFont="1" applyFill="1" applyBorder="1" applyAlignment="1">
      <alignment horizontal="left" vertical="center"/>
    </xf>
    <xf numFmtId="0" fontId="16" fillId="5" borderId="6" xfId="0" applyFont="1" applyFill="1" applyBorder="1" applyAlignment="1">
      <alignment horizontal="left" vertical="center"/>
    </xf>
    <xf numFmtId="49" fontId="13" fillId="6" borderId="0" xfId="0" applyNumberFormat="1" applyFont="1" applyFill="1" applyAlignment="1">
      <alignment vertical="center"/>
    </xf>
    <xf numFmtId="49" fontId="13" fillId="7" borderId="0" xfId="0" applyNumberFormat="1" applyFont="1" applyFill="1" applyAlignment="1">
      <alignment vertical="center"/>
    </xf>
    <xf numFmtId="0" fontId="13" fillId="0" borderId="7" xfId="0" applyFont="1" applyBorder="1" applyAlignment="1">
      <alignment horizontal="center" vertical="center" wrapText="1"/>
    </xf>
    <xf numFmtId="0" fontId="13" fillId="0" borderId="7" xfId="0" applyFont="1" applyBorder="1" applyAlignment="1">
      <alignment horizontal="justify" vertical="center" wrapText="1"/>
    </xf>
    <xf numFmtId="0" fontId="13" fillId="8" borderId="7" xfId="0" applyFont="1" applyFill="1" applyBorder="1" applyAlignment="1">
      <alignment horizontal="center" vertical="center" wrapText="1"/>
    </xf>
    <xf numFmtId="0" fontId="13" fillId="8" borderId="7" xfId="0" applyFont="1" applyFill="1" applyBorder="1" applyAlignment="1">
      <alignment horizontal="justify" vertical="center" wrapText="1"/>
    </xf>
    <xf numFmtId="0" fontId="16" fillId="5" borderId="8" xfId="0" applyFont="1" applyFill="1" applyBorder="1" applyAlignment="1">
      <alignment horizontal="left" vertical="center"/>
    </xf>
    <xf numFmtId="0" fontId="16" fillId="5" borderId="0"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9" xfId="0" applyFont="1" applyFill="1" applyBorder="1" applyAlignment="1">
      <alignment horizontal="left" vertical="center"/>
    </xf>
    <xf numFmtId="0" fontId="16" fillId="5" borderId="10" xfId="0" applyFont="1" applyFill="1" applyBorder="1" applyAlignment="1">
      <alignment horizontal="left" vertical="center"/>
    </xf>
    <xf numFmtId="0" fontId="13" fillId="6" borderId="7" xfId="0" applyFont="1" applyFill="1" applyBorder="1" applyAlignment="1">
      <alignment horizontal="justify" vertical="center" wrapText="1"/>
    </xf>
    <xf numFmtId="0" fontId="16" fillId="5" borderId="11" xfId="0" applyFont="1" applyFill="1" applyBorder="1" applyAlignment="1">
      <alignment horizontal="center" vertical="center"/>
    </xf>
    <xf numFmtId="49" fontId="13" fillId="9" borderId="0" xfId="0" applyNumberFormat="1" applyFont="1" applyFill="1" applyAlignment="1">
      <alignment vertical="center"/>
    </xf>
    <xf numFmtId="49" fontId="13" fillId="0" borderId="0" xfId="0" applyNumberFormat="1" applyFont="1" applyFill="1" applyAlignment="1">
      <alignment vertical="center"/>
    </xf>
    <xf numFmtId="0" fontId="13" fillId="10" borderId="7" xfId="0" applyFont="1" applyFill="1" applyBorder="1" applyAlignment="1">
      <alignment horizontal="justify" vertical="center" wrapText="1"/>
    </xf>
    <xf numFmtId="9" fontId="13" fillId="0" borderId="7" xfId="0" applyNumberFormat="1" applyFont="1" applyBorder="1" applyAlignment="1">
      <alignment horizontal="center" vertical="center" wrapText="1"/>
    </xf>
    <xf numFmtId="0" fontId="13" fillId="0" borderId="7" xfId="0" applyFont="1" applyFill="1" applyBorder="1" applyAlignment="1">
      <alignment horizontal="center" vertical="center" wrapText="1"/>
    </xf>
    <xf numFmtId="9" fontId="13" fillId="0" borderId="7" xfId="0" applyNumberFormat="1" applyFont="1" applyFill="1" applyBorder="1" applyAlignment="1">
      <alignment horizontal="center" vertical="center" wrapText="1"/>
    </xf>
    <xf numFmtId="0" fontId="13" fillId="0" borderId="7" xfId="0" applyFont="1" applyFill="1" applyBorder="1" applyAlignment="1">
      <alignment horizontal="justify" vertical="center" wrapText="1"/>
    </xf>
    <xf numFmtId="0" fontId="13" fillId="6" borderId="7" xfId="0"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0" fontId="13" fillId="0" borderId="7" xfId="0" applyFont="1" applyBorder="1" applyAlignment="1">
      <alignment vertical="center" wrapText="1"/>
    </xf>
    <xf numFmtId="0" fontId="14" fillId="4" borderId="0" xfId="0" applyFont="1" applyFill="1" applyBorder="1" applyAlignment="1">
      <alignment horizontal="justify" vertical="center"/>
    </xf>
    <xf numFmtId="0" fontId="13"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3" fillId="6" borderId="7" xfId="0" applyFont="1" applyFill="1" applyBorder="1" applyAlignment="1">
      <alignment vertical="center" wrapText="1"/>
    </xf>
    <xf numFmtId="0" fontId="17" fillId="0" borderId="7" xfId="0" applyFont="1" applyBorder="1" applyAlignment="1">
      <alignment vertical="center" wrapText="1"/>
    </xf>
    <xf numFmtId="0" fontId="16" fillId="5" borderId="12" xfId="0" applyFont="1" applyFill="1" applyBorder="1" applyAlignment="1">
      <alignment horizontal="left" vertical="center"/>
    </xf>
    <xf numFmtId="0" fontId="16" fillId="5" borderId="11" xfId="0" applyFont="1" applyFill="1" applyBorder="1" applyAlignment="1">
      <alignment horizontal="left" vertical="center"/>
    </xf>
    <xf numFmtId="0" fontId="16" fillId="5" borderId="13" xfId="0" applyFont="1" applyFill="1" applyBorder="1" applyAlignment="1">
      <alignment horizontal="left" vertical="center"/>
    </xf>
    <xf numFmtId="0" fontId="13" fillId="2" borderId="14" xfId="0" applyFont="1" applyFill="1" applyBorder="1" applyAlignment="1">
      <alignment horizontal="center" vertical="center" wrapText="1"/>
    </xf>
    <xf numFmtId="0" fontId="13" fillId="2" borderId="14" xfId="0" applyFont="1" applyFill="1" applyBorder="1" applyAlignment="1">
      <alignment vertical="center" wrapText="1"/>
    </xf>
    <xf numFmtId="9" fontId="13" fillId="2" borderId="14" xfId="0" applyNumberFormat="1" applyFont="1" applyFill="1" applyBorder="1" applyAlignment="1">
      <alignment horizontal="center" vertical="center" wrapText="1"/>
    </xf>
    <xf numFmtId="0" fontId="13" fillId="0" borderId="14" xfId="0" applyFont="1" applyBorder="1" applyAlignment="1">
      <alignment horizontal="center" vertical="center" wrapText="1"/>
    </xf>
    <xf numFmtId="0" fontId="17" fillId="0" borderId="7" xfId="0" applyFont="1" applyBorder="1" applyAlignment="1">
      <alignment horizontal="justify" vertical="center" wrapText="1"/>
    </xf>
    <xf numFmtId="0" fontId="14" fillId="2" borderId="0" xfId="0" applyFont="1" applyFill="1" applyBorder="1" applyAlignment="1">
      <alignment vertical="center"/>
    </xf>
    <xf numFmtId="0" fontId="14" fillId="2" borderId="0" xfId="0" applyFont="1" applyFill="1" applyBorder="1" applyAlignment="1">
      <alignment horizontal="center" vertical="center"/>
    </xf>
    <xf numFmtId="0" fontId="18" fillId="2" borderId="0" xfId="0" applyFont="1" applyFill="1" applyBorder="1" applyAlignment="1">
      <alignment vertical="center"/>
    </xf>
    <xf numFmtId="49" fontId="13" fillId="11" borderId="0" xfId="0" applyNumberFormat="1" applyFont="1" applyFill="1" applyAlignment="1">
      <alignment vertical="center"/>
    </xf>
    <xf numFmtId="0" fontId="13" fillId="0" borderId="15" xfId="0" applyFont="1" applyBorder="1" applyAlignment="1">
      <alignment horizontal="center" vertical="center" wrapText="1"/>
    </xf>
    <xf numFmtId="0" fontId="13" fillId="0" borderId="15" xfId="0" applyFont="1" applyBorder="1" applyAlignment="1">
      <alignment horizontal="justify" vertical="center" wrapText="1"/>
    </xf>
    <xf numFmtId="0" fontId="16" fillId="5" borderId="16" xfId="0" applyFont="1" applyFill="1" applyBorder="1" applyAlignment="1">
      <alignment horizontal="left" vertical="center"/>
    </xf>
    <xf numFmtId="0" fontId="16" fillId="5" borderId="5" xfId="0" applyFont="1" applyFill="1" applyBorder="1" applyAlignment="1">
      <alignment horizontal="center" vertical="center"/>
    </xf>
    <xf numFmtId="9" fontId="13" fillId="0" borderId="15" xfId="0" applyNumberFormat="1" applyFont="1" applyBorder="1" applyAlignment="1">
      <alignment horizontal="center" vertical="center" wrapText="1"/>
    </xf>
    <xf numFmtId="0" fontId="13" fillId="3" borderId="7" xfId="0" applyFont="1" applyFill="1" applyBorder="1" applyAlignment="1">
      <alignment horizontal="justify" vertical="center" wrapText="1"/>
    </xf>
    <xf numFmtId="0" fontId="19" fillId="0" borderId="4" xfId="0" applyFont="1" applyBorder="1" applyAlignment="1">
      <alignment horizontal="center" vertical="center" wrapText="1"/>
    </xf>
    <xf numFmtId="0" fontId="19" fillId="6" borderId="17" xfId="0" applyFont="1" applyFill="1" applyBorder="1" applyAlignment="1">
      <alignment horizontal="justify" vertical="center" wrapText="1"/>
    </xf>
    <xf numFmtId="0" fontId="17" fillId="0" borderId="18" xfId="0" applyFont="1" applyBorder="1" applyAlignment="1">
      <alignment horizontal="center" vertical="center" wrapText="1"/>
    </xf>
    <xf numFmtId="0" fontId="17" fillId="0" borderId="4" xfId="0" applyFont="1" applyBorder="1" applyAlignment="1">
      <alignment horizontal="justify" vertical="center" wrapText="1"/>
    </xf>
    <xf numFmtId="0" fontId="13" fillId="6" borderId="14" xfId="0" applyFont="1" applyFill="1" applyBorder="1" applyAlignment="1">
      <alignment horizontal="center" vertical="center" wrapText="1"/>
    </xf>
    <xf numFmtId="0" fontId="13" fillId="6" borderId="14" xfId="0" applyFont="1" applyFill="1" applyBorder="1" applyAlignment="1">
      <alignment vertical="center" wrapText="1"/>
    </xf>
    <xf numFmtId="9" fontId="13" fillId="8" borderId="7" xfId="0" applyNumberFormat="1" applyFont="1" applyFill="1" applyBorder="1" applyAlignment="1">
      <alignment horizontal="center" vertical="center" wrapText="1"/>
    </xf>
    <xf numFmtId="0" fontId="13" fillId="8" borderId="7" xfId="0" applyFont="1" applyFill="1" applyBorder="1" applyAlignment="1">
      <alignment vertical="center" wrapText="1"/>
    </xf>
    <xf numFmtId="0" fontId="17" fillId="8" borderId="7" xfId="0" applyFont="1" applyFill="1" applyBorder="1" applyAlignment="1">
      <alignment vertical="center" wrapText="1"/>
    </xf>
    <xf numFmtId="0" fontId="17" fillId="6" borderId="7" xfId="0" applyFont="1" applyFill="1" applyBorder="1" applyAlignment="1">
      <alignment horizontal="justify" vertical="center" wrapText="1"/>
    </xf>
    <xf numFmtId="0" fontId="13" fillId="8" borderId="14" xfId="0" applyFont="1" applyFill="1" applyBorder="1" applyAlignment="1">
      <alignment vertical="center" wrapText="1"/>
    </xf>
    <xf numFmtId="0" fontId="17" fillId="6" borderId="14" xfId="0" applyFont="1" applyFill="1" applyBorder="1" applyAlignment="1">
      <alignment horizontal="justify" vertical="center" wrapText="1"/>
    </xf>
    <xf numFmtId="0" fontId="13" fillId="9" borderId="0" xfId="0" applyFont="1" applyFill="1" applyAlignment="1">
      <alignment horizontal="center" vertical="center"/>
    </xf>
    <xf numFmtId="0" fontId="13" fillId="0" borderId="14" xfId="0" applyFont="1" applyBorder="1" applyAlignment="1">
      <alignment vertical="center" wrapText="1"/>
    </xf>
    <xf numFmtId="9" fontId="13" fillId="0" borderId="7" xfId="0" applyNumberFormat="1" applyFont="1" applyBorder="1" applyAlignment="1">
      <alignment horizontal="center" vertical="center"/>
    </xf>
    <xf numFmtId="0" fontId="13" fillId="0" borderId="7" xfId="0" applyFont="1" applyBorder="1" applyAlignment="1">
      <alignment horizontal="center" vertical="center"/>
    </xf>
    <xf numFmtId="0" fontId="14" fillId="2" borderId="11" xfId="0" applyFont="1" applyFill="1" applyBorder="1" applyAlignment="1">
      <alignment vertical="center" wrapText="1"/>
    </xf>
    <xf numFmtId="0" fontId="14" fillId="2" borderId="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3" xfId="0" applyFont="1" applyFill="1" applyBorder="1" applyAlignment="1">
      <alignment horizontal="justify" vertical="center" wrapText="1"/>
    </xf>
    <xf numFmtId="0" fontId="13" fillId="0" borderId="19" xfId="0" applyFont="1" applyBorder="1" applyAlignment="1">
      <alignment horizontal="center" vertical="center" wrapText="1"/>
    </xf>
    <xf numFmtId="0" fontId="13" fillId="0" borderId="7" xfId="0" applyFont="1" applyFill="1" applyBorder="1" applyAlignment="1">
      <alignment vertical="center" wrapText="1"/>
    </xf>
    <xf numFmtId="0" fontId="13" fillId="0" borderId="7" xfId="0" applyFont="1" applyBorder="1" applyAlignment="1">
      <alignment horizontal="justify" vertical="center"/>
    </xf>
    <xf numFmtId="0" fontId="13" fillId="0" borderId="15" xfId="0" applyFont="1" applyBorder="1" applyAlignment="1">
      <alignment vertical="center" wrapText="1"/>
    </xf>
    <xf numFmtId="0" fontId="13" fillId="0" borderId="0" xfId="0" applyFont="1" applyAlignment="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1" fillId="5" borderId="20"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13" fillId="7" borderId="4" xfId="0" applyFont="1" applyFill="1" applyBorder="1" applyAlignment="1">
      <alignment vertical="center"/>
    </xf>
    <xf numFmtId="0" fontId="13" fillId="0" borderId="22"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vertical="center"/>
    </xf>
    <xf numFmtId="0" fontId="13" fillId="0" borderId="14" xfId="0" applyFont="1" applyFill="1" applyBorder="1" applyAlignment="1">
      <alignment horizontal="left" vertical="center" wrapText="1"/>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13" fillId="0" borderId="23" xfId="0" applyFont="1" applyFill="1" applyBorder="1" applyAlignment="1">
      <alignment vertical="center" wrapText="1"/>
    </xf>
    <xf numFmtId="0" fontId="13" fillId="0" borderId="24" xfId="0" applyFont="1" applyFill="1" applyBorder="1" applyAlignment="1">
      <alignment horizontal="center" vertical="center" wrapText="1"/>
    </xf>
    <xf numFmtId="0" fontId="13" fillId="0" borderId="4" xfId="0" applyFont="1" applyBorder="1" applyAlignment="1">
      <alignment vertical="center"/>
    </xf>
    <xf numFmtId="0" fontId="13" fillId="0" borderId="14" xfId="0" applyFont="1" applyFill="1" applyBorder="1" applyAlignment="1">
      <alignment vertical="center" wrapText="1"/>
    </xf>
    <xf numFmtId="0" fontId="13" fillId="0" borderId="14" xfId="0" applyFont="1" applyBorder="1" applyAlignment="1">
      <alignment horizontal="justify" vertical="center" wrapText="1"/>
    </xf>
    <xf numFmtId="0" fontId="13" fillId="6" borderId="25" xfId="0" applyFont="1" applyFill="1" applyBorder="1" applyAlignment="1">
      <alignment horizontal="center" vertical="center" wrapText="1"/>
    </xf>
    <xf numFmtId="0" fontId="13" fillId="6" borderId="23" xfId="0" applyFont="1" applyFill="1" applyBorder="1" applyAlignment="1">
      <alignment horizontal="justify" vertical="center" wrapText="1"/>
    </xf>
    <xf numFmtId="0" fontId="13" fillId="6" borderId="0" xfId="0" applyFont="1" applyFill="1" applyBorder="1" applyAlignment="1">
      <alignment horizontal="center" vertical="center" wrapText="1"/>
    </xf>
    <xf numFmtId="0" fontId="13" fillId="6" borderId="0" xfId="0" applyFont="1" applyFill="1" applyBorder="1" applyAlignment="1">
      <alignment horizontal="justify" vertical="center" wrapText="1"/>
    </xf>
    <xf numFmtId="0" fontId="20" fillId="5" borderId="11" xfId="0" applyFont="1" applyFill="1" applyBorder="1" applyAlignment="1">
      <alignment vertical="center"/>
    </xf>
    <xf numFmtId="0" fontId="20" fillId="5" borderId="0" xfId="0" applyFont="1" applyFill="1" applyBorder="1" applyAlignment="1">
      <alignment horizontal="center" vertical="center"/>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0" fillId="5" borderId="11" xfId="0" applyFont="1" applyFill="1" applyBorder="1" applyAlignment="1">
      <alignment horizontal="center" vertical="center"/>
    </xf>
    <xf numFmtId="0" fontId="20" fillId="5" borderId="9" xfId="0" applyFont="1" applyFill="1" applyBorder="1" applyAlignment="1">
      <alignment vertical="center"/>
    </xf>
    <xf numFmtId="0" fontId="13" fillId="0" borderId="26" xfId="0" applyFont="1" applyBorder="1" applyAlignment="1">
      <alignment vertical="center" wrapText="1"/>
    </xf>
    <xf numFmtId="0" fontId="22" fillId="0" borderId="7" xfId="0" applyFont="1" applyBorder="1" applyAlignment="1">
      <alignment vertical="center" wrapText="1"/>
    </xf>
    <xf numFmtId="0" fontId="17" fillId="0" borderId="7" xfId="0" applyFont="1" applyBorder="1" applyAlignment="1">
      <alignment horizontal="center" vertical="center" wrapText="1"/>
    </xf>
    <xf numFmtId="0" fontId="17" fillId="0" borderId="7" xfId="0" applyFont="1" applyBorder="1" applyAlignment="1">
      <alignment horizontal="center" vertical="center"/>
    </xf>
    <xf numFmtId="0" fontId="17" fillId="0" borderId="15" xfId="0" applyFont="1" applyBorder="1" applyAlignment="1">
      <alignment horizontal="center" vertical="center" wrapText="1"/>
    </xf>
    <xf numFmtId="0" fontId="17" fillId="0" borderId="15" xfId="0" applyFont="1" applyBorder="1" applyAlignment="1">
      <alignment horizontal="justify" vertical="center" wrapText="1"/>
    </xf>
    <xf numFmtId="0" fontId="17" fillId="0" borderId="27" xfId="0" applyFont="1" applyBorder="1" applyAlignment="1">
      <alignment horizontal="center" vertical="center" wrapText="1"/>
    </xf>
    <xf numFmtId="0" fontId="13" fillId="0" borderId="28" xfId="0" applyFont="1" applyBorder="1" applyAlignment="1">
      <alignment horizontal="center" vertical="center" wrapText="1"/>
    </xf>
    <xf numFmtId="49" fontId="4" fillId="0" borderId="0" xfId="0" applyNumberFormat="1" applyFont="1" applyAlignment="1">
      <alignment vertical="center"/>
    </xf>
    <xf numFmtId="165" fontId="5" fillId="0" borderId="0" xfId="4" applyNumberFormat="1" applyFont="1" applyAlignment="1">
      <alignment horizontal="center" vertical="center"/>
    </xf>
    <xf numFmtId="165" fontId="4" fillId="0" borderId="0" xfId="4"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vertical="center"/>
    </xf>
    <xf numFmtId="164" fontId="4" fillId="0" borderId="0" xfId="4" applyNumberFormat="1" applyFont="1" applyAlignment="1">
      <alignment vertical="center"/>
    </xf>
    <xf numFmtId="0" fontId="17" fillId="0" borderId="29" xfId="0" applyFont="1" applyBorder="1" applyAlignment="1">
      <alignment vertical="center" wrapText="1"/>
    </xf>
    <xf numFmtId="0" fontId="13" fillId="0" borderId="30" xfId="0" applyFont="1" applyBorder="1" applyAlignment="1">
      <alignment vertical="center" wrapText="1"/>
    </xf>
    <xf numFmtId="0" fontId="13" fillId="0" borderId="29" xfId="0" applyFont="1" applyBorder="1" applyAlignment="1">
      <alignment vertical="center" wrapText="1"/>
    </xf>
    <xf numFmtId="0" fontId="13" fillId="0" borderId="29" xfId="0" applyFont="1" applyBorder="1" applyAlignment="1">
      <alignment horizontal="justify" vertical="center" wrapText="1"/>
    </xf>
    <xf numFmtId="0" fontId="13" fillId="0" borderId="23" xfId="0" applyFont="1" applyFill="1" applyBorder="1" applyAlignment="1">
      <alignment horizontal="justify" vertical="center" wrapText="1"/>
    </xf>
    <xf numFmtId="0" fontId="13" fillId="0" borderId="19" xfId="0" applyFont="1" applyBorder="1" applyAlignment="1">
      <alignment vertical="center" wrapText="1"/>
    </xf>
    <xf numFmtId="0" fontId="13" fillId="0" borderId="19" xfId="0" applyFont="1" applyBorder="1" applyAlignment="1">
      <alignment horizontal="justify" vertical="center" wrapText="1"/>
    </xf>
    <xf numFmtId="0" fontId="13" fillId="0" borderId="23" xfId="0" applyFont="1" applyBorder="1" applyAlignment="1">
      <alignment horizontal="justify" vertical="center" wrapText="1"/>
    </xf>
    <xf numFmtId="0" fontId="13" fillId="2" borderId="26" xfId="0" applyFont="1" applyFill="1" applyBorder="1" applyAlignment="1">
      <alignment vertical="center" wrapText="1"/>
    </xf>
    <xf numFmtId="167" fontId="4" fillId="0" borderId="0" xfId="7" applyNumberFormat="1" applyFont="1" applyAlignment="1">
      <alignment horizontal="center" vertical="center"/>
    </xf>
    <xf numFmtId="167" fontId="5" fillId="0" borderId="2" xfId="7" applyNumberFormat="1" applyFont="1" applyFill="1" applyBorder="1" applyAlignment="1">
      <alignment horizontal="center" vertical="center"/>
    </xf>
    <xf numFmtId="167" fontId="7" fillId="0" borderId="2" xfId="7" applyNumberFormat="1" applyFont="1" applyBorder="1" applyAlignment="1">
      <alignment horizontal="center" vertical="center"/>
    </xf>
    <xf numFmtId="167" fontId="4" fillId="12" borderId="31" xfId="7" applyNumberFormat="1" applyFont="1" applyFill="1" applyBorder="1" applyAlignment="1" applyProtection="1">
      <alignment horizontal="center" vertical="center"/>
      <protection locked="0"/>
    </xf>
    <xf numFmtId="167" fontId="4" fillId="12" borderId="2" xfId="7" applyNumberFormat="1" applyFont="1" applyFill="1" applyBorder="1" applyAlignment="1" applyProtection="1">
      <alignment horizontal="center" vertical="center"/>
      <protection locked="0"/>
    </xf>
    <xf numFmtId="167" fontId="4" fillId="12" borderId="32" xfId="7" applyNumberFormat="1" applyFont="1" applyFill="1" applyBorder="1" applyAlignment="1" applyProtection="1">
      <alignment horizontal="center" vertical="center"/>
      <protection locked="0"/>
    </xf>
    <xf numFmtId="49" fontId="4" fillId="0" borderId="0" xfId="0" applyNumberFormat="1" applyFont="1" applyAlignment="1">
      <alignment vertical="center" wrapText="1"/>
    </xf>
    <xf numFmtId="49" fontId="8" fillId="0" borderId="0" xfId="0" applyNumberFormat="1" applyFont="1" applyAlignment="1">
      <alignment vertical="center"/>
    </xf>
    <xf numFmtId="3" fontId="8" fillId="12" borderId="31" xfId="0" applyNumberFormat="1" applyFont="1" applyFill="1" applyBorder="1" applyAlignment="1" applyProtection="1">
      <alignment vertical="center"/>
      <protection locked="0"/>
    </xf>
    <xf numFmtId="3" fontId="8" fillId="12" borderId="2" xfId="0" applyNumberFormat="1" applyFont="1" applyFill="1" applyBorder="1" applyAlignment="1" applyProtection="1">
      <alignment vertical="center"/>
      <protection locked="0"/>
    </xf>
    <xf numFmtId="3" fontId="8" fillId="12" borderId="32" xfId="0" applyNumberFormat="1" applyFont="1" applyFill="1" applyBorder="1" applyAlignment="1" applyProtection="1">
      <alignment vertical="center"/>
      <protection locked="0"/>
    </xf>
    <xf numFmtId="0" fontId="3" fillId="0" borderId="33" xfId="0" applyFont="1" applyBorder="1" applyAlignment="1">
      <alignment vertical="center" wrapText="1"/>
    </xf>
    <xf numFmtId="0" fontId="4" fillId="12" borderId="31" xfId="0" applyFont="1" applyFill="1" applyBorder="1" applyAlignment="1" applyProtection="1">
      <alignment vertical="center" wrapText="1"/>
      <protection locked="0"/>
    </xf>
    <xf numFmtId="0" fontId="4" fillId="12" borderId="2" xfId="0" applyFont="1" applyFill="1" applyBorder="1" applyAlignment="1" applyProtection="1">
      <alignment vertical="center" wrapText="1"/>
      <protection locked="0"/>
    </xf>
    <xf numFmtId="0" fontId="4" fillId="12" borderId="32" xfId="0" applyFont="1" applyFill="1" applyBorder="1" applyAlignment="1" applyProtection="1">
      <alignment vertical="center" wrapText="1"/>
      <protection locked="0"/>
    </xf>
    <xf numFmtId="3" fontId="8" fillId="11" borderId="31" xfId="7" applyNumberFormat="1" applyFont="1" applyFill="1" applyBorder="1" applyAlignment="1">
      <alignment horizontal="center" vertical="center"/>
    </xf>
    <xf numFmtId="3" fontId="8" fillId="11" borderId="2" xfId="7" applyNumberFormat="1" applyFont="1" applyFill="1" applyBorder="1" applyAlignment="1">
      <alignment horizontal="center" vertical="center"/>
    </xf>
    <xf numFmtId="3" fontId="8" fillId="11" borderId="32" xfId="7" applyNumberFormat="1" applyFont="1" applyFill="1" applyBorder="1" applyAlignment="1">
      <alignment horizontal="center" vertical="center"/>
    </xf>
    <xf numFmtId="3" fontId="8" fillId="7" borderId="31" xfId="0" applyNumberFormat="1" applyFont="1" applyFill="1" applyBorder="1" applyAlignment="1" applyProtection="1">
      <alignment vertical="center" wrapText="1"/>
    </xf>
    <xf numFmtId="3" fontId="8" fillId="7" borderId="2" xfId="0" applyNumberFormat="1" applyFont="1" applyFill="1" applyBorder="1" applyAlignment="1" applyProtection="1">
      <alignment vertical="center" wrapText="1"/>
    </xf>
    <xf numFmtId="3" fontId="8" fillId="7" borderId="32" xfId="0" applyNumberFormat="1" applyFont="1" applyFill="1" applyBorder="1" applyAlignment="1" applyProtection="1">
      <alignment vertical="center" wrapText="1"/>
    </xf>
    <xf numFmtId="3" fontId="8" fillId="12" borderId="31" xfId="0" applyNumberFormat="1" applyFont="1" applyFill="1" applyBorder="1" applyAlignment="1" applyProtection="1">
      <alignment vertical="center" wrapText="1"/>
      <protection locked="0"/>
    </xf>
    <xf numFmtId="3" fontId="8" fillId="12" borderId="2" xfId="0" applyNumberFormat="1" applyFont="1" applyFill="1" applyBorder="1" applyAlignment="1" applyProtection="1">
      <alignment vertical="center" wrapText="1"/>
      <protection locked="0"/>
    </xf>
    <xf numFmtId="3" fontId="8" fillId="12" borderId="32" xfId="0" applyNumberFormat="1" applyFont="1" applyFill="1" applyBorder="1" applyAlignment="1" applyProtection="1">
      <alignment vertical="center" wrapText="1"/>
      <protection locked="0"/>
    </xf>
    <xf numFmtId="0" fontId="4" fillId="8" borderId="0" xfId="0" applyFont="1" applyFill="1" applyAlignment="1">
      <alignment horizontal="left" vertical="center"/>
    </xf>
    <xf numFmtId="3" fontId="8" fillId="13" borderId="31" xfId="7" applyNumberFormat="1" applyFont="1" applyFill="1" applyBorder="1" applyAlignment="1">
      <alignment horizontal="center" vertical="center"/>
    </xf>
    <xf numFmtId="3" fontId="8" fillId="13" borderId="2" xfId="7" applyNumberFormat="1" applyFont="1" applyFill="1" applyBorder="1" applyAlignment="1">
      <alignment horizontal="center" vertical="center"/>
    </xf>
    <xf numFmtId="3" fontId="8" fillId="13" borderId="32" xfId="7" applyNumberFormat="1" applyFont="1" applyFill="1" applyBorder="1" applyAlignment="1">
      <alignment horizontal="center" vertical="center"/>
    </xf>
    <xf numFmtId="164" fontId="3" fillId="0" borderId="0" xfId="4" applyNumberFormat="1" applyFont="1" applyAlignment="1">
      <alignment vertical="center"/>
    </xf>
    <xf numFmtId="0" fontId="11" fillId="0" borderId="0" xfId="0" applyFont="1" applyAlignment="1">
      <alignment vertical="center"/>
    </xf>
    <xf numFmtId="0" fontId="3" fillId="8" borderId="0" xfId="0" applyFont="1" applyFill="1" applyBorder="1" applyAlignment="1">
      <alignment vertical="center"/>
    </xf>
    <xf numFmtId="167" fontId="3" fillId="0" borderId="0" xfId="7" applyNumberFormat="1" applyFont="1" applyAlignment="1">
      <alignment vertical="center"/>
    </xf>
    <xf numFmtId="0" fontId="13" fillId="3" borderId="0" xfId="0" applyFont="1" applyFill="1" applyAlignment="1">
      <alignment horizontal="center" vertical="center"/>
    </xf>
    <xf numFmtId="0" fontId="13" fillId="3" borderId="0" xfId="0" applyFont="1" applyFill="1" applyAlignment="1">
      <alignment horizontal="right" vertical="center"/>
    </xf>
    <xf numFmtId="0" fontId="12" fillId="3" borderId="0" xfId="0" applyFont="1" applyFill="1" applyAlignment="1"/>
    <xf numFmtId="0" fontId="12" fillId="0" borderId="0" xfId="0" applyFont="1" applyAlignment="1">
      <alignment horizontal="center" vertical="center"/>
    </xf>
    <xf numFmtId="0" fontId="12" fillId="2" borderId="0" xfId="0" applyFont="1" applyFill="1" applyAlignment="1">
      <alignment horizontal="right"/>
    </xf>
    <xf numFmtId="0" fontId="12" fillId="2" borderId="0" xfId="0" applyFont="1" applyFill="1" applyAlignment="1"/>
    <xf numFmtId="0" fontId="15" fillId="4" borderId="0" xfId="0" applyFont="1" applyFill="1" applyBorder="1" applyAlignment="1">
      <alignment horizontal="center" vertical="center"/>
    </xf>
    <xf numFmtId="0" fontId="13" fillId="7" borderId="0" xfId="0" applyFont="1" applyFill="1" applyAlignment="1">
      <alignment horizontal="center" vertical="center"/>
    </xf>
    <xf numFmtId="0" fontId="13" fillId="7" borderId="0" xfId="0" applyFont="1" applyFill="1" applyAlignment="1">
      <alignment horizontal="right" vertical="center"/>
    </xf>
    <xf numFmtId="0" fontId="12" fillId="7" borderId="0" xfId="0" applyFont="1" applyFill="1" applyAlignment="1"/>
    <xf numFmtId="0" fontId="12" fillId="7" borderId="0" xfId="0" applyFont="1" applyFill="1" applyAlignment="1">
      <alignment horizontal="right"/>
    </xf>
    <xf numFmtId="0" fontId="16" fillId="5" borderId="34" xfId="0" applyFont="1" applyFill="1" applyBorder="1" applyAlignment="1">
      <alignment horizontal="center"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2" fillId="6" borderId="0" xfId="0" applyFont="1" applyFill="1" applyAlignment="1"/>
    <xf numFmtId="0" fontId="12" fillId="6" borderId="0" xfId="0" applyFont="1" applyFill="1" applyAlignment="1">
      <alignment horizontal="right"/>
    </xf>
    <xf numFmtId="0" fontId="12" fillId="6" borderId="0" xfId="0" applyFont="1" applyFill="1" applyAlignment="1">
      <alignment horizontal="right" vertical="center"/>
    </xf>
    <xf numFmtId="0" fontId="13" fillId="0" borderId="2" xfId="0" applyFont="1" applyBorder="1" applyAlignment="1">
      <alignment horizontal="center" vertical="center" wrapText="1"/>
    </xf>
    <xf numFmtId="0" fontId="13" fillId="14" borderId="7" xfId="0" applyFont="1" applyFill="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right"/>
    </xf>
    <xf numFmtId="0" fontId="12" fillId="0" borderId="0" xfId="0" applyFont="1" applyAlignment="1">
      <alignment horizontal="right" vertical="center"/>
    </xf>
    <xf numFmtId="0" fontId="13" fillId="14" borderId="2" xfId="0" applyFont="1" applyFill="1" applyBorder="1" applyAlignment="1">
      <alignment horizontal="center" vertical="center" wrapText="1"/>
    </xf>
    <xf numFmtId="0" fontId="12" fillId="7" borderId="0" xfId="0" applyFont="1" applyFill="1" applyAlignment="1">
      <alignment horizontal="right" vertical="center"/>
    </xf>
    <xf numFmtId="0" fontId="17" fillId="0" borderId="2" xfId="0" applyFont="1" applyBorder="1" applyAlignment="1">
      <alignment horizontal="center" vertical="center" wrapText="1"/>
    </xf>
    <xf numFmtId="0" fontId="17" fillId="2" borderId="2" xfId="0" applyFont="1" applyFill="1" applyBorder="1" applyAlignment="1">
      <alignment horizontal="center" vertical="center" wrapText="1"/>
    </xf>
    <xf numFmtId="0" fontId="12" fillId="0" borderId="0" xfId="0" applyFont="1" applyFill="1" applyAlignment="1">
      <alignment horizontal="center" vertical="center"/>
    </xf>
    <xf numFmtId="0" fontId="13" fillId="6" borderId="2" xfId="0" applyFont="1" applyFill="1" applyBorder="1" applyAlignment="1">
      <alignment horizontal="center" vertical="center" wrapText="1"/>
    </xf>
    <xf numFmtId="0" fontId="17" fillId="6" borderId="2" xfId="0" applyFont="1" applyFill="1" applyBorder="1" applyAlignment="1">
      <alignment vertical="center" wrapText="1"/>
    </xf>
    <xf numFmtId="0" fontId="18" fillId="2" borderId="0" xfId="0" applyFont="1" applyFill="1" applyBorder="1" applyAlignment="1">
      <alignment horizontal="center" vertical="center"/>
    </xf>
    <xf numFmtId="0" fontId="12" fillId="2" borderId="0" xfId="0" applyFont="1" applyFill="1" applyAlignment="1">
      <alignment horizontal="right" vertical="center"/>
    </xf>
    <xf numFmtId="0" fontId="13" fillId="6" borderId="2" xfId="0" applyFont="1" applyFill="1" applyBorder="1" applyAlignment="1">
      <alignment horizontal="justify" vertical="center" wrapText="1"/>
    </xf>
    <xf numFmtId="0" fontId="17" fillId="6" borderId="2" xfId="0" applyFont="1" applyFill="1" applyBorder="1" applyAlignment="1">
      <alignment horizontal="justify" vertical="center" wrapText="1"/>
    </xf>
    <xf numFmtId="9" fontId="13" fillId="6" borderId="2" xfId="0" applyNumberFormat="1" applyFont="1" applyFill="1" applyBorder="1" applyAlignment="1">
      <alignment horizontal="center" vertical="center" wrapText="1"/>
    </xf>
    <xf numFmtId="0" fontId="13" fillId="9" borderId="0" xfId="0" applyFont="1" applyFill="1" applyAlignment="1">
      <alignment horizontal="right" vertical="center"/>
    </xf>
    <xf numFmtId="0" fontId="13" fillId="14" borderId="7" xfId="0" applyFont="1" applyFill="1" applyBorder="1" applyAlignment="1">
      <alignment horizontal="center" vertical="center"/>
    </xf>
    <xf numFmtId="0" fontId="13" fillId="14" borderId="15" xfId="0" applyFont="1" applyFill="1" applyBorder="1" applyAlignment="1">
      <alignment horizontal="center" vertical="center" wrapText="1"/>
    </xf>
    <xf numFmtId="0" fontId="21" fillId="5" borderId="35" xfId="0" applyFont="1" applyFill="1" applyBorder="1" applyAlignment="1">
      <alignment horizontal="center" vertical="center" wrapText="1"/>
    </xf>
    <xf numFmtId="0" fontId="21" fillId="5" borderId="34" xfId="0" applyFont="1" applyFill="1" applyBorder="1" applyAlignment="1">
      <alignment horizontal="center" vertical="center" wrapText="1"/>
    </xf>
    <xf numFmtId="0" fontId="13" fillId="12" borderId="15"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4" borderId="15" xfId="0" applyFont="1" applyFill="1" applyBorder="1" applyAlignment="1">
      <alignment horizontal="center" vertical="center" wrapText="1"/>
    </xf>
    <xf numFmtId="166" fontId="1" fillId="0" borderId="0" xfId="0" applyNumberFormat="1" applyFont="1" applyAlignment="1">
      <alignment horizontal="left" vertical="center"/>
    </xf>
    <xf numFmtId="166" fontId="11" fillId="0" borderId="0" xfId="0" applyNumberFormat="1" applyFont="1" applyAlignment="1">
      <alignment horizontal="left" vertical="center"/>
    </xf>
    <xf numFmtId="166" fontId="11" fillId="0" borderId="0" xfId="0" applyNumberFormat="1" applyFont="1" applyAlignment="1">
      <alignment horizontal="right" vertical="center"/>
    </xf>
    <xf numFmtId="166" fontId="26" fillId="6" borderId="2" xfId="3" applyNumberFormat="1" applyFont="1" applyFill="1" applyBorder="1" applyAlignment="1">
      <alignment horizontal="center" vertical="center" wrapText="1"/>
    </xf>
    <xf numFmtId="166" fontId="27" fillId="2" borderId="36" xfId="0" applyNumberFormat="1" applyFont="1" applyFill="1" applyBorder="1" applyAlignment="1">
      <alignment horizontal="center" vertical="center"/>
    </xf>
    <xf numFmtId="166" fontId="27" fillId="2" borderId="37" xfId="0" applyNumberFormat="1" applyFont="1" applyFill="1" applyBorder="1" applyAlignment="1">
      <alignment horizontal="center" vertical="center"/>
    </xf>
    <xf numFmtId="166" fontId="27" fillId="2" borderId="2" xfId="3"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1" fillId="6" borderId="2" xfId="0" applyNumberFormat="1" applyFont="1" applyFill="1" applyBorder="1" applyAlignment="1">
      <alignment horizontal="left" vertical="center"/>
    </xf>
    <xf numFmtId="166" fontId="25" fillId="6" borderId="2" xfId="1" applyNumberFormat="1" applyFont="1" applyFill="1" applyBorder="1" applyAlignment="1">
      <alignment horizontal="left" vertical="center" wrapText="1"/>
    </xf>
    <xf numFmtId="166" fontId="25" fillId="6" borderId="2" xfId="3" applyNumberFormat="1" applyFont="1" applyFill="1" applyBorder="1" applyAlignment="1">
      <alignment horizontal="right" vertical="center" wrapText="1"/>
    </xf>
    <xf numFmtId="166" fontId="11" fillId="9" borderId="2" xfId="0" applyNumberFormat="1" applyFont="1" applyFill="1" applyBorder="1" applyAlignment="1">
      <alignment horizontal="left" vertical="center"/>
    </xf>
    <xf numFmtId="166" fontId="8" fillId="9" borderId="2" xfId="1" applyNumberFormat="1" applyFont="1" applyFill="1" applyBorder="1" applyAlignment="1">
      <alignment horizontal="left" vertical="center" wrapText="1"/>
    </xf>
    <xf numFmtId="166" fontId="25" fillId="9" borderId="2" xfId="3" applyNumberFormat="1" applyFont="1" applyFill="1" applyBorder="1" applyAlignment="1">
      <alignment horizontal="right" vertical="center" wrapText="1"/>
    </xf>
    <xf numFmtId="166" fontId="27" fillId="2" borderId="2" xfId="0" applyNumberFormat="1" applyFont="1" applyFill="1" applyBorder="1" applyAlignment="1">
      <alignment horizontal="left" vertical="center"/>
    </xf>
    <xf numFmtId="166" fontId="27" fillId="2" borderId="2" xfId="1" applyNumberFormat="1" applyFont="1" applyFill="1" applyBorder="1" applyAlignment="1">
      <alignment horizontal="left" vertical="center" wrapText="1"/>
    </xf>
    <xf numFmtId="166" fontId="8" fillId="6" borderId="2" xfId="1" applyNumberFormat="1" applyFont="1" applyFill="1" applyBorder="1" applyAlignment="1">
      <alignment horizontal="left" vertical="center" wrapText="1"/>
    </xf>
    <xf numFmtId="166" fontId="8" fillId="9" borderId="2" xfId="1" applyNumberFormat="1" applyFont="1" applyFill="1" applyBorder="1" applyAlignment="1">
      <alignment horizontal="right" vertical="center" wrapText="1"/>
    </xf>
    <xf numFmtId="166" fontId="11" fillId="7" borderId="2" xfId="0" applyNumberFormat="1" applyFont="1" applyFill="1" applyBorder="1" applyAlignment="1">
      <alignment horizontal="left" vertical="center"/>
    </xf>
    <xf numFmtId="166" fontId="8" fillId="7" borderId="2" xfId="0" applyNumberFormat="1" applyFont="1" applyFill="1" applyBorder="1" applyAlignment="1">
      <alignment horizontal="left" vertical="center" wrapText="1"/>
    </xf>
    <xf numFmtId="166" fontId="8" fillId="7" borderId="2" xfId="0" applyNumberFormat="1" applyFont="1" applyFill="1" applyBorder="1" applyAlignment="1">
      <alignment horizontal="right" vertical="center" wrapText="1"/>
    </xf>
    <xf numFmtId="166" fontId="8" fillId="6" borderId="2" xfId="0" applyNumberFormat="1" applyFont="1" applyFill="1" applyBorder="1" applyAlignment="1">
      <alignment horizontal="left" vertical="center" wrapText="1"/>
    </xf>
    <xf numFmtId="166" fontId="8" fillId="6" borderId="2"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5" fillId="6" borderId="2" xfId="1" applyNumberFormat="1" applyFont="1" applyFill="1" applyBorder="1" applyAlignment="1">
      <alignment horizontal="right" vertical="center" wrapText="1"/>
    </xf>
    <xf numFmtId="166" fontId="25" fillId="9" borderId="2" xfId="1" applyNumberFormat="1" applyFont="1" applyFill="1" applyBorder="1" applyAlignment="1">
      <alignment horizontal="right" vertical="center" wrapText="1"/>
    </xf>
    <xf numFmtId="166" fontId="8" fillId="6" borderId="2" xfId="3" applyNumberFormat="1" applyFont="1" applyFill="1" applyBorder="1" applyAlignment="1">
      <alignment horizontal="right" vertical="center" wrapText="1"/>
    </xf>
    <xf numFmtId="168" fontId="27" fillId="2" borderId="2" xfId="3" applyNumberFormat="1" applyFont="1" applyFill="1" applyBorder="1" applyAlignment="1">
      <alignment horizontal="right" vertical="center" wrapText="1"/>
    </xf>
    <xf numFmtId="166" fontId="26" fillId="6" borderId="2" xfId="2" applyNumberFormat="1" applyFont="1" applyFill="1" applyBorder="1" applyAlignment="1">
      <alignment horizontal="left" vertical="center" wrapText="1"/>
    </xf>
    <xf numFmtId="166" fontId="26" fillId="6" borderId="2" xfId="2" applyNumberFormat="1" applyFont="1" applyFill="1" applyBorder="1" applyAlignment="1">
      <alignment horizontal="right" vertical="center" wrapText="1"/>
    </xf>
    <xf numFmtId="169" fontId="8" fillId="15" borderId="2" xfId="0" applyNumberFormat="1" applyFont="1" applyFill="1" applyBorder="1" applyAlignment="1">
      <alignment horizontal="right" vertical="center" wrapText="1"/>
    </xf>
    <xf numFmtId="169" fontId="26" fillId="15" borderId="2" xfId="2" applyNumberFormat="1" applyFont="1" applyFill="1" applyBorder="1" applyAlignment="1">
      <alignment horizontal="right" vertical="center" wrapText="1"/>
    </xf>
    <xf numFmtId="166" fontId="8" fillId="6" borderId="2" xfId="2" applyNumberFormat="1" applyFont="1" applyFill="1" applyBorder="1" applyAlignment="1">
      <alignment horizontal="left" vertical="center" wrapText="1"/>
    </xf>
    <xf numFmtId="166" fontId="11" fillId="3" borderId="2" xfId="0" applyNumberFormat="1" applyFont="1" applyFill="1" applyBorder="1" applyAlignment="1">
      <alignment horizontal="left" vertical="center"/>
    </xf>
    <xf numFmtId="166" fontId="8" fillId="3" borderId="2" xfId="1" applyNumberFormat="1" applyFont="1" applyFill="1" applyBorder="1" applyAlignment="1">
      <alignment horizontal="left" vertical="center" wrapText="1"/>
    </xf>
    <xf numFmtId="166" fontId="25" fillId="3" borderId="2" xfId="1" applyNumberFormat="1" applyFont="1" applyFill="1" applyBorder="1" applyAlignment="1">
      <alignment horizontal="right" vertical="center" wrapText="1"/>
    </xf>
    <xf numFmtId="166" fontId="25" fillId="3" borderId="2" xfId="3" applyNumberFormat="1" applyFont="1" applyFill="1" applyBorder="1" applyAlignment="1">
      <alignment horizontal="right" vertical="center" wrapText="1"/>
    </xf>
    <xf numFmtId="166" fontId="8" fillId="3" borderId="2" xfId="1" applyNumberFormat="1" applyFont="1" applyFill="1" applyBorder="1" applyAlignment="1">
      <alignment horizontal="right" vertical="center" wrapText="1"/>
    </xf>
    <xf numFmtId="166" fontId="8" fillId="9" borderId="38" xfId="1" applyNumberFormat="1" applyFont="1" applyFill="1" applyBorder="1" applyAlignment="1">
      <alignment horizontal="right" vertical="center" wrapText="1"/>
    </xf>
    <xf numFmtId="166" fontId="11" fillId="6" borderId="33" xfId="0" applyNumberFormat="1" applyFont="1" applyFill="1" applyBorder="1" applyAlignment="1">
      <alignment horizontal="left" vertical="center"/>
    </xf>
    <xf numFmtId="0" fontId="11" fillId="6" borderId="2" xfId="0" applyFont="1" applyFill="1" applyBorder="1" applyAlignment="1">
      <alignment vertical="center" wrapText="1"/>
    </xf>
    <xf numFmtId="166" fontId="8" fillId="6" borderId="18" xfId="0" applyNumberFormat="1" applyFont="1" applyFill="1" applyBorder="1" applyAlignment="1">
      <alignment horizontal="right" vertical="center" wrapText="1"/>
    </xf>
    <xf numFmtId="166" fontId="25" fillId="2" borderId="2" xfId="3" applyNumberFormat="1" applyFont="1" applyFill="1" applyBorder="1" applyAlignment="1">
      <alignment horizontal="right" vertical="center" wrapText="1"/>
    </xf>
    <xf numFmtId="166" fontId="11" fillId="16" borderId="2" xfId="0" applyNumberFormat="1" applyFont="1" applyFill="1" applyBorder="1" applyAlignment="1">
      <alignment horizontal="left" vertical="center"/>
    </xf>
    <xf numFmtId="166" fontId="26" fillId="7" borderId="2" xfId="2" applyNumberFormat="1" applyFont="1" applyFill="1" applyBorder="1" applyAlignment="1">
      <alignment horizontal="left" vertical="center" wrapText="1"/>
    </xf>
    <xf numFmtId="166" fontId="11" fillId="0" borderId="2" xfId="0" applyNumberFormat="1" applyFont="1" applyBorder="1" applyAlignment="1">
      <alignment horizontal="left" vertical="center"/>
    </xf>
    <xf numFmtId="166" fontId="26" fillId="0" borderId="2" xfId="2" applyNumberFormat="1" applyFont="1" applyBorder="1" applyAlignment="1">
      <alignment horizontal="left" vertical="center" wrapText="1"/>
    </xf>
    <xf numFmtId="166" fontId="8" fillId="0" borderId="2" xfId="0" applyNumberFormat="1" applyFont="1" applyFill="1" applyBorder="1" applyAlignment="1">
      <alignment horizontal="right" vertical="center" wrapText="1"/>
    </xf>
    <xf numFmtId="166" fontId="26" fillId="0" borderId="2" xfId="2" applyNumberFormat="1" applyFont="1" applyBorder="1" applyAlignment="1">
      <alignment horizontal="right" vertical="center" wrapText="1"/>
    </xf>
    <xf numFmtId="49" fontId="8" fillId="0" borderId="0" xfId="0" applyNumberFormat="1" applyFont="1" applyFill="1" applyAlignment="1">
      <alignment vertical="center"/>
    </xf>
    <xf numFmtId="0" fontId="3" fillId="0" borderId="33" xfId="0" applyFont="1" applyFill="1" applyBorder="1" applyAlignment="1">
      <alignment vertical="center" wrapText="1"/>
    </xf>
    <xf numFmtId="0" fontId="11" fillId="0" borderId="0" xfId="0" applyFont="1" applyFill="1" applyAlignment="1">
      <alignment vertical="center"/>
    </xf>
    <xf numFmtId="0" fontId="17" fillId="0" borderId="30" xfId="0" applyFont="1" applyBorder="1" applyAlignment="1">
      <alignment vertical="center" wrapText="1"/>
    </xf>
    <xf numFmtId="0" fontId="17" fillId="0" borderId="40" xfId="0" applyFont="1" applyBorder="1" applyAlignment="1">
      <alignment vertical="center" wrapText="1"/>
    </xf>
    <xf numFmtId="0" fontId="17" fillId="0" borderId="29" xfId="0" applyFont="1" applyBorder="1" applyAlignment="1">
      <alignment vertical="center" wrapText="1"/>
    </xf>
    <xf numFmtId="0" fontId="17" fillId="0" borderId="19" xfId="0" applyFont="1" applyBorder="1" applyAlignment="1">
      <alignment vertical="center" wrapText="1"/>
    </xf>
    <xf numFmtId="0" fontId="17" fillId="0" borderId="39" xfId="0" applyFont="1" applyBorder="1" applyAlignment="1">
      <alignment vertical="center" wrapText="1"/>
    </xf>
    <xf numFmtId="0" fontId="17" fillId="0" borderId="23" xfId="0" applyFont="1" applyBorder="1" applyAlignment="1">
      <alignment vertical="center" wrapText="1"/>
    </xf>
    <xf numFmtId="0" fontId="13" fillId="0" borderId="30" xfId="0" applyFont="1" applyBorder="1" applyAlignment="1">
      <alignment vertical="center" wrapText="1"/>
    </xf>
    <xf numFmtId="0" fontId="13" fillId="0" borderId="40"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horizontal="justify" vertical="center" wrapText="1"/>
    </xf>
    <xf numFmtId="0" fontId="13" fillId="0" borderId="40" xfId="0" applyFont="1" applyBorder="1" applyAlignment="1">
      <alignment horizontal="justify" vertical="center" wrapText="1"/>
    </xf>
    <xf numFmtId="0" fontId="13" fillId="0" borderId="29" xfId="0" applyFont="1" applyBorder="1" applyAlignment="1">
      <alignment horizontal="justify" vertical="center" wrapText="1"/>
    </xf>
    <xf numFmtId="0" fontId="13" fillId="0" borderId="47" xfId="0" applyFont="1" applyFill="1" applyBorder="1" applyAlignment="1">
      <alignment horizontal="justify" vertical="center" wrapText="1"/>
    </xf>
    <xf numFmtId="0" fontId="13" fillId="0" borderId="39" xfId="0" applyFont="1" applyFill="1" applyBorder="1" applyAlignment="1">
      <alignment horizontal="justify" vertical="center" wrapText="1"/>
    </xf>
    <xf numFmtId="0" fontId="13" fillId="0" borderId="23" xfId="0" applyFont="1" applyFill="1" applyBorder="1" applyAlignment="1">
      <alignment horizontal="justify" vertical="center" wrapText="1"/>
    </xf>
    <xf numFmtId="0" fontId="13" fillId="0" borderId="19" xfId="0" applyFont="1" applyFill="1" applyBorder="1" applyAlignment="1">
      <alignment horizontal="justify" vertical="center" wrapText="1"/>
    </xf>
    <xf numFmtId="0" fontId="13" fillId="6" borderId="0" xfId="0" applyFont="1" applyFill="1" applyBorder="1" applyAlignment="1">
      <alignment horizontal="justify" vertical="center" wrapText="1"/>
    </xf>
    <xf numFmtId="0" fontId="13" fillId="6" borderId="25" xfId="0" applyFont="1" applyFill="1" applyBorder="1" applyAlignment="1">
      <alignment horizontal="justify" vertical="center" wrapText="1"/>
    </xf>
    <xf numFmtId="0" fontId="13" fillId="0" borderId="19"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6" borderId="48" xfId="0" applyFont="1" applyFill="1" applyBorder="1" applyAlignment="1">
      <alignment vertical="center" wrapText="1"/>
    </xf>
    <xf numFmtId="0" fontId="13" fillId="6" borderId="29" xfId="0" applyFont="1" applyFill="1" applyBorder="1" applyAlignment="1">
      <alignment vertical="center" wrapText="1"/>
    </xf>
    <xf numFmtId="0" fontId="13" fillId="0" borderId="19" xfId="0" applyFont="1" applyBorder="1" applyAlignment="1">
      <alignment vertical="center" wrapText="1"/>
    </xf>
    <xf numFmtId="0" fontId="13" fillId="0" borderId="39" xfId="0" applyFont="1" applyBorder="1" applyAlignment="1">
      <alignment vertical="center" wrapText="1"/>
    </xf>
    <xf numFmtId="0" fontId="13" fillId="0" borderId="23" xfId="0" applyFont="1" applyBorder="1" applyAlignment="1">
      <alignment vertical="center" wrapText="1"/>
    </xf>
    <xf numFmtId="0" fontId="13" fillId="6" borderId="30" xfId="0" applyFont="1" applyFill="1" applyBorder="1" applyAlignment="1">
      <alignment vertical="center" wrapText="1"/>
    </xf>
    <xf numFmtId="0" fontId="13" fillId="6" borderId="40" xfId="0" applyFont="1" applyFill="1" applyBorder="1" applyAlignment="1">
      <alignment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13" fillId="0" borderId="42" xfId="0" applyFont="1" applyBorder="1" applyAlignment="1">
      <alignment vertical="center" wrapText="1"/>
    </xf>
    <xf numFmtId="0" fontId="13" fillId="8" borderId="30" xfId="0" applyFont="1" applyFill="1" applyBorder="1" applyAlignment="1">
      <alignment vertical="center" wrapText="1"/>
    </xf>
    <xf numFmtId="0" fontId="13" fillId="8" borderId="29" xfId="0" applyFont="1" applyFill="1" applyBorder="1" applyAlignment="1">
      <alignment vertical="center" wrapText="1"/>
    </xf>
    <xf numFmtId="0" fontId="13" fillId="8" borderId="40" xfId="0" applyFont="1" applyFill="1" applyBorder="1" applyAlignment="1">
      <alignment vertical="center" wrapText="1"/>
    </xf>
    <xf numFmtId="0" fontId="13" fillId="0" borderId="30" xfId="0" applyFont="1" applyBorder="1" applyAlignment="1">
      <alignment horizontal="left" vertical="center" wrapText="1"/>
    </xf>
    <xf numFmtId="0" fontId="13" fillId="0" borderId="29" xfId="0" applyFont="1" applyBorder="1" applyAlignment="1">
      <alignment horizontal="left" vertical="center" wrapText="1"/>
    </xf>
    <xf numFmtId="0" fontId="17" fillId="0" borderId="19" xfId="0" applyFont="1" applyBorder="1" applyAlignment="1">
      <alignment horizontal="justify" vertical="center" wrapText="1"/>
    </xf>
    <xf numFmtId="0" fontId="17" fillId="0" borderId="39" xfId="0" applyFont="1" applyBorder="1" applyAlignment="1">
      <alignment horizontal="justify" vertical="center" wrapText="1"/>
    </xf>
    <xf numFmtId="0" fontId="13" fillId="0" borderId="45" xfId="0" applyFont="1" applyBorder="1" applyAlignment="1">
      <alignment horizontal="justify" vertical="center" wrapText="1"/>
    </xf>
    <xf numFmtId="0" fontId="13" fillId="0" borderId="46"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39"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40" xfId="0" applyFont="1" applyBorder="1" applyAlignment="1">
      <alignment horizontal="left" vertical="center" wrapText="1"/>
    </xf>
    <xf numFmtId="0" fontId="13" fillId="0" borderId="19" xfId="0" applyFont="1" applyBorder="1" applyAlignment="1">
      <alignment horizontal="left" vertical="center" wrapText="1"/>
    </xf>
    <xf numFmtId="0" fontId="13" fillId="0" borderId="39" xfId="0" applyFont="1" applyBorder="1" applyAlignment="1">
      <alignment horizontal="left" vertical="center" wrapText="1"/>
    </xf>
    <xf numFmtId="0" fontId="13" fillId="0" borderId="23" xfId="0" applyFont="1" applyBorder="1" applyAlignment="1">
      <alignment horizontal="left" vertical="center" wrapText="1"/>
    </xf>
    <xf numFmtId="0" fontId="13" fillId="6" borderId="33" xfId="0" applyFont="1" applyFill="1" applyBorder="1" applyAlignment="1">
      <alignment horizontal="left" vertical="center" wrapText="1"/>
    </xf>
    <xf numFmtId="0" fontId="17" fillId="6" borderId="2" xfId="0" applyFont="1" applyFill="1" applyBorder="1" applyAlignment="1">
      <alignment vertical="center" wrapText="1"/>
    </xf>
    <xf numFmtId="0" fontId="13" fillId="2" borderId="26" xfId="0" applyFont="1" applyFill="1" applyBorder="1" applyAlignment="1">
      <alignment vertical="center" wrapText="1"/>
    </xf>
    <xf numFmtId="0" fontId="13" fillId="0" borderId="41" xfId="0" applyFont="1" applyBorder="1" applyAlignment="1">
      <alignment vertical="center" wrapText="1"/>
    </xf>
    <xf numFmtId="166" fontId="11" fillId="6" borderId="49" xfId="0" applyNumberFormat="1" applyFont="1" applyFill="1" applyBorder="1" applyAlignment="1">
      <alignment horizontal="center" vertical="center"/>
    </xf>
    <xf numFmtId="166" fontId="11" fillId="6" borderId="50" xfId="0" applyNumberFormat="1" applyFont="1" applyFill="1" applyBorder="1" applyAlignment="1">
      <alignment horizontal="center" vertical="center"/>
    </xf>
    <xf numFmtId="166" fontId="11" fillId="6" borderId="36" xfId="0" applyNumberFormat="1" applyFont="1" applyFill="1" applyBorder="1" applyAlignment="1">
      <alignment horizontal="center" vertical="center"/>
    </xf>
    <xf numFmtId="166" fontId="11" fillId="6" borderId="37" xfId="0" applyNumberFormat="1" applyFont="1" applyFill="1" applyBorder="1" applyAlignment="1">
      <alignment horizontal="center" vertical="center"/>
    </xf>
    <xf numFmtId="168" fontId="26" fillId="6" borderId="33" xfId="3" applyNumberFormat="1" applyFont="1" applyFill="1" applyBorder="1" applyAlignment="1">
      <alignment horizontal="center" vertical="center" wrapText="1"/>
    </xf>
    <xf numFmtId="168" fontId="26" fillId="6" borderId="51" xfId="3" applyNumberFormat="1" applyFont="1" applyFill="1" applyBorder="1" applyAlignment="1">
      <alignment horizontal="center" vertical="center" wrapText="1"/>
    </xf>
    <xf numFmtId="168" fontId="26" fillId="6" borderId="18" xfId="3" applyNumberFormat="1" applyFont="1" applyFill="1" applyBorder="1" applyAlignment="1">
      <alignment horizontal="center" vertical="center" wrapText="1"/>
    </xf>
    <xf numFmtId="0" fontId="23" fillId="0" borderId="33" xfId="0" applyFont="1" applyBorder="1" applyAlignment="1">
      <alignment vertical="center"/>
    </xf>
    <xf numFmtId="0" fontId="23" fillId="0" borderId="51" xfId="0" applyFont="1" applyBorder="1" applyAlignment="1">
      <alignment vertical="center"/>
    </xf>
    <xf numFmtId="0" fontId="23" fillId="0" borderId="18" xfId="0" applyFont="1" applyBorder="1" applyAlignment="1">
      <alignment vertical="center"/>
    </xf>
    <xf numFmtId="0" fontId="23" fillId="0" borderId="67"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3" fillId="0" borderId="2" xfId="0" applyFont="1" applyBorder="1" applyAlignment="1">
      <alignment vertical="center"/>
    </xf>
    <xf numFmtId="0" fontId="23" fillId="8" borderId="2" xfId="0" applyFont="1" applyFill="1" applyBorder="1" applyAlignment="1">
      <alignment vertical="center"/>
    </xf>
    <xf numFmtId="0" fontId="23" fillId="0" borderId="49" xfId="0" applyFont="1" applyBorder="1" applyAlignment="1">
      <alignment horizontal="center" vertical="center"/>
    </xf>
    <xf numFmtId="0" fontId="23" fillId="0" borderId="72" xfId="0" applyFont="1" applyBorder="1" applyAlignment="1">
      <alignment horizontal="center" vertical="center"/>
    </xf>
    <xf numFmtId="0" fontId="23" fillId="0" borderId="50" xfId="0" applyFont="1" applyBorder="1" applyAlignment="1">
      <alignment horizontal="center" vertical="center"/>
    </xf>
    <xf numFmtId="0" fontId="15" fillId="0" borderId="0" xfId="0" applyFont="1" applyBorder="1" applyAlignment="1">
      <alignment horizontal="center" vertical="center"/>
    </xf>
    <xf numFmtId="0" fontId="15" fillId="0" borderId="71" xfId="0" applyFont="1" applyBorder="1" applyAlignment="1">
      <alignment horizontal="center" vertical="center"/>
    </xf>
    <xf numFmtId="0" fontId="27" fillId="20" borderId="33" xfId="0" applyFont="1" applyFill="1" applyBorder="1" applyAlignment="1">
      <alignment vertical="center"/>
    </xf>
    <xf numFmtId="0" fontId="27" fillId="20" borderId="51" xfId="0" applyFont="1" applyFill="1" applyBorder="1" applyAlignment="1">
      <alignment vertical="center"/>
    </xf>
    <xf numFmtId="0" fontId="27" fillId="20" borderId="18" xfId="0" applyFont="1" applyFill="1" applyBorder="1" applyAlignment="1">
      <alignment vertical="center"/>
    </xf>
    <xf numFmtId="0" fontId="15" fillId="0" borderId="67" xfId="0" applyFont="1" applyBorder="1" applyAlignment="1">
      <alignment horizontal="center" vertical="center"/>
    </xf>
    <xf numFmtId="0" fontId="15" fillId="0" borderId="17"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3" fillId="0" borderId="2" xfId="0" applyFont="1" applyFill="1" applyBorder="1" applyAlignment="1">
      <alignment vertical="center"/>
    </xf>
    <xf numFmtId="0" fontId="27" fillId="20" borderId="2" xfId="0" applyFont="1" applyFill="1" applyBorder="1" applyAlignment="1">
      <alignment vertical="center"/>
    </xf>
    <xf numFmtId="0" fontId="23" fillId="8" borderId="2" xfId="0" applyFont="1" applyFill="1" applyBorder="1" applyAlignment="1">
      <alignment horizontal="center" vertical="center"/>
    </xf>
    <xf numFmtId="0" fontId="11" fillId="0" borderId="72"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17" xfId="0" applyFont="1" applyBorder="1" applyAlignment="1">
      <alignment vertical="center"/>
    </xf>
    <xf numFmtId="0" fontId="11" fillId="0" borderId="71" xfId="0" applyFont="1" applyBorder="1" applyAlignment="1">
      <alignment vertical="center"/>
    </xf>
    <xf numFmtId="0" fontId="11" fillId="0" borderId="37" xfId="0" applyFont="1" applyBorder="1" applyAlignment="1">
      <alignment vertical="center"/>
    </xf>
    <xf numFmtId="0" fontId="23" fillId="0" borderId="33" xfId="0" applyFont="1" applyBorder="1" applyAlignment="1">
      <alignment horizontal="center" vertical="center"/>
    </xf>
    <xf numFmtId="0" fontId="23" fillId="0" borderId="51" xfId="0" applyFont="1" applyBorder="1" applyAlignment="1">
      <alignment horizontal="center" vertical="center"/>
    </xf>
    <xf numFmtId="0" fontId="23" fillId="0" borderId="18" xfId="0" applyFont="1" applyBorder="1" applyAlignment="1">
      <alignment horizontal="center" vertical="center"/>
    </xf>
    <xf numFmtId="0" fontId="23" fillId="7" borderId="2" xfId="0" applyFont="1" applyFill="1" applyBorder="1" applyAlignment="1">
      <alignment vertical="center"/>
    </xf>
    <xf numFmtId="0" fontId="11" fillId="0" borderId="49" xfId="0" applyFont="1" applyBorder="1" applyAlignment="1">
      <alignment vertical="center" wrapText="1"/>
    </xf>
    <xf numFmtId="0" fontId="11" fillId="0" borderId="67" xfId="0" applyFont="1" applyBorder="1" applyAlignment="1">
      <alignment vertical="center" wrapText="1"/>
    </xf>
    <xf numFmtId="0" fontId="11" fillId="0" borderId="36" xfId="0" applyFont="1" applyBorder="1" applyAlignment="1">
      <alignment vertical="center" wrapText="1"/>
    </xf>
    <xf numFmtId="49" fontId="4" fillId="8" borderId="49" xfId="0" applyNumberFormat="1" applyFont="1" applyFill="1" applyBorder="1" applyAlignment="1">
      <alignment horizontal="center" vertical="center" wrapText="1"/>
    </xf>
    <xf numFmtId="49" fontId="4" fillId="8" borderId="53" xfId="0" applyNumberFormat="1" applyFont="1" applyFill="1" applyBorder="1" applyAlignment="1">
      <alignment horizontal="center" vertical="center" wrapText="1"/>
    </xf>
    <xf numFmtId="49" fontId="4" fillId="8" borderId="65" xfId="0" applyNumberFormat="1" applyFont="1" applyFill="1" applyBorder="1" applyAlignment="1">
      <alignment horizontal="center" vertical="center" wrapText="1"/>
    </xf>
    <xf numFmtId="3" fontId="5" fillId="0" borderId="33" xfId="0" applyNumberFormat="1" applyFont="1" applyBorder="1" applyAlignment="1">
      <alignment horizontal="center" vertical="center"/>
    </xf>
    <xf numFmtId="3" fontId="5" fillId="0" borderId="51" xfId="0" applyNumberFormat="1" applyFont="1" applyBorder="1" applyAlignment="1">
      <alignment horizontal="center" vertical="center"/>
    </xf>
    <xf numFmtId="3" fontId="5" fillId="0" borderId="18" xfId="0" applyNumberFormat="1" applyFont="1" applyBorder="1" applyAlignment="1">
      <alignment horizontal="center" vertical="center"/>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3" fontId="4" fillId="2" borderId="53" xfId="0" applyNumberFormat="1" applyFont="1" applyFill="1" applyBorder="1" applyAlignment="1">
      <alignment horizontal="center" vertical="center" wrapText="1"/>
    </xf>
    <xf numFmtId="3" fontId="4" fillId="2" borderId="65" xfId="0" applyNumberFormat="1" applyFont="1" applyFill="1" applyBorder="1" applyAlignment="1">
      <alignment horizontal="center" vertical="center" wrapText="1"/>
    </xf>
    <xf numFmtId="3" fontId="4" fillId="3" borderId="65" xfId="0" applyNumberFormat="1" applyFont="1" applyFill="1" applyBorder="1" applyAlignment="1">
      <alignment horizontal="center" vertical="center"/>
    </xf>
    <xf numFmtId="3" fontId="4" fillId="7" borderId="53" xfId="0" applyNumberFormat="1" applyFont="1" applyFill="1" applyBorder="1" applyAlignment="1">
      <alignment horizontal="center" vertical="center" wrapText="1"/>
    </xf>
    <xf numFmtId="3" fontId="4" fillId="7" borderId="65" xfId="0" applyNumberFormat="1" applyFont="1" applyFill="1" applyBorder="1" applyAlignment="1">
      <alignment horizontal="center" vertical="center" wrapText="1"/>
    </xf>
    <xf numFmtId="3" fontId="4" fillId="2" borderId="53" xfId="0" applyNumberFormat="1" applyFont="1" applyFill="1" applyBorder="1" applyAlignment="1">
      <alignment horizontal="center" vertical="center"/>
    </xf>
    <xf numFmtId="3" fontId="4" fillId="2" borderId="65" xfId="0" applyNumberFormat="1" applyFont="1" applyFill="1" applyBorder="1" applyAlignment="1">
      <alignment horizontal="center" vertical="center"/>
    </xf>
    <xf numFmtId="49" fontId="4" fillId="6" borderId="38" xfId="0" applyNumberFormat="1" applyFont="1" applyFill="1" applyBorder="1" applyAlignment="1">
      <alignment horizontal="center" vertical="center" wrapText="1"/>
    </xf>
    <xf numFmtId="49" fontId="4" fillId="6" borderId="53" xfId="0" applyNumberFormat="1" applyFont="1" applyFill="1" applyBorder="1" applyAlignment="1">
      <alignment horizontal="center" vertical="center" wrapText="1"/>
    </xf>
    <xf numFmtId="49" fontId="4" fillId="6" borderId="65" xfId="0" applyNumberFormat="1" applyFont="1" applyFill="1" applyBorder="1" applyAlignment="1">
      <alignment horizontal="center" vertical="center" wrapText="1"/>
    </xf>
    <xf numFmtId="49" fontId="4" fillId="8" borderId="38" xfId="0" applyNumberFormat="1" applyFont="1" applyFill="1" applyBorder="1" applyAlignment="1">
      <alignment horizontal="center" vertical="center" wrapText="1"/>
    </xf>
    <xf numFmtId="165" fontId="4" fillId="0" borderId="38" xfId="4" applyNumberFormat="1" applyFont="1" applyBorder="1" applyAlignment="1">
      <alignment horizontal="center" vertical="center" wrapText="1"/>
    </xf>
    <xf numFmtId="165" fontId="4" fillId="0" borderId="53" xfId="4" applyNumberFormat="1" applyFont="1" applyBorder="1" applyAlignment="1">
      <alignment horizontal="center" vertical="center" wrapText="1"/>
    </xf>
    <xf numFmtId="165" fontId="4" fillId="0" borderId="65" xfId="4" applyNumberFormat="1" applyFont="1" applyBorder="1" applyAlignment="1">
      <alignment horizontal="center" vertical="center" wrapText="1"/>
    </xf>
    <xf numFmtId="0" fontId="23" fillId="7" borderId="33" xfId="0" applyFont="1" applyFill="1" applyBorder="1" applyAlignment="1">
      <alignment vertical="center"/>
    </xf>
    <xf numFmtId="0" fontId="23" fillId="7" borderId="51" xfId="0" applyFont="1" applyFill="1" applyBorder="1" applyAlignment="1">
      <alignment vertical="center"/>
    </xf>
    <xf numFmtId="0" fontId="23" fillId="7" borderId="18" xfId="0" applyFont="1" applyFill="1" applyBorder="1" applyAlignment="1">
      <alignment vertical="center"/>
    </xf>
    <xf numFmtId="0" fontId="3" fillId="8" borderId="2" xfId="0" applyFont="1" applyFill="1" applyBorder="1" applyAlignment="1">
      <alignment horizontal="center" vertical="center" wrapText="1"/>
    </xf>
    <xf numFmtId="0" fontId="3" fillId="0" borderId="2" xfId="0" applyFont="1" applyBorder="1" applyAlignment="1">
      <alignment horizontal="center" vertical="center"/>
    </xf>
    <xf numFmtId="0" fontId="8" fillId="8" borderId="52" xfId="0" applyFont="1" applyFill="1" applyBorder="1" applyAlignment="1">
      <alignment horizontal="center" vertical="center" wrapText="1"/>
    </xf>
    <xf numFmtId="0" fontId="8" fillId="8" borderId="53" xfId="0" applyFont="1" applyFill="1" applyBorder="1" applyAlignment="1">
      <alignment horizontal="center" vertical="center" wrapText="1"/>
    </xf>
    <xf numFmtId="0" fontId="8" fillId="8" borderId="54" xfId="0" applyFont="1" applyFill="1" applyBorder="1" applyAlignment="1">
      <alignment horizontal="center" vertical="center" wrapText="1"/>
    </xf>
    <xf numFmtId="0" fontId="8" fillId="12" borderId="52" xfId="0" applyFont="1" applyFill="1" applyBorder="1" applyAlignment="1">
      <alignment vertical="center" wrapText="1"/>
    </xf>
    <xf numFmtId="0" fontId="8" fillId="12" borderId="53" xfId="0" applyFont="1" applyFill="1" applyBorder="1" applyAlignment="1">
      <alignment vertical="center" wrapText="1"/>
    </xf>
    <xf numFmtId="0" fontId="8" fillId="12" borderId="54" xfId="0" applyFont="1" applyFill="1" applyBorder="1" applyAlignment="1">
      <alignment vertical="center" wrapText="1"/>
    </xf>
    <xf numFmtId="3" fontId="9" fillId="10" borderId="52" xfId="7" applyNumberFormat="1" applyFont="1" applyFill="1" applyBorder="1" applyAlignment="1">
      <alignment horizontal="center" vertical="center"/>
    </xf>
    <xf numFmtId="3" fontId="9" fillId="10" borderId="53" xfId="7" applyNumberFormat="1" applyFont="1" applyFill="1" applyBorder="1" applyAlignment="1">
      <alignment horizontal="center" vertical="center"/>
    </xf>
    <xf numFmtId="3" fontId="9" fillId="10" borderId="54" xfId="7" applyNumberFormat="1" applyFont="1" applyFill="1" applyBorder="1" applyAlignment="1">
      <alignment horizontal="center" vertical="center"/>
    </xf>
    <xf numFmtId="3" fontId="8" fillId="0" borderId="52" xfId="7" applyNumberFormat="1" applyFont="1" applyFill="1" applyBorder="1" applyAlignment="1">
      <alignment horizontal="center" vertical="center"/>
    </xf>
    <xf numFmtId="3" fontId="8" fillId="0" borderId="53" xfId="7" applyNumberFormat="1" applyFont="1" applyFill="1" applyBorder="1" applyAlignment="1">
      <alignment horizontal="center" vertical="center"/>
    </xf>
    <xf numFmtId="3" fontId="8" fillId="0" borderId="54" xfId="7" applyNumberFormat="1" applyFont="1" applyFill="1" applyBorder="1" applyAlignment="1">
      <alignment horizontal="center" vertical="center"/>
    </xf>
    <xf numFmtId="3" fontId="4" fillId="2" borderId="17" xfId="0" applyNumberFormat="1" applyFont="1" applyFill="1" applyBorder="1" applyAlignment="1">
      <alignment horizontal="center" vertical="center" wrapText="1"/>
    </xf>
    <xf numFmtId="3" fontId="4" fillId="2" borderId="37" xfId="0" applyNumberFormat="1" applyFont="1" applyFill="1" applyBorder="1" applyAlignment="1">
      <alignment horizontal="center" vertical="center" wrapText="1"/>
    </xf>
    <xf numFmtId="0" fontId="10" fillId="0" borderId="49" xfId="0" applyFont="1" applyBorder="1" applyAlignment="1">
      <alignment horizontal="center" vertical="center"/>
    </xf>
    <xf numFmtId="0" fontId="10" fillId="0" borderId="72" xfId="0" applyFont="1" applyBorder="1" applyAlignment="1">
      <alignment horizontal="center" vertical="center"/>
    </xf>
    <xf numFmtId="0" fontId="10" fillId="0" borderId="50" xfId="0" applyFont="1" applyBorder="1" applyAlignment="1">
      <alignment horizontal="center" vertical="center"/>
    </xf>
    <xf numFmtId="0" fontId="10" fillId="0" borderId="67" xfId="0" applyFont="1" applyBorder="1" applyAlignment="1">
      <alignment horizontal="center" vertical="center"/>
    </xf>
    <xf numFmtId="0" fontId="10" fillId="0" borderId="0" xfId="0" applyFont="1" applyBorder="1" applyAlignment="1">
      <alignment horizontal="center" vertical="center"/>
    </xf>
    <xf numFmtId="0" fontId="10" fillId="0" borderId="17" xfId="0" applyFont="1" applyBorder="1" applyAlignment="1">
      <alignment horizontal="center" vertical="center"/>
    </xf>
    <xf numFmtId="0" fontId="10" fillId="0" borderId="36" xfId="0" applyFont="1" applyBorder="1" applyAlignment="1">
      <alignment horizontal="center" vertical="center"/>
    </xf>
    <xf numFmtId="0" fontId="10" fillId="0" borderId="71" xfId="0" applyFont="1" applyBorder="1" applyAlignment="1">
      <alignment horizontal="center" vertical="center"/>
    </xf>
    <xf numFmtId="0" fontId="10" fillId="0" borderId="37" xfId="0" applyFont="1" applyBorder="1" applyAlignment="1">
      <alignment horizontal="center" vertical="center"/>
    </xf>
    <xf numFmtId="49" fontId="4" fillId="17" borderId="38" xfId="0" applyNumberFormat="1" applyFont="1" applyFill="1" applyBorder="1" applyAlignment="1">
      <alignment horizontal="center" vertical="center" wrapText="1"/>
    </xf>
    <xf numFmtId="49" fontId="4" fillId="17" borderId="53" xfId="0" applyNumberFormat="1" applyFont="1" applyFill="1" applyBorder="1" applyAlignment="1">
      <alignment horizontal="center" vertical="center" wrapText="1"/>
    </xf>
    <xf numFmtId="49" fontId="4" fillId="17" borderId="65" xfId="0" applyNumberFormat="1" applyFont="1" applyFill="1" applyBorder="1" applyAlignment="1">
      <alignment horizontal="center" vertical="center" wrapText="1"/>
    </xf>
    <xf numFmtId="164" fontId="5" fillId="17" borderId="33" xfId="4" applyNumberFormat="1" applyFont="1" applyFill="1" applyBorder="1" applyAlignment="1">
      <alignment horizontal="center" vertical="center"/>
    </xf>
    <xf numFmtId="164" fontId="5" fillId="17" borderId="51" xfId="4" applyNumberFormat="1" applyFont="1" applyFill="1" applyBorder="1" applyAlignment="1">
      <alignment horizontal="center" vertical="center"/>
    </xf>
    <xf numFmtId="164" fontId="5" fillId="17" borderId="18" xfId="4" applyNumberFormat="1" applyFont="1" applyFill="1" applyBorder="1" applyAlignment="1">
      <alignment horizontal="center" vertical="center"/>
    </xf>
    <xf numFmtId="49" fontId="4" fillId="15" borderId="38" xfId="0" applyNumberFormat="1" applyFont="1" applyFill="1" applyBorder="1" applyAlignment="1">
      <alignment horizontal="center" vertical="center" wrapText="1"/>
    </xf>
    <xf numFmtId="49" fontId="4" fillId="15" borderId="53" xfId="0" applyNumberFormat="1" applyFont="1" applyFill="1" applyBorder="1" applyAlignment="1">
      <alignment horizontal="center" vertical="center" wrapText="1"/>
    </xf>
    <xf numFmtId="49" fontId="4" fillId="15" borderId="65" xfId="0" applyNumberFormat="1" applyFont="1" applyFill="1" applyBorder="1" applyAlignment="1">
      <alignment horizontal="center" vertical="center" wrapText="1"/>
    </xf>
    <xf numFmtId="0" fontId="5" fillId="0" borderId="38"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5" xfId="0" applyFont="1" applyBorder="1" applyAlignment="1">
      <alignment horizontal="center" vertical="center" wrapText="1"/>
    </xf>
    <xf numFmtId="49" fontId="4" fillId="13" borderId="38" xfId="0" applyNumberFormat="1" applyFont="1" applyFill="1" applyBorder="1" applyAlignment="1">
      <alignment horizontal="center" vertical="center" wrapText="1"/>
    </xf>
    <xf numFmtId="49" fontId="4" fillId="13" borderId="53" xfId="0" applyNumberFormat="1" applyFont="1" applyFill="1" applyBorder="1" applyAlignment="1">
      <alignment horizontal="center" vertical="center" wrapText="1"/>
    </xf>
    <xf numFmtId="49" fontId="4" fillId="13" borderId="65" xfId="0" applyNumberFormat="1" applyFont="1" applyFill="1" applyBorder="1" applyAlignment="1">
      <alignment horizontal="center" vertical="center" wrapText="1"/>
    </xf>
    <xf numFmtId="164" fontId="5" fillId="9" borderId="33" xfId="4" applyNumberFormat="1" applyFont="1" applyFill="1" applyBorder="1" applyAlignment="1">
      <alignment horizontal="center" vertical="center"/>
    </xf>
    <xf numFmtId="164" fontId="5" fillId="9" borderId="51" xfId="4" applyNumberFormat="1" applyFont="1" applyFill="1" applyBorder="1" applyAlignment="1">
      <alignment horizontal="center" vertical="center"/>
    </xf>
    <xf numFmtId="164" fontId="5" fillId="9" borderId="18" xfId="4" applyNumberFormat="1" applyFont="1" applyFill="1" applyBorder="1" applyAlignment="1">
      <alignment horizontal="center" vertical="center"/>
    </xf>
    <xf numFmtId="3" fontId="4" fillId="7" borderId="66" xfId="0" applyNumberFormat="1" applyFont="1" applyFill="1" applyBorder="1" applyAlignment="1">
      <alignment horizontal="center" vertical="center" wrapText="1"/>
    </xf>
    <xf numFmtId="3" fontId="4" fillId="2" borderId="70" xfId="0" applyNumberFormat="1" applyFont="1" applyFill="1" applyBorder="1" applyAlignment="1">
      <alignment horizontal="center" vertical="center"/>
    </xf>
    <xf numFmtId="3" fontId="4" fillId="2" borderId="36" xfId="0" applyNumberFormat="1" applyFont="1" applyFill="1" applyBorder="1" applyAlignment="1">
      <alignment horizontal="center" vertical="center"/>
    </xf>
    <xf numFmtId="0" fontId="8" fillId="6" borderId="52" xfId="0" applyFont="1" applyFill="1" applyBorder="1" applyAlignment="1" applyProtection="1">
      <alignment horizontal="center" vertical="center"/>
      <protection locked="0"/>
    </xf>
    <xf numFmtId="0" fontId="8" fillId="6" borderId="53" xfId="0" applyFont="1" applyFill="1" applyBorder="1" applyAlignment="1" applyProtection="1">
      <alignment horizontal="center" vertical="center"/>
      <protection locked="0"/>
    </xf>
    <xf numFmtId="0" fontId="8" fillId="6" borderId="54" xfId="0" applyFont="1" applyFill="1" applyBorder="1" applyAlignment="1" applyProtection="1">
      <alignment horizontal="center" vertical="center"/>
      <protection locked="0"/>
    </xf>
    <xf numFmtId="49" fontId="4" fillId="18" borderId="67" xfId="0" applyNumberFormat="1" applyFont="1" applyFill="1" applyBorder="1" applyAlignment="1">
      <alignment horizontal="center" vertical="center" wrapText="1"/>
    </xf>
    <xf numFmtId="49" fontId="4" fillId="18" borderId="36" xfId="0" applyNumberFormat="1" applyFont="1" applyFill="1" applyBorder="1" applyAlignment="1">
      <alignment horizontal="center" vertical="center" wrapText="1"/>
    </xf>
    <xf numFmtId="49" fontId="4" fillId="18" borderId="38" xfId="0" applyNumberFormat="1" applyFont="1" applyFill="1" applyBorder="1" applyAlignment="1">
      <alignment horizontal="center" vertical="center" wrapText="1"/>
    </xf>
    <xf numFmtId="49" fontId="4" fillId="18" borderId="53" xfId="0" applyNumberFormat="1" applyFont="1" applyFill="1" applyBorder="1" applyAlignment="1">
      <alignment horizontal="center" vertical="center" wrapText="1"/>
    </xf>
    <xf numFmtId="49" fontId="4" fillId="18" borderId="65" xfId="0" applyNumberFormat="1" applyFont="1" applyFill="1" applyBorder="1" applyAlignment="1">
      <alignment horizontal="center" vertical="center" wrapText="1"/>
    </xf>
    <xf numFmtId="164" fontId="6" fillId="19" borderId="26" xfId="4" applyNumberFormat="1" applyFont="1" applyFill="1" applyBorder="1" applyAlignment="1">
      <alignment horizontal="center" vertical="center"/>
    </xf>
    <xf numFmtId="164" fontId="6" fillId="19" borderId="68" xfId="4" applyNumberFormat="1" applyFont="1" applyFill="1" applyBorder="1" applyAlignment="1">
      <alignment horizontal="center" vertical="center"/>
    </xf>
    <xf numFmtId="164" fontId="6" fillId="19" borderId="69" xfId="4" applyNumberFormat="1" applyFont="1" applyFill="1" applyBorder="1" applyAlignment="1">
      <alignment horizontal="center" vertical="center"/>
    </xf>
    <xf numFmtId="167" fontId="5" fillId="0" borderId="33" xfId="7" applyNumberFormat="1" applyFont="1" applyFill="1" applyBorder="1" applyAlignment="1">
      <alignment horizontal="center" vertical="center"/>
    </xf>
    <xf numFmtId="167" fontId="5" fillId="0" borderId="18" xfId="7" applyNumberFormat="1" applyFont="1" applyFill="1" applyBorder="1" applyAlignment="1">
      <alignment horizontal="center" vertical="center"/>
    </xf>
    <xf numFmtId="0" fontId="8" fillId="13" borderId="52" xfId="0" applyFont="1" applyFill="1" applyBorder="1" applyAlignment="1" applyProtection="1">
      <alignment horizontal="center" vertical="center"/>
      <protection locked="0"/>
    </xf>
    <xf numFmtId="0" fontId="8" fillId="13" borderId="53" xfId="0" applyFont="1" applyFill="1" applyBorder="1" applyAlignment="1" applyProtection="1">
      <alignment horizontal="center" vertical="center"/>
      <protection locked="0"/>
    </xf>
    <xf numFmtId="0" fontId="8" fillId="13" borderId="54" xfId="0" applyFont="1" applyFill="1" applyBorder="1" applyAlignment="1" applyProtection="1">
      <alignment horizontal="center" vertical="center"/>
      <protection locked="0"/>
    </xf>
    <xf numFmtId="0" fontId="8" fillId="11" borderId="52" xfId="0" applyFont="1" applyFill="1" applyBorder="1" applyAlignment="1" applyProtection="1">
      <alignment horizontal="center" vertical="center"/>
      <protection locked="0"/>
    </xf>
    <xf numFmtId="0" fontId="8" fillId="11" borderId="53" xfId="0" applyFont="1" applyFill="1" applyBorder="1" applyAlignment="1" applyProtection="1">
      <alignment horizontal="center" vertical="center"/>
      <protection locked="0"/>
    </xf>
    <xf numFmtId="0" fontId="8" fillId="11" borderId="54" xfId="0" applyFont="1" applyFill="1" applyBorder="1" applyAlignment="1" applyProtection="1">
      <alignment horizontal="center" vertical="center"/>
      <protection locked="0"/>
    </xf>
    <xf numFmtId="164" fontId="5" fillId="15" borderId="33" xfId="4" applyNumberFormat="1" applyFont="1" applyFill="1" applyBorder="1" applyAlignment="1">
      <alignment horizontal="center" vertical="center"/>
    </xf>
    <xf numFmtId="164" fontId="5" fillId="15" borderId="51" xfId="4" applyNumberFormat="1" applyFont="1" applyFill="1" applyBorder="1" applyAlignment="1">
      <alignment horizontal="center" vertical="center"/>
    </xf>
    <xf numFmtId="164" fontId="5" fillId="15" borderId="18" xfId="4" applyNumberFormat="1" applyFont="1" applyFill="1" applyBorder="1" applyAlignment="1">
      <alignment horizontal="center" vertical="center"/>
    </xf>
    <xf numFmtId="0" fontId="8" fillId="8" borderId="52" xfId="0" applyFont="1" applyFill="1" applyBorder="1" applyAlignment="1" applyProtection="1">
      <alignment horizontal="center" vertical="center" wrapText="1"/>
    </xf>
    <xf numFmtId="0" fontId="8" fillId="8" borderId="53" xfId="0" applyFont="1" applyFill="1" applyBorder="1" applyAlignment="1" applyProtection="1">
      <alignment horizontal="center" vertical="center" wrapText="1"/>
    </xf>
    <xf numFmtId="0" fontId="8" fillId="8" borderId="54" xfId="0" applyFont="1" applyFill="1" applyBorder="1" applyAlignment="1" applyProtection="1">
      <alignment horizontal="center" vertical="center" wrapText="1"/>
    </xf>
    <xf numFmtId="3" fontId="24" fillId="8" borderId="52" xfId="7" applyNumberFormat="1" applyFont="1" applyFill="1" applyBorder="1" applyAlignment="1" applyProtection="1">
      <alignment horizontal="center" vertical="center"/>
    </xf>
    <xf numFmtId="3" fontId="24" fillId="8" borderId="53" xfId="7" applyNumberFormat="1" applyFont="1" applyFill="1" applyBorder="1" applyAlignment="1" applyProtection="1">
      <alignment horizontal="center" vertical="center"/>
    </xf>
    <xf numFmtId="3" fontId="24" fillId="8" borderId="54" xfId="7" applyNumberFormat="1" applyFont="1" applyFill="1" applyBorder="1" applyAlignment="1" applyProtection="1">
      <alignment horizontal="center" vertical="center"/>
    </xf>
    <xf numFmtId="3" fontId="8" fillId="6" borderId="52" xfId="7" applyNumberFormat="1" applyFont="1" applyFill="1" applyBorder="1" applyAlignment="1" applyProtection="1">
      <alignment horizontal="center" vertical="center"/>
    </xf>
    <xf numFmtId="3" fontId="8" fillId="6" borderId="53" xfId="7" applyNumberFormat="1" applyFont="1" applyFill="1" applyBorder="1" applyAlignment="1" applyProtection="1">
      <alignment horizontal="center" vertical="center"/>
    </xf>
    <xf numFmtId="3" fontId="8" fillId="6" borderId="54" xfId="7" applyNumberFormat="1" applyFont="1" applyFill="1" applyBorder="1" applyAlignment="1" applyProtection="1">
      <alignment horizontal="center" vertical="center"/>
    </xf>
    <xf numFmtId="3" fontId="8" fillId="6" borderId="52" xfId="7" applyNumberFormat="1" applyFont="1" applyFill="1" applyBorder="1" applyAlignment="1">
      <alignment horizontal="center" vertical="center"/>
    </xf>
    <xf numFmtId="3" fontId="8" fillId="6" borderId="53" xfId="7" applyNumberFormat="1" applyFont="1" applyFill="1" applyBorder="1" applyAlignment="1">
      <alignment horizontal="center" vertical="center"/>
    </xf>
    <xf numFmtId="3" fontId="8" fillId="6" borderId="54" xfId="7" applyNumberFormat="1" applyFont="1" applyFill="1" applyBorder="1" applyAlignment="1">
      <alignment horizontal="center" vertical="center"/>
    </xf>
    <xf numFmtId="0" fontId="11" fillId="0" borderId="58" xfId="0" applyFont="1" applyBorder="1" applyAlignment="1">
      <alignment vertical="center"/>
    </xf>
    <xf numFmtId="0" fontId="11" fillId="0" borderId="59" xfId="0" applyFont="1" applyBorder="1" applyAlignment="1">
      <alignment vertical="center"/>
    </xf>
    <xf numFmtId="0" fontId="11" fillId="0" borderId="60" xfId="0" applyFont="1" applyBorder="1" applyAlignment="1">
      <alignment vertical="center"/>
    </xf>
    <xf numFmtId="0" fontId="11" fillId="0" borderId="33" xfId="0" applyFont="1" applyBorder="1" applyAlignment="1">
      <alignment vertical="center"/>
    </xf>
    <xf numFmtId="0" fontId="11" fillId="0" borderId="51" xfId="0" applyFont="1" applyBorder="1" applyAlignment="1">
      <alignment vertical="center"/>
    </xf>
    <xf numFmtId="0" fontId="11" fillId="0" borderId="61" xfId="0" applyFont="1" applyBorder="1" applyAlignment="1">
      <alignment vertical="center"/>
    </xf>
    <xf numFmtId="3" fontId="8" fillId="13" borderId="52" xfId="7" applyNumberFormat="1" applyFont="1" applyFill="1" applyBorder="1" applyAlignment="1">
      <alignment horizontal="center" vertical="center"/>
    </xf>
    <xf numFmtId="3" fontId="8" fillId="13" borderId="53" xfId="7" applyNumberFormat="1" applyFont="1" applyFill="1" applyBorder="1" applyAlignment="1">
      <alignment horizontal="center" vertical="center"/>
    </xf>
    <xf numFmtId="3" fontId="8" fillId="13" borderId="54" xfId="7" applyNumberFormat="1" applyFont="1" applyFill="1" applyBorder="1" applyAlignment="1">
      <alignment horizontal="center" vertical="center"/>
    </xf>
    <xf numFmtId="3" fontId="8" fillId="11" borderId="52" xfId="7" applyNumberFormat="1" applyFont="1" applyFill="1" applyBorder="1" applyAlignment="1">
      <alignment horizontal="center" vertical="center"/>
    </xf>
    <xf numFmtId="3" fontId="8" fillId="11" borderId="53" xfId="7" applyNumberFormat="1" applyFont="1" applyFill="1" applyBorder="1" applyAlignment="1">
      <alignment horizontal="center" vertical="center"/>
    </xf>
    <xf numFmtId="3" fontId="8" fillId="11" borderId="54" xfId="7" applyNumberFormat="1" applyFont="1" applyFill="1" applyBorder="1" applyAlignment="1">
      <alignment horizontal="center" vertical="center"/>
    </xf>
    <xf numFmtId="0" fontId="11" fillId="0" borderId="62" xfId="0" applyFont="1" applyBorder="1" applyAlignment="1">
      <alignment vertical="center"/>
    </xf>
    <xf numFmtId="0" fontId="11" fillId="0" borderId="63" xfId="0" applyFont="1" applyBorder="1" applyAlignment="1">
      <alignment vertical="center"/>
    </xf>
    <xf numFmtId="0" fontId="11" fillId="0" borderId="64" xfId="0" applyFont="1" applyBorder="1" applyAlignment="1">
      <alignment vertical="center"/>
    </xf>
    <xf numFmtId="3" fontId="24" fillId="13" borderId="52" xfId="7" applyNumberFormat="1" applyFont="1" applyFill="1" applyBorder="1" applyAlignment="1">
      <alignment horizontal="center" vertical="center"/>
    </xf>
    <xf numFmtId="3" fontId="24" fillId="13" borderId="53" xfId="7" applyNumberFormat="1" applyFont="1" applyFill="1" applyBorder="1" applyAlignment="1">
      <alignment horizontal="center" vertical="center"/>
    </xf>
    <xf numFmtId="3" fontId="24" fillId="13" borderId="54" xfId="7" applyNumberFormat="1" applyFont="1" applyFill="1" applyBorder="1" applyAlignment="1">
      <alignment horizontal="center" vertical="center"/>
    </xf>
    <xf numFmtId="3" fontId="24" fillId="11" borderId="52" xfId="7" applyNumberFormat="1" applyFont="1" applyFill="1" applyBorder="1" applyAlignment="1">
      <alignment horizontal="center" vertical="center"/>
    </xf>
    <xf numFmtId="3" fontId="24" fillId="11" borderId="53" xfId="7" applyNumberFormat="1" applyFont="1" applyFill="1" applyBorder="1" applyAlignment="1">
      <alignment horizontal="center" vertical="center"/>
    </xf>
    <xf numFmtId="3" fontId="24" fillId="11" borderId="54" xfId="7" applyNumberFormat="1" applyFont="1" applyFill="1" applyBorder="1" applyAlignment="1">
      <alignment horizontal="center" vertical="center"/>
    </xf>
    <xf numFmtId="3" fontId="24" fillId="6" borderId="52" xfId="7" applyNumberFormat="1" applyFont="1" applyFill="1" applyBorder="1" applyAlignment="1" applyProtection="1">
      <alignment horizontal="center" vertical="center"/>
    </xf>
    <xf numFmtId="3" fontId="24" fillId="6" borderId="53" xfId="7" applyNumberFormat="1" applyFont="1" applyFill="1" applyBorder="1" applyAlignment="1" applyProtection="1">
      <alignment horizontal="center" vertical="center"/>
    </xf>
    <xf numFmtId="3" fontId="24" fillId="6" borderId="54" xfId="7" applyNumberFormat="1" applyFont="1" applyFill="1" applyBorder="1" applyAlignment="1" applyProtection="1">
      <alignment horizontal="center" vertical="center"/>
    </xf>
    <xf numFmtId="3" fontId="24" fillId="6" borderId="52" xfId="7" applyNumberFormat="1" applyFont="1" applyFill="1" applyBorder="1" applyAlignment="1">
      <alignment horizontal="center" vertical="center"/>
    </xf>
    <xf numFmtId="3" fontId="24" fillId="6" borderId="53" xfId="7" applyNumberFormat="1" applyFont="1" applyFill="1" applyBorder="1" applyAlignment="1">
      <alignment horizontal="center" vertical="center"/>
    </xf>
    <xf numFmtId="3" fontId="24" fillId="6" borderId="54" xfId="7" applyNumberFormat="1" applyFont="1" applyFill="1" applyBorder="1" applyAlignment="1">
      <alignment horizontal="center" vertical="center"/>
    </xf>
    <xf numFmtId="3" fontId="8" fillId="10" borderId="52" xfId="7" applyNumberFormat="1" applyFont="1" applyFill="1" applyBorder="1" applyAlignment="1">
      <alignment horizontal="center" vertical="center"/>
    </xf>
    <xf numFmtId="3" fontId="8" fillId="10" borderId="53" xfId="7" applyNumberFormat="1" applyFont="1" applyFill="1" applyBorder="1" applyAlignment="1">
      <alignment horizontal="center" vertical="center"/>
    </xf>
    <xf numFmtId="3" fontId="8" fillId="10" borderId="54" xfId="7" applyNumberFormat="1" applyFont="1" applyFill="1" applyBorder="1" applyAlignment="1">
      <alignment horizontal="center" vertical="center"/>
    </xf>
    <xf numFmtId="0" fontId="8" fillId="6" borderId="55" xfId="0" applyFont="1" applyFill="1" applyBorder="1" applyAlignment="1">
      <alignment vertical="center" wrapText="1"/>
    </xf>
    <xf numFmtId="0" fontId="8" fillId="6" borderId="56" xfId="0" applyFont="1" applyFill="1" applyBorder="1" applyAlignment="1">
      <alignment vertical="center" wrapText="1"/>
    </xf>
    <xf numFmtId="0" fontId="8" fillId="6" borderId="57" xfId="0" applyFont="1" applyFill="1" applyBorder="1" applyAlignment="1">
      <alignment vertical="center" wrapText="1"/>
    </xf>
    <xf numFmtId="0" fontId="11" fillId="0" borderId="55" xfId="0" applyFont="1" applyBorder="1" applyAlignment="1">
      <alignment vertical="center" wrapText="1"/>
    </xf>
    <xf numFmtId="0" fontId="11" fillId="0" borderId="56" xfId="0" applyFont="1" applyBorder="1" applyAlignment="1">
      <alignment vertical="center" wrapText="1"/>
    </xf>
    <xf numFmtId="0" fontId="11" fillId="0" borderId="57" xfId="0" applyFont="1" applyBorder="1" applyAlignment="1">
      <alignment vertical="center" wrapText="1"/>
    </xf>
    <xf numFmtId="0" fontId="8" fillId="0" borderId="73" xfId="0" applyFont="1" applyFill="1" applyBorder="1" applyAlignment="1">
      <alignment vertical="center" wrapText="1"/>
    </xf>
    <xf numFmtId="0" fontId="8" fillId="0" borderId="55" xfId="0" applyFont="1" applyFill="1" applyBorder="1" applyAlignment="1">
      <alignment vertical="center" wrapText="1"/>
    </xf>
    <xf numFmtId="0" fontId="8" fillId="0" borderId="56" xfId="0" applyFont="1" applyFill="1" applyBorder="1" applyAlignment="1">
      <alignment vertical="center" wrapText="1"/>
    </xf>
    <xf numFmtId="0" fontId="8" fillId="0" borderId="57" xfId="0" applyFont="1" applyFill="1" applyBorder="1" applyAlignment="1">
      <alignment vertical="center" wrapText="1"/>
    </xf>
  </cellXfs>
  <cellStyles count="8">
    <cellStyle name="KPT06_contrast" xfId="1"/>
    <cellStyle name="KPT06_fill" xfId="2"/>
    <cellStyle name="KPT06_Main" xfId="3"/>
    <cellStyle name="Millares" xfId="4" builtinId="3"/>
    <cellStyle name="Normal" xfId="0" builtinId="0"/>
    <cellStyle name="Normal 2" xfId="5"/>
    <cellStyle name="Normal 2 2" xfId="6"/>
    <cellStyle name="Porcentaje" xfId="7" builtinId="5"/>
  </cellStyles>
  <dxfs count="14">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320040</xdr:colOff>
      <xdr:row>1</xdr:row>
      <xdr:rowOff>38100</xdr:rowOff>
    </xdr:from>
    <xdr:to>
      <xdr:col>10</xdr:col>
      <xdr:colOff>396240</xdr:colOff>
      <xdr:row>4</xdr:row>
      <xdr:rowOff>152400</xdr:rowOff>
    </xdr:to>
    <xdr:pic>
      <xdr:nvPicPr>
        <xdr:cNvPr id="20721" name="Imagen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l="4176" t="7452" r="4518" b="7387"/>
        <a:stretch>
          <a:fillRect/>
        </a:stretch>
      </xdr:blipFill>
      <xdr:spPr bwMode="auto">
        <a:xfrm>
          <a:off x="7513320" y="243840"/>
          <a:ext cx="73914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335280</xdr:colOff>
      <xdr:row>1</xdr:row>
      <xdr:rowOff>38100</xdr:rowOff>
    </xdr:from>
    <xdr:to>
      <xdr:col>1</xdr:col>
      <xdr:colOff>891540</xdr:colOff>
      <xdr:row>4</xdr:row>
      <xdr:rowOff>152400</xdr:rowOff>
    </xdr:to>
    <xdr:pic>
      <xdr:nvPicPr>
        <xdr:cNvPr id="20722" name="Imagen 2"/>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l="-339" t="1549" r="73412" b="-694"/>
        <a:stretch>
          <a:fillRect/>
        </a:stretch>
      </xdr:blipFill>
      <xdr:spPr bwMode="auto">
        <a:xfrm>
          <a:off x="518160" y="243840"/>
          <a:ext cx="55626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335280</xdr:colOff>
      <xdr:row>1</xdr:row>
      <xdr:rowOff>38100</xdr:rowOff>
    </xdr:from>
    <xdr:to>
      <xdr:col>18</xdr:col>
      <xdr:colOff>441960</xdr:colOff>
      <xdr:row>4</xdr:row>
      <xdr:rowOff>152400</xdr:rowOff>
    </xdr:to>
    <xdr:pic>
      <xdr:nvPicPr>
        <xdr:cNvPr id="20723" name="Imagen 3"/>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39" t="1549" r="73412" b="-694"/>
        <a:stretch>
          <a:fillRect/>
        </a:stretch>
      </xdr:blipFill>
      <xdr:spPr bwMode="auto">
        <a:xfrm>
          <a:off x="15575280" y="243840"/>
          <a:ext cx="55626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45720</xdr:colOff>
      <xdr:row>1</xdr:row>
      <xdr:rowOff>38100</xdr:rowOff>
    </xdr:from>
    <xdr:to>
      <xdr:col>35</xdr:col>
      <xdr:colOff>160020</xdr:colOff>
      <xdr:row>4</xdr:row>
      <xdr:rowOff>160020</xdr:rowOff>
    </xdr:to>
    <xdr:pic>
      <xdr:nvPicPr>
        <xdr:cNvPr id="20724" name="Imagen 4"/>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l="29459" t="1772" r="67551" b="2"/>
        <a:stretch>
          <a:fillRect/>
        </a:stretch>
      </xdr:blipFill>
      <xdr:spPr bwMode="auto">
        <a:xfrm>
          <a:off x="30083760" y="243840"/>
          <a:ext cx="11430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335280</xdr:colOff>
      <xdr:row>1</xdr:row>
      <xdr:rowOff>38100</xdr:rowOff>
    </xdr:from>
    <xdr:to>
      <xdr:col>36</xdr:col>
      <xdr:colOff>441960</xdr:colOff>
      <xdr:row>4</xdr:row>
      <xdr:rowOff>160020</xdr:rowOff>
    </xdr:to>
    <xdr:pic>
      <xdr:nvPicPr>
        <xdr:cNvPr id="20725" name="Imagen 5"/>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39" t="1549" r="73412" b="-694"/>
        <a:stretch>
          <a:fillRect/>
        </a:stretch>
      </xdr:blipFill>
      <xdr:spPr bwMode="auto">
        <a:xfrm>
          <a:off x="30373320" y="243840"/>
          <a:ext cx="556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xdr:colOff>
      <xdr:row>1</xdr:row>
      <xdr:rowOff>38100</xdr:rowOff>
    </xdr:from>
    <xdr:to>
      <xdr:col>1</xdr:col>
      <xdr:colOff>160020</xdr:colOff>
      <xdr:row>4</xdr:row>
      <xdr:rowOff>160020</xdr:rowOff>
    </xdr:to>
    <xdr:pic>
      <xdr:nvPicPr>
        <xdr:cNvPr id="20726" name="Imagen 6"/>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l="29459" t="1772" r="67551" b="2"/>
        <a:stretch>
          <a:fillRect/>
        </a:stretch>
      </xdr:blipFill>
      <xdr:spPr bwMode="auto">
        <a:xfrm>
          <a:off x="228600" y="243840"/>
          <a:ext cx="11430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38100</xdr:colOff>
      <xdr:row>1</xdr:row>
      <xdr:rowOff>38100</xdr:rowOff>
    </xdr:from>
    <xdr:to>
      <xdr:col>17</xdr:col>
      <xdr:colOff>160020</xdr:colOff>
      <xdr:row>4</xdr:row>
      <xdr:rowOff>152400</xdr:rowOff>
    </xdr:to>
    <xdr:pic>
      <xdr:nvPicPr>
        <xdr:cNvPr id="20727" name="Imagen 7"/>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l="29459" t="1772" r="67551" b="2"/>
        <a:stretch>
          <a:fillRect/>
        </a:stretch>
      </xdr:blipFill>
      <xdr:spPr bwMode="auto">
        <a:xfrm>
          <a:off x="15278100" y="243840"/>
          <a:ext cx="12192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38100</xdr:colOff>
      <xdr:row>1</xdr:row>
      <xdr:rowOff>38100</xdr:rowOff>
    </xdr:from>
    <xdr:to>
      <xdr:col>53</xdr:col>
      <xdr:colOff>160020</xdr:colOff>
      <xdr:row>4</xdr:row>
      <xdr:rowOff>152400</xdr:rowOff>
    </xdr:to>
    <xdr:pic>
      <xdr:nvPicPr>
        <xdr:cNvPr id="20728" name="Imagen 8"/>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l="29459" t="1772" r="67551" b="2"/>
        <a:stretch>
          <a:fillRect/>
        </a:stretch>
      </xdr:blipFill>
      <xdr:spPr bwMode="auto">
        <a:xfrm>
          <a:off x="44874180" y="243840"/>
          <a:ext cx="12192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320040</xdr:colOff>
      <xdr:row>1</xdr:row>
      <xdr:rowOff>38100</xdr:rowOff>
    </xdr:from>
    <xdr:to>
      <xdr:col>54</xdr:col>
      <xdr:colOff>426720</xdr:colOff>
      <xdr:row>4</xdr:row>
      <xdr:rowOff>160020</xdr:rowOff>
    </xdr:to>
    <xdr:pic>
      <xdr:nvPicPr>
        <xdr:cNvPr id="20729" name="Imagen 9"/>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39" t="1549" r="73412" b="-694"/>
        <a:stretch>
          <a:fillRect/>
        </a:stretch>
      </xdr:blipFill>
      <xdr:spPr bwMode="auto">
        <a:xfrm>
          <a:off x="45156120" y="243840"/>
          <a:ext cx="556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769620</xdr:colOff>
      <xdr:row>1</xdr:row>
      <xdr:rowOff>45720</xdr:rowOff>
    </xdr:from>
    <xdr:to>
      <xdr:col>25</xdr:col>
      <xdr:colOff>640080</xdr:colOff>
      <xdr:row>4</xdr:row>
      <xdr:rowOff>175260</xdr:rowOff>
    </xdr:to>
    <xdr:pic>
      <xdr:nvPicPr>
        <xdr:cNvPr id="20730" name="Imagen 10"/>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l="4176" t="7452" r="4518" b="7387"/>
        <a:stretch>
          <a:fillRect/>
        </a:stretch>
      </xdr:blipFill>
      <xdr:spPr bwMode="auto">
        <a:xfrm>
          <a:off x="21671280" y="251460"/>
          <a:ext cx="73914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42</xdr:col>
      <xdr:colOff>777240</xdr:colOff>
      <xdr:row>1</xdr:row>
      <xdr:rowOff>38100</xdr:rowOff>
    </xdr:from>
    <xdr:to>
      <xdr:col>43</xdr:col>
      <xdr:colOff>655320</xdr:colOff>
      <xdr:row>4</xdr:row>
      <xdr:rowOff>160020</xdr:rowOff>
    </xdr:to>
    <xdr:pic>
      <xdr:nvPicPr>
        <xdr:cNvPr id="20731" name="Imagen 1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l="4176" t="7452" r="4518" b="7387"/>
        <a:stretch>
          <a:fillRect/>
        </a:stretch>
      </xdr:blipFill>
      <xdr:spPr bwMode="auto">
        <a:xfrm>
          <a:off x="36476940" y="243840"/>
          <a:ext cx="7467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60</xdr:col>
      <xdr:colOff>739140</xdr:colOff>
      <xdr:row>1</xdr:row>
      <xdr:rowOff>38100</xdr:rowOff>
    </xdr:from>
    <xdr:to>
      <xdr:col>61</xdr:col>
      <xdr:colOff>617220</xdr:colOff>
      <xdr:row>4</xdr:row>
      <xdr:rowOff>160020</xdr:rowOff>
    </xdr:to>
    <xdr:pic>
      <xdr:nvPicPr>
        <xdr:cNvPr id="20732" name="Imagen 12"/>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l="4176" t="7452" r="4518" b="7387"/>
        <a:stretch>
          <a:fillRect/>
        </a:stretch>
      </xdr:blipFill>
      <xdr:spPr bwMode="auto">
        <a:xfrm>
          <a:off x="51236880" y="243840"/>
          <a:ext cx="7467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176"/>
  <sheetViews>
    <sheetView topLeftCell="A1099" zoomScale="55" zoomScaleNormal="55" workbookViewId="0">
      <selection activeCell="G1099" sqref="G1099"/>
    </sheetView>
  </sheetViews>
  <sheetFormatPr baseColWidth="10" defaultRowHeight="25.8" x14ac:dyDescent="0.5"/>
  <cols>
    <col min="1" max="1" width="8.88671875" style="8" customWidth="1"/>
    <col min="2" max="2" width="11.5546875" style="9" hidden="1" customWidth="1"/>
    <col min="3" max="3" width="8" style="10" hidden="1" customWidth="1"/>
    <col min="4" max="4" width="9.6640625" style="10" hidden="1" customWidth="1"/>
    <col min="5" max="5" width="11.88671875" style="10" hidden="1" customWidth="1"/>
    <col min="6" max="6" width="15.6640625" style="10" hidden="1" customWidth="1"/>
    <col min="7" max="7" width="50.6640625" style="11" customWidth="1"/>
    <col min="8" max="8" width="13.6640625" style="12" customWidth="1"/>
    <col min="9" max="9" width="15.6640625" style="12" customWidth="1"/>
    <col min="10" max="10" width="15.6640625" style="13" customWidth="1"/>
    <col min="11" max="11" width="97.109375" style="11" customWidth="1"/>
    <col min="12" max="12" width="25.5546875" style="12" customWidth="1"/>
    <col min="13" max="13" width="7.6640625" style="12" customWidth="1"/>
    <col min="14" max="14" width="10.33203125" style="12" customWidth="1"/>
    <col min="15" max="15" width="9.44140625" style="12" customWidth="1"/>
    <col min="16" max="16" width="13.44140625" style="12" customWidth="1"/>
    <col min="17" max="17" width="8.6640625" style="196" customWidth="1"/>
    <col min="18" max="18" width="17.6640625" style="9" customWidth="1"/>
    <col min="19" max="19" width="10.5546875" style="197" customWidth="1"/>
    <col min="20" max="20" width="21.33203125" style="9" customWidth="1"/>
    <col min="21" max="21" width="11.5546875" style="197"/>
    <col min="22" max="22" width="20.44140625" style="9" customWidth="1"/>
    <col min="23" max="23" width="11.5546875" style="198"/>
    <col min="24" max="24" width="18.5546875" style="9" customWidth="1"/>
    <col min="25" max="28" width="11.5546875" style="9" customWidth="1"/>
    <col min="29" max="30" width="11.44140625" customWidth="1"/>
    <col min="31" max="16384" width="11.5546875" style="9"/>
  </cols>
  <sheetData>
    <row r="1" spans="2:24" x14ac:dyDescent="0.5">
      <c r="M1" s="177">
        <v>6</v>
      </c>
      <c r="N1" s="177" t="s">
        <v>2595</v>
      </c>
      <c r="O1" s="177">
        <f>SUM(O2:O1150)</f>
        <v>37</v>
      </c>
      <c r="P1" s="177" t="s">
        <v>2596</v>
      </c>
      <c r="Q1" s="178">
        <f>SUM(Q2:Q1150)/2</f>
        <v>122</v>
      </c>
      <c r="R1" s="179" t="s">
        <v>2597</v>
      </c>
      <c r="S1" s="178">
        <f>SUM(S2:S1150)/3</f>
        <v>321</v>
      </c>
      <c r="T1" s="179" t="s">
        <v>2598</v>
      </c>
      <c r="U1" s="178">
        <f>SUM(U2:U1150)/2</f>
        <v>291</v>
      </c>
      <c r="V1" s="179" t="s">
        <v>2599</v>
      </c>
      <c r="W1" s="178">
        <f>SUM(W2:W1150)/4</f>
        <v>984</v>
      </c>
      <c r="X1" s="179" t="s">
        <v>2600</v>
      </c>
    </row>
    <row r="2" spans="2:24" x14ac:dyDescent="0.5">
      <c r="B2" s="180">
        <v>1</v>
      </c>
      <c r="G2" s="14" t="s">
        <v>3068</v>
      </c>
      <c r="H2" s="15"/>
      <c r="I2" s="16"/>
      <c r="J2" s="16"/>
      <c r="K2" s="17"/>
      <c r="M2" s="16"/>
      <c r="N2" s="16"/>
      <c r="O2" s="16">
        <v>10</v>
      </c>
      <c r="P2" s="16" t="s">
        <v>2596</v>
      </c>
      <c r="Q2" s="181">
        <f>SUM(Q3:Q483)</f>
        <v>45</v>
      </c>
      <c r="R2" s="182" t="s">
        <v>2597</v>
      </c>
      <c r="S2" s="181">
        <f>SUM(S3:S483)/2</f>
        <v>143</v>
      </c>
      <c r="T2" s="182" t="s">
        <v>2598</v>
      </c>
      <c r="U2" s="181">
        <f>SUM(U3:U483)</f>
        <v>107</v>
      </c>
      <c r="V2" s="182" t="s">
        <v>2599</v>
      </c>
      <c r="W2" s="181">
        <f>SUM(W3:W483)/3</f>
        <v>426</v>
      </c>
      <c r="X2" s="182" t="s">
        <v>2600</v>
      </c>
    </row>
    <row r="3" spans="2:24" x14ac:dyDescent="0.5">
      <c r="B3" s="180">
        <v>2</v>
      </c>
      <c r="G3" s="18" t="s">
        <v>3069</v>
      </c>
      <c r="H3" s="19"/>
      <c r="I3" s="183"/>
      <c r="J3" s="20"/>
      <c r="K3" s="20"/>
      <c r="M3" s="184"/>
      <c r="N3" s="184"/>
      <c r="O3" s="184"/>
      <c r="P3" s="184"/>
      <c r="Q3" s="185">
        <v>5</v>
      </c>
      <c r="R3" s="186" t="s">
        <v>2597</v>
      </c>
      <c r="S3" s="187">
        <f>SUM(S4:S91)</f>
        <v>23</v>
      </c>
      <c r="T3" s="186" t="s">
        <v>2598</v>
      </c>
      <c r="U3" s="187">
        <v>21</v>
      </c>
      <c r="V3" s="186" t="s">
        <v>2599</v>
      </c>
      <c r="W3" s="187">
        <f>SUM(W4:W91)/2</f>
        <v>83</v>
      </c>
      <c r="X3" s="186" t="s">
        <v>2600</v>
      </c>
    </row>
    <row r="4" spans="2:24" ht="26.4" thickBot="1" x14ac:dyDescent="0.55000000000000004">
      <c r="B4" s="180">
        <v>3</v>
      </c>
      <c r="G4" s="21" t="s">
        <v>3070</v>
      </c>
      <c r="H4" s="22"/>
      <c r="I4" s="188"/>
      <c r="J4" s="23"/>
      <c r="K4" s="24"/>
      <c r="M4" s="189"/>
      <c r="N4" s="189"/>
      <c r="O4" s="189"/>
      <c r="P4" s="189"/>
      <c r="Q4" s="190"/>
      <c r="R4" s="191"/>
      <c r="S4" s="192">
        <v>4</v>
      </c>
      <c r="T4" s="191" t="s">
        <v>2598</v>
      </c>
      <c r="U4" s="192"/>
      <c r="V4" s="191"/>
      <c r="W4" s="193">
        <f>SUM(W5:W16)</f>
        <v>12</v>
      </c>
      <c r="X4" s="191" t="s">
        <v>2600</v>
      </c>
    </row>
    <row r="5" spans="2:24" ht="41.4" thickBot="1" x14ac:dyDescent="0.55000000000000004">
      <c r="B5" s="180">
        <v>4</v>
      </c>
      <c r="C5" s="10">
        <v>1</v>
      </c>
      <c r="D5" s="25">
        <v>1.1000000000000001</v>
      </c>
      <c r="E5" s="26" t="s">
        <v>3071</v>
      </c>
      <c r="F5" s="26" t="s">
        <v>3072</v>
      </c>
      <c r="G5" s="295" t="s">
        <v>3073</v>
      </c>
      <c r="H5" s="194">
        <v>1</v>
      </c>
      <c r="I5" s="195" t="s">
        <v>2601</v>
      </c>
      <c r="J5" s="27">
        <v>100</v>
      </c>
      <c r="K5" s="28" t="s">
        <v>3074</v>
      </c>
      <c r="L5" s="12" t="s">
        <v>3075</v>
      </c>
      <c r="W5" s="198">
        <v>1</v>
      </c>
    </row>
    <row r="6" spans="2:24" ht="41.4" thickBot="1" x14ac:dyDescent="0.55000000000000004">
      <c r="B6" s="180">
        <v>5</v>
      </c>
      <c r="C6" s="10">
        <v>1</v>
      </c>
      <c r="D6" s="25">
        <v>1.1000000000000001</v>
      </c>
      <c r="E6" s="26" t="s">
        <v>3071</v>
      </c>
      <c r="F6" s="26" t="s">
        <v>3072</v>
      </c>
      <c r="G6" s="295"/>
      <c r="H6" s="194">
        <f>+H5+1</f>
        <v>2</v>
      </c>
      <c r="I6" s="195" t="s">
        <v>2602</v>
      </c>
      <c r="J6" s="29">
        <v>1</v>
      </c>
      <c r="K6" s="30" t="s">
        <v>3076</v>
      </c>
      <c r="L6" s="12" t="s">
        <v>3075</v>
      </c>
      <c r="W6" s="198">
        <v>1</v>
      </c>
    </row>
    <row r="7" spans="2:24" ht="41.4" thickBot="1" x14ac:dyDescent="0.55000000000000004">
      <c r="B7" s="180">
        <v>6</v>
      </c>
      <c r="C7" s="10">
        <v>1</v>
      </c>
      <c r="D7" s="25">
        <v>1.1000000000000001</v>
      </c>
      <c r="E7" s="26" t="s">
        <v>3071</v>
      </c>
      <c r="F7" s="26" t="s">
        <v>3072</v>
      </c>
      <c r="G7" s="296"/>
      <c r="H7" s="194">
        <f t="shared" ref="H7:H16" si="0">+H6+1</f>
        <v>3</v>
      </c>
      <c r="I7" s="195" t="s">
        <v>2603</v>
      </c>
      <c r="J7" s="29">
        <v>80</v>
      </c>
      <c r="K7" s="30" t="s">
        <v>3077</v>
      </c>
      <c r="L7" s="12" t="s">
        <v>3075</v>
      </c>
      <c r="W7" s="198">
        <v>1</v>
      </c>
    </row>
    <row r="8" spans="2:24" ht="61.8" thickBot="1" x14ac:dyDescent="0.55000000000000004">
      <c r="B8" s="180">
        <v>7</v>
      </c>
      <c r="C8" s="10">
        <v>1</v>
      </c>
      <c r="D8" s="25">
        <v>1.1000000000000001</v>
      </c>
      <c r="E8" s="26" t="s">
        <v>3071</v>
      </c>
      <c r="F8" s="10" t="s">
        <v>3078</v>
      </c>
      <c r="G8" s="294" t="s">
        <v>3079</v>
      </c>
      <c r="H8" s="194">
        <f t="shared" si="0"/>
        <v>4</v>
      </c>
      <c r="I8" s="195" t="s">
        <v>2604</v>
      </c>
      <c r="J8" s="27">
        <v>100</v>
      </c>
      <c r="K8" s="28" t="s">
        <v>3080</v>
      </c>
      <c r="L8" s="12" t="s">
        <v>3075</v>
      </c>
      <c r="W8" s="198">
        <v>1</v>
      </c>
    </row>
    <row r="9" spans="2:24" ht="61.8" thickBot="1" x14ac:dyDescent="0.55000000000000004">
      <c r="B9" s="180">
        <v>8</v>
      </c>
      <c r="C9" s="10">
        <v>1</v>
      </c>
      <c r="D9" s="25">
        <v>1.1000000000000001</v>
      </c>
      <c r="E9" s="26" t="s">
        <v>3071</v>
      </c>
      <c r="F9" s="10" t="s">
        <v>3078</v>
      </c>
      <c r="G9" s="296"/>
      <c r="H9" s="194">
        <f t="shared" si="0"/>
        <v>5</v>
      </c>
      <c r="I9" s="195" t="s">
        <v>2605</v>
      </c>
      <c r="J9" s="27">
        <v>100</v>
      </c>
      <c r="K9" s="28" t="s">
        <v>3081</v>
      </c>
      <c r="L9" s="12" t="s">
        <v>3075</v>
      </c>
      <c r="W9" s="198">
        <v>1</v>
      </c>
    </row>
    <row r="10" spans="2:24" ht="41.4" customHeight="1" thickBot="1" x14ac:dyDescent="0.55000000000000004">
      <c r="B10" s="180">
        <v>9</v>
      </c>
      <c r="C10" s="10">
        <v>1</v>
      </c>
      <c r="D10" s="25">
        <v>1.1000000000000001</v>
      </c>
      <c r="E10" s="26" t="s">
        <v>3071</v>
      </c>
      <c r="F10" s="26" t="s">
        <v>3082</v>
      </c>
      <c r="G10" s="294" t="s">
        <v>3083</v>
      </c>
      <c r="H10" s="194">
        <f t="shared" si="0"/>
        <v>6</v>
      </c>
      <c r="I10" s="195" t="s">
        <v>2606</v>
      </c>
      <c r="J10" s="27">
        <v>100</v>
      </c>
      <c r="K10" s="28" t="s">
        <v>3084</v>
      </c>
      <c r="L10" s="12" t="s">
        <v>3075</v>
      </c>
      <c r="W10" s="198">
        <v>1</v>
      </c>
    </row>
    <row r="11" spans="2:24" ht="41.4" thickBot="1" x14ac:dyDescent="0.55000000000000004">
      <c r="B11" s="180">
        <v>10</v>
      </c>
      <c r="C11" s="10">
        <v>1</v>
      </c>
      <c r="D11" s="25">
        <v>1.1000000000000001</v>
      </c>
      <c r="E11" s="26" t="s">
        <v>3071</v>
      </c>
      <c r="F11" s="26" t="s">
        <v>3082</v>
      </c>
      <c r="G11" s="296"/>
      <c r="H11" s="194">
        <f t="shared" si="0"/>
        <v>7</v>
      </c>
      <c r="I11" s="195" t="s">
        <v>2607</v>
      </c>
      <c r="J11" s="27">
        <v>100</v>
      </c>
      <c r="K11" s="28" t="s">
        <v>3085</v>
      </c>
      <c r="L11" s="12" t="s">
        <v>3075</v>
      </c>
      <c r="W11" s="198">
        <v>1</v>
      </c>
    </row>
    <row r="12" spans="2:24" ht="61.8" thickBot="1" x14ac:dyDescent="0.55000000000000004">
      <c r="B12" s="180">
        <v>11</v>
      </c>
      <c r="C12" s="10">
        <v>1</v>
      </c>
      <c r="D12" s="25">
        <v>1.1000000000000001</v>
      </c>
      <c r="E12" s="26" t="s">
        <v>3071</v>
      </c>
      <c r="F12" s="10" t="s">
        <v>3086</v>
      </c>
      <c r="G12" s="294" t="s">
        <v>3087</v>
      </c>
      <c r="H12" s="194">
        <f t="shared" si="0"/>
        <v>8</v>
      </c>
      <c r="I12" s="195" t="s">
        <v>2608</v>
      </c>
      <c r="J12" s="27">
        <v>100</v>
      </c>
      <c r="K12" s="28" t="s">
        <v>3088</v>
      </c>
      <c r="L12" s="12" t="s">
        <v>3075</v>
      </c>
      <c r="W12" s="198">
        <v>1</v>
      </c>
    </row>
    <row r="13" spans="2:24" ht="41.4" thickBot="1" x14ac:dyDescent="0.55000000000000004">
      <c r="B13" s="180">
        <v>12</v>
      </c>
      <c r="C13" s="10">
        <v>1</v>
      </c>
      <c r="D13" s="25">
        <v>1.1000000000000001</v>
      </c>
      <c r="E13" s="26" t="s">
        <v>3071</v>
      </c>
      <c r="F13" s="10" t="s">
        <v>3086</v>
      </c>
      <c r="G13" s="295"/>
      <c r="H13" s="194">
        <f t="shared" si="0"/>
        <v>9</v>
      </c>
      <c r="I13" s="195" t="s">
        <v>2609</v>
      </c>
      <c r="J13" s="27">
        <v>50</v>
      </c>
      <c r="K13" s="28" t="s">
        <v>825</v>
      </c>
      <c r="L13" s="12" t="s">
        <v>3075</v>
      </c>
      <c r="W13" s="198">
        <v>1</v>
      </c>
    </row>
    <row r="14" spans="2:24" ht="61.8" thickBot="1" x14ac:dyDescent="0.55000000000000004">
      <c r="B14" s="180">
        <v>13</v>
      </c>
      <c r="C14" s="10">
        <v>1</v>
      </c>
      <c r="D14" s="25">
        <v>1.1000000000000001</v>
      </c>
      <c r="E14" s="26" t="s">
        <v>3071</v>
      </c>
      <c r="F14" s="10" t="s">
        <v>3086</v>
      </c>
      <c r="G14" s="295"/>
      <c r="H14" s="194">
        <f t="shared" si="0"/>
        <v>10</v>
      </c>
      <c r="I14" s="195" t="s">
        <v>2610</v>
      </c>
      <c r="J14" s="27">
        <v>100</v>
      </c>
      <c r="K14" s="28" t="s">
        <v>826</v>
      </c>
      <c r="L14" s="12" t="s">
        <v>3075</v>
      </c>
      <c r="W14" s="198">
        <v>1</v>
      </c>
    </row>
    <row r="15" spans="2:24" ht="41.4" thickBot="1" x14ac:dyDescent="0.55000000000000004">
      <c r="B15" s="180">
        <v>14</v>
      </c>
      <c r="C15" s="10">
        <v>1</v>
      </c>
      <c r="D15" s="25">
        <v>1.1000000000000001</v>
      </c>
      <c r="E15" s="26" t="s">
        <v>3071</v>
      </c>
      <c r="F15" s="10" t="s">
        <v>3086</v>
      </c>
      <c r="G15" s="295"/>
      <c r="H15" s="194">
        <f t="shared" si="0"/>
        <v>11</v>
      </c>
      <c r="I15" s="195" t="s">
        <v>2611</v>
      </c>
      <c r="J15" s="27">
        <v>50</v>
      </c>
      <c r="K15" s="28" t="s">
        <v>827</v>
      </c>
      <c r="L15" s="12" t="s">
        <v>3075</v>
      </c>
      <c r="W15" s="198">
        <v>1</v>
      </c>
    </row>
    <row r="16" spans="2:24" ht="41.4" thickBot="1" x14ac:dyDescent="0.55000000000000004">
      <c r="B16" s="180">
        <v>15</v>
      </c>
      <c r="C16" s="10">
        <v>1</v>
      </c>
      <c r="D16" s="25">
        <v>1.1000000000000001</v>
      </c>
      <c r="E16" s="26" t="s">
        <v>3071</v>
      </c>
      <c r="F16" s="10" t="s">
        <v>3086</v>
      </c>
      <c r="G16" s="296"/>
      <c r="H16" s="194">
        <f t="shared" si="0"/>
        <v>12</v>
      </c>
      <c r="I16" s="195" t="s">
        <v>2612</v>
      </c>
      <c r="J16" s="27">
        <v>100</v>
      </c>
      <c r="K16" s="28" t="s">
        <v>828</v>
      </c>
      <c r="L16" s="12" t="s">
        <v>3075</v>
      </c>
      <c r="W16" s="198">
        <v>1</v>
      </c>
    </row>
    <row r="17" spans="2:24" ht="26.4" thickBot="1" x14ac:dyDescent="0.55000000000000004">
      <c r="B17" s="180">
        <v>16</v>
      </c>
      <c r="G17" s="31" t="s">
        <v>829</v>
      </c>
      <c r="H17" s="32"/>
      <c r="I17" s="33"/>
      <c r="J17" s="34"/>
      <c r="K17" s="35"/>
      <c r="M17" s="189"/>
      <c r="N17" s="189"/>
      <c r="O17" s="189"/>
      <c r="P17" s="189"/>
      <c r="Q17" s="190"/>
      <c r="R17" s="191"/>
      <c r="S17" s="192">
        <v>4</v>
      </c>
      <c r="T17" s="191" t="s">
        <v>2598</v>
      </c>
      <c r="U17" s="192"/>
      <c r="V17" s="191"/>
      <c r="W17" s="193">
        <f>SUM(W18:W36)</f>
        <v>19</v>
      </c>
      <c r="X17" s="191" t="s">
        <v>2600</v>
      </c>
    </row>
    <row r="18" spans="2:24" ht="41.4" thickBot="1" x14ac:dyDescent="0.55000000000000004">
      <c r="B18" s="180">
        <v>17</v>
      </c>
      <c r="C18" s="10">
        <v>1</v>
      </c>
      <c r="D18" s="25">
        <v>1.1000000000000001</v>
      </c>
      <c r="E18" s="25" t="s">
        <v>830</v>
      </c>
      <c r="F18" s="25" t="s">
        <v>831</v>
      </c>
      <c r="G18" s="294" t="s">
        <v>832</v>
      </c>
      <c r="H18" s="194">
        <f>+H16+1</f>
        <v>13</v>
      </c>
      <c r="I18" s="195" t="s">
        <v>2613</v>
      </c>
      <c r="J18" s="27">
        <v>1</v>
      </c>
      <c r="K18" s="28" t="s">
        <v>833</v>
      </c>
      <c r="L18" s="12" t="s">
        <v>3075</v>
      </c>
      <c r="W18" s="198">
        <v>1</v>
      </c>
    </row>
    <row r="19" spans="2:24" ht="26.4" thickBot="1" x14ac:dyDescent="0.55000000000000004">
      <c r="B19" s="180">
        <v>18</v>
      </c>
      <c r="C19" s="10">
        <v>1</v>
      </c>
      <c r="D19" s="25">
        <v>1.1000000000000001</v>
      </c>
      <c r="E19" s="25" t="s">
        <v>830</v>
      </c>
      <c r="F19" s="25" t="s">
        <v>831</v>
      </c>
      <c r="G19" s="295"/>
      <c r="H19" s="194">
        <f t="shared" ref="H19:H36" si="1">+H18+1</f>
        <v>14</v>
      </c>
      <c r="I19" s="195" t="s">
        <v>2614</v>
      </c>
      <c r="J19" s="27">
        <v>5</v>
      </c>
      <c r="K19" s="28" t="s">
        <v>834</v>
      </c>
      <c r="L19" s="12" t="s">
        <v>3075</v>
      </c>
      <c r="W19" s="198">
        <v>1</v>
      </c>
    </row>
    <row r="20" spans="2:24" ht="82.2" thickBot="1" x14ac:dyDescent="0.55000000000000004">
      <c r="B20" s="180">
        <v>19</v>
      </c>
      <c r="C20" s="10">
        <v>1</v>
      </c>
      <c r="D20" s="25">
        <v>1.1000000000000001</v>
      </c>
      <c r="E20" s="25" t="s">
        <v>830</v>
      </c>
      <c r="F20" s="25" t="s">
        <v>831</v>
      </c>
      <c r="G20" s="295"/>
      <c r="H20" s="194">
        <f t="shared" si="1"/>
        <v>15</v>
      </c>
      <c r="I20" s="195" t="s">
        <v>2615</v>
      </c>
      <c r="J20" s="27">
        <v>150</v>
      </c>
      <c r="K20" s="28" t="s">
        <v>835</v>
      </c>
      <c r="L20" s="12" t="s">
        <v>3075</v>
      </c>
      <c r="W20" s="198">
        <v>1</v>
      </c>
    </row>
    <row r="21" spans="2:24" ht="82.2" thickBot="1" x14ac:dyDescent="0.55000000000000004">
      <c r="B21" s="180">
        <v>20</v>
      </c>
      <c r="C21" s="10">
        <v>1</v>
      </c>
      <c r="D21" s="25">
        <v>1.1000000000000001</v>
      </c>
      <c r="E21" s="25" t="s">
        <v>830</v>
      </c>
      <c r="F21" s="25" t="s">
        <v>831</v>
      </c>
      <c r="G21" s="295"/>
      <c r="H21" s="194">
        <f t="shared" si="1"/>
        <v>16</v>
      </c>
      <c r="I21" s="195" t="s">
        <v>2616</v>
      </c>
      <c r="J21" s="27">
        <v>100</v>
      </c>
      <c r="K21" s="28" t="s">
        <v>836</v>
      </c>
      <c r="L21" s="12" t="s">
        <v>3075</v>
      </c>
      <c r="W21" s="198">
        <v>1</v>
      </c>
    </row>
    <row r="22" spans="2:24" ht="61.8" thickBot="1" x14ac:dyDescent="0.55000000000000004">
      <c r="B22" s="180">
        <v>21</v>
      </c>
      <c r="C22" s="10">
        <v>1</v>
      </c>
      <c r="D22" s="25">
        <v>1.1000000000000001</v>
      </c>
      <c r="E22" s="25" t="s">
        <v>830</v>
      </c>
      <c r="F22" s="25" t="s">
        <v>831</v>
      </c>
      <c r="G22" s="295"/>
      <c r="H22" s="194">
        <f t="shared" si="1"/>
        <v>17</v>
      </c>
      <c r="I22" s="195" t="s">
        <v>2617</v>
      </c>
      <c r="J22" s="27">
        <v>135</v>
      </c>
      <c r="K22" s="28" t="s">
        <v>837</v>
      </c>
      <c r="L22" s="12" t="s">
        <v>3075</v>
      </c>
      <c r="W22" s="198">
        <v>1</v>
      </c>
    </row>
    <row r="23" spans="2:24" ht="82.2" thickBot="1" x14ac:dyDescent="0.55000000000000004">
      <c r="B23" s="180">
        <v>22</v>
      </c>
      <c r="C23" s="10">
        <v>1</v>
      </c>
      <c r="D23" s="25">
        <v>1.1000000000000001</v>
      </c>
      <c r="E23" s="25" t="s">
        <v>830</v>
      </c>
      <c r="F23" s="25" t="s">
        <v>831</v>
      </c>
      <c r="G23" s="296"/>
      <c r="H23" s="194">
        <f t="shared" si="1"/>
        <v>18</v>
      </c>
      <c r="I23" s="195" t="s">
        <v>2618</v>
      </c>
      <c r="J23" s="27">
        <v>76</v>
      </c>
      <c r="K23" s="28" t="s">
        <v>838</v>
      </c>
      <c r="L23" s="12" t="s">
        <v>3075</v>
      </c>
      <c r="W23" s="198">
        <v>1</v>
      </c>
    </row>
    <row r="24" spans="2:24" ht="61.8" thickBot="1" x14ac:dyDescent="0.55000000000000004">
      <c r="B24" s="180">
        <v>23</v>
      </c>
      <c r="C24" s="10">
        <v>1</v>
      </c>
      <c r="D24" s="25">
        <v>1.1000000000000001</v>
      </c>
      <c r="E24" s="25" t="s">
        <v>830</v>
      </c>
      <c r="F24" s="10" t="s">
        <v>839</v>
      </c>
      <c r="G24" s="294" t="s">
        <v>840</v>
      </c>
      <c r="H24" s="194">
        <f t="shared" si="1"/>
        <v>19</v>
      </c>
      <c r="I24" s="195" t="s">
        <v>2619</v>
      </c>
      <c r="J24" s="27">
        <v>10000</v>
      </c>
      <c r="K24" s="36" t="s">
        <v>841</v>
      </c>
      <c r="L24" s="12" t="s">
        <v>3075</v>
      </c>
      <c r="W24" s="198">
        <v>1</v>
      </c>
    </row>
    <row r="25" spans="2:24" ht="41.4" thickBot="1" x14ac:dyDescent="0.55000000000000004">
      <c r="B25" s="180">
        <v>24</v>
      </c>
      <c r="C25" s="10">
        <v>1</v>
      </c>
      <c r="D25" s="25">
        <v>1.1000000000000001</v>
      </c>
      <c r="E25" s="25" t="s">
        <v>830</v>
      </c>
      <c r="F25" s="10" t="s">
        <v>839</v>
      </c>
      <c r="G25" s="295"/>
      <c r="H25" s="194">
        <f t="shared" si="1"/>
        <v>20</v>
      </c>
      <c r="I25" s="195" t="s">
        <v>2620</v>
      </c>
      <c r="J25" s="27">
        <v>116000</v>
      </c>
      <c r="K25" s="28" t="s">
        <v>842</v>
      </c>
      <c r="L25" s="12" t="s">
        <v>3075</v>
      </c>
      <c r="W25" s="198">
        <v>1</v>
      </c>
    </row>
    <row r="26" spans="2:24" ht="26.4" thickBot="1" x14ac:dyDescent="0.55000000000000004">
      <c r="B26" s="180">
        <v>25</v>
      </c>
      <c r="C26" s="10">
        <v>1</v>
      </c>
      <c r="D26" s="25">
        <v>1.1000000000000001</v>
      </c>
      <c r="E26" s="25" t="s">
        <v>830</v>
      </c>
      <c r="F26" s="10" t="s">
        <v>839</v>
      </c>
      <c r="G26" s="295"/>
      <c r="H26" s="194">
        <f t="shared" si="1"/>
        <v>21</v>
      </c>
      <c r="I26" s="195" t="s">
        <v>2621</v>
      </c>
      <c r="J26" s="27">
        <v>120</v>
      </c>
      <c r="K26" s="28" t="s">
        <v>843</v>
      </c>
      <c r="L26" s="12" t="s">
        <v>3075</v>
      </c>
      <c r="W26" s="198">
        <v>1</v>
      </c>
    </row>
    <row r="27" spans="2:24" ht="41.4" thickBot="1" x14ac:dyDescent="0.55000000000000004">
      <c r="B27" s="180">
        <v>26</v>
      </c>
      <c r="C27" s="10">
        <v>1</v>
      </c>
      <c r="D27" s="25">
        <v>1.1000000000000001</v>
      </c>
      <c r="E27" s="25" t="s">
        <v>830</v>
      </c>
      <c r="F27" s="10" t="s">
        <v>839</v>
      </c>
      <c r="G27" s="296"/>
      <c r="H27" s="194">
        <f t="shared" si="1"/>
        <v>22</v>
      </c>
      <c r="I27" s="195" t="s">
        <v>2622</v>
      </c>
      <c r="J27" s="27">
        <v>1300</v>
      </c>
      <c r="K27" s="28" t="s">
        <v>844</v>
      </c>
      <c r="L27" s="12" t="s">
        <v>3075</v>
      </c>
      <c r="W27" s="198">
        <v>1</v>
      </c>
    </row>
    <row r="28" spans="2:24" ht="26.4" thickBot="1" x14ac:dyDescent="0.55000000000000004">
      <c r="B28" s="180">
        <v>27</v>
      </c>
      <c r="C28" s="10">
        <v>1</v>
      </c>
      <c r="D28" s="25">
        <v>1.1000000000000001</v>
      </c>
      <c r="E28" s="25" t="s">
        <v>830</v>
      </c>
      <c r="F28" s="25" t="s">
        <v>845</v>
      </c>
      <c r="G28" s="294" t="s">
        <v>846</v>
      </c>
      <c r="H28" s="194">
        <f t="shared" si="1"/>
        <v>23</v>
      </c>
      <c r="I28" s="195" t="s">
        <v>2623</v>
      </c>
      <c r="J28" s="27">
        <v>1</v>
      </c>
      <c r="K28" s="28" t="s">
        <v>847</v>
      </c>
      <c r="L28" s="12" t="s">
        <v>3075</v>
      </c>
      <c r="W28" s="198">
        <v>1</v>
      </c>
    </row>
    <row r="29" spans="2:24" ht="41.4" thickBot="1" x14ac:dyDescent="0.55000000000000004">
      <c r="B29" s="180">
        <v>28</v>
      </c>
      <c r="C29" s="10">
        <v>1</v>
      </c>
      <c r="D29" s="25">
        <v>1.1000000000000001</v>
      </c>
      <c r="E29" s="25" t="s">
        <v>830</v>
      </c>
      <c r="F29" s="25" t="s">
        <v>845</v>
      </c>
      <c r="G29" s="295"/>
      <c r="H29" s="194">
        <f t="shared" si="1"/>
        <v>24</v>
      </c>
      <c r="I29" s="195" t="s">
        <v>2624</v>
      </c>
      <c r="J29" s="27">
        <v>1</v>
      </c>
      <c r="K29" s="28" t="s">
        <v>848</v>
      </c>
      <c r="L29" s="12" t="s">
        <v>3075</v>
      </c>
      <c r="W29" s="198">
        <v>1</v>
      </c>
    </row>
    <row r="30" spans="2:24" ht="41.4" thickBot="1" x14ac:dyDescent="0.55000000000000004">
      <c r="B30" s="180">
        <v>29</v>
      </c>
      <c r="C30" s="10">
        <v>1</v>
      </c>
      <c r="D30" s="25">
        <v>1.1000000000000001</v>
      </c>
      <c r="E30" s="25" t="s">
        <v>830</v>
      </c>
      <c r="F30" s="25" t="s">
        <v>845</v>
      </c>
      <c r="G30" s="296"/>
      <c r="H30" s="194">
        <f t="shared" si="1"/>
        <v>25</v>
      </c>
      <c r="I30" s="195" t="s">
        <v>2625</v>
      </c>
      <c r="J30" s="27">
        <v>1</v>
      </c>
      <c r="K30" s="28" t="s">
        <v>849</v>
      </c>
      <c r="L30" s="12" t="s">
        <v>3075</v>
      </c>
      <c r="W30" s="198">
        <v>1</v>
      </c>
    </row>
    <row r="31" spans="2:24" ht="41.4" thickBot="1" x14ac:dyDescent="0.55000000000000004">
      <c r="B31" s="180">
        <v>30</v>
      </c>
      <c r="C31" s="10">
        <v>1</v>
      </c>
      <c r="D31" s="25">
        <v>1.1000000000000001</v>
      </c>
      <c r="E31" s="25" t="s">
        <v>830</v>
      </c>
      <c r="F31" s="10" t="s">
        <v>850</v>
      </c>
      <c r="G31" s="294" t="s">
        <v>851</v>
      </c>
      <c r="H31" s="194">
        <f t="shared" si="1"/>
        <v>26</v>
      </c>
      <c r="I31" s="195" t="s">
        <v>2626</v>
      </c>
      <c r="J31" s="27">
        <v>6500</v>
      </c>
      <c r="K31" s="28" t="s">
        <v>852</v>
      </c>
      <c r="L31" s="12" t="s">
        <v>3075</v>
      </c>
      <c r="W31" s="198">
        <v>1</v>
      </c>
    </row>
    <row r="32" spans="2:24" ht="61.8" thickBot="1" x14ac:dyDescent="0.55000000000000004">
      <c r="B32" s="180">
        <v>31</v>
      </c>
      <c r="C32" s="10">
        <v>1</v>
      </c>
      <c r="D32" s="25">
        <v>1.1000000000000001</v>
      </c>
      <c r="E32" s="25" t="s">
        <v>830</v>
      </c>
      <c r="F32" s="10" t="s">
        <v>850</v>
      </c>
      <c r="G32" s="295"/>
      <c r="H32" s="194">
        <f t="shared" si="1"/>
        <v>27</v>
      </c>
      <c r="I32" s="195" t="s">
        <v>2627</v>
      </c>
      <c r="J32" s="27">
        <v>1900</v>
      </c>
      <c r="K32" s="28" t="s">
        <v>853</v>
      </c>
      <c r="L32" s="12" t="s">
        <v>3075</v>
      </c>
      <c r="W32" s="198">
        <v>1</v>
      </c>
    </row>
    <row r="33" spans="2:24" ht="41.4" thickBot="1" x14ac:dyDescent="0.55000000000000004">
      <c r="B33" s="180">
        <v>32</v>
      </c>
      <c r="C33" s="10">
        <v>1</v>
      </c>
      <c r="D33" s="25">
        <v>1.1000000000000001</v>
      </c>
      <c r="E33" s="25" t="s">
        <v>830</v>
      </c>
      <c r="F33" s="10" t="s">
        <v>850</v>
      </c>
      <c r="G33" s="295"/>
      <c r="H33" s="194">
        <f t="shared" si="1"/>
        <v>28</v>
      </c>
      <c r="I33" s="195" t="s">
        <v>2628</v>
      </c>
      <c r="J33" s="27">
        <v>6500</v>
      </c>
      <c r="K33" s="28" t="s">
        <v>854</v>
      </c>
      <c r="L33" s="12" t="s">
        <v>3075</v>
      </c>
      <c r="W33" s="198">
        <v>1</v>
      </c>
    </row>
    <row r="34" spans="2:24" ht="41.4" thickBot="1" x14ac:dyDescent="0.55000000000000004">
      <c r="B34" s="180">
        <v>33</v>
      </c>
      <c r="C34" s="10">
        <v>1</v>
      </c>
      <c r="D34" s="25">
        <v>1.1000000000000001</v>
      </c>
      <c r="E34" s="25" t="s">
        <v>830</v>
      </c>
      <c r="F34" s="10" t="s">
        <v>850</v>
      </c>
      <c r="G34" s="295"/>
      <c r="H34" s="194">
        <f t="shared" si="1"/>
        <v>29</v>
      </c>
      <c r="I34" s="195" t="s">
        <v>2629</v>
      </c>
      <c r="J34" s="27">
        <v>800</v>
      </c>
      <c r="K34" s="28" t="s">
        <v>855</v>
      </c>
      <c r="L34" s="12" t="s">
        <v>3075</v>
      </c>
      <c r="W34" s="198">
        <v>1</v>
      </c>
    </row>
    <row r="35" spans="2:24" ht="82.2" thickBot="1" x14ac:dyDescent="0.55000000000000004">
      <c r="B35" s="180">
        <v>34</v>
      </c>
      <c r="C35" s="10">
        <v>1</v>
      </c>
      <c r="D35" s="25">
        <v>1.1000000000000001</v>
      </c>
      <c r="E35" s="25" t="s">
        <v>830</v>
      </c>
      <c r="F35" s="10" t="s">
        <v>850</v>
      </c>
      <c r="G35" s="295"/>
      <c r="H35" s="194">
        <f t="shared" si="1"/>
        <v>30</v>
      </c>
      <c r="I35" s="195" t="s">
        <v>2630</v>
      </c>
      <c r="J35" s="27">
        <v>100</v>
      </c>
      <c r="K35" s="28" t="s">
        <v>856</v>
      </c>
      <c r="L35" s="12" t="s">
        <v>3075</v>
      </c>
      <c r="W35" s="198">
        <v>1</v>
      </c>
    </row>
    <row r="36" spans="2:24" ht="26.4" thickBot="1" x14ac:dyDescent="0.55000000000000004">
      <c r="B36" s="180">
        <v>35</v>
      </c>
      <c r="C36" s="10">
        <v>1</v>
      </c>
      <c r="D36" s="25">
        <v>1.1000000000000001</v>
      </c>
      <c r="E36" s="25" t="s">
        <v>830</v>
      </c>
      <c r="F36" s="10" t="s">
        <v>850</v>
      </c>
      <c r="G36" s="296"/>
      <c r="H36" s="194">
        <f t="shared" si="1"/>
        <v>31</v>
      </c>
      <c r="I36" s="195" t="s">
        <v>2631</v>
      </c>
      <c r="J36" s="27">
        <v>100</v>
      </c>
      <c r="K36" s="28" t="s">
        <v>857</v>
      </c>
      <c r="L36" s="12" t="s">
        <v>3075</v>
      </c>
      <c r="W36" s="198">
        <v>1</v>
      </c>
    </row>
    <row r="37" spans="2:24" ht="26.4" thickBot="1" x14ac:dyDescent="0.55000000000000004">
      <c r="B37" s="180">
        <v>36</v>
      </c>
      <c r="G37" s="31" t="s">
        <v>858</v>
      </c>
      <c r="H37" s="37"/>
      <c r="I37" s="33"/>
      <c r="J37" s="34"/>
      <c r="K37" s="35"/>
      <c r="M37" s="189"/>
      <c r="N37" s="189"/>
      <c r="O37" s="189"/>
      <c r="P37" s="189"/>
      <c r="Q37" s="190"/>
      <c r="R37" s="191"/>
      <c r="S37" s="192">
        <v>9</v>
      </c>
      <c r="T37" s="191" t="s">
        <v>2598</v>
      </c>
      <c r="U37" s="192"/>
      <c r="V37" s="191"/>
      <c r="W37" s="193">
        <f>SUM(W38:W67)</f>
        <v>30</v>
      </c>
      <c r="X37" s="191" t="s">
        <v>2600</v>
      </c>
    </row>
    <row r="38" spans="2:24" ht="41.4" thickBot="1" x14ac:dyDescent="0.55000000000000004">
      <c r="B38" s="180">
        <v>37</v>
      </c>
      <c r="C38" s="10">
        <v>1</v>
      </c>
      <c r="D38" s="25">
        <v>1.1000000000000001</v>
      </c>
      <c r="E38" s="26" t="s">
        <v>859</v>
      </c>
      <c r="F38" s="26" t="s">
        <v>860</v>
      </c>
      <c r="G38" s="294" t="s">
        <v>861</v>
      </c>
      <c r="H38" s="194">
        <f>+H36+1</f>
        <v>32</v>
      </c>
      <c r="I38" s="195" t="s">
        <v>2632</v>
      </c>
      <c r="J38" s="27">
        <v>3</v>
      </c>
      <c r="K38" s="28" t="s">
        <v>862</v>
      </c>
      <c r="L38" s="12" t="s">
        <v>3075</v>
      </c>
      <c r="W38" s="198">
        <v>1</v>
      </c>
    </row>
    <row r="39" spans="2:24" ht="26.4" thickBot="1" x14ac:dyDescent="0.55000000000000004">
      <c r="B39" s="180">
        <v>38</v>
      </c>
      <c r="C39" s="10">
        <v>1</v>
      </c>
      <c r="D39" s="25">
        <v>1.1000000000000001</v>
      </c>
      <c r="E39" s="26" t="s">
        <v>859</v>
      </c>
      <c r="F39" s="26" t="s">
        <v>860</v>
      </c>
      <c r="G39" s="295"/>
      <c r="H39" s="194">
        <f t="shared" ref="H39:H67" si="2">+H38+1</f>
        <v>33</v>
      </c>
      <c r="I39" s="195" t="s">
        <v>2633</v>
      </c>
      <c r="J39" s="27">
        <v>4</v>
      </c>
      <c r="K39" s="28" t="s">
        <v>863</v>
      </c>
      <c r="L39" s="12" t="s">
        <v>3075</v>
      </c>
      <c r="W39" s="198">
        <v>1</v>
      </c>
    </row>
    <row r="40" spans="2:24" ht="26.4" thickBot="1" x14ac:dyDescent="0.55000000000000004">
      <c r="B40" s="180">
        <v>39</v>
      </c>
      <c r="C40" s="10">
        <v>1</v>
      </c>
      <c r="D40" s="25">
        <v>1.1000000000000001</v>
      </c>
      <c r="E40" s="26" t="s">
        <v>859</v>
      </c>
      <c r="F40" s="26" t="s">
        <v>860</v>
      </c>
      <c r="G40" s="295"/>
      <c r="H40" s="194">
        <f t="shared" si="2"/>
        <v>34</v>
      </c>
      <c r="I40" s="195" t="s">
        <v>2634</v>
      </c>
      <c r="J40" s="27">
        <v>500</v>
      </c>
      <c r="K40" s="28" t="s">
        <v>864</v>
      </c>
      <c r="L40" s="12" t="s">
        <v>3075</v>
      </c>
      <c r="W40" s="198">
        <v>1</v>
      </c>
    </row>
    <row r="41" spans="2:24" ht="82.2" thickBot="1" x14ac:dyDescent="0.55000000000000004">
      <c r="B41" s="180">
        <v>40</v>
      </c>
      <c r="C41" s="10">
        <v>1</v>
      </c>
      <c r="D41" s="25">
        <v>1.1000000000000001</v>
      </c>
      <c r="E41" s="26" t="s">
        <v>859</v>
      </c>
      <c r="F41" s="26" t="s">
        <v>860</v>
      </c>
      <c r="G41" s="295"/>
      <c r="H41" s="194">
        <f t="shared" si="2"/>
        <v>35</v>
      </c>
      <c r="I41" s="195" t="s">
        <v>2635</v>
      </c>
      <c r="J41" s="27">
        <v>3000</v>
      </c>
      <c r="K41" s="28" t="s">
        <v>865</v>
      </c>
      <c r="L41" s="12" t="s">
        <v>3075</v>
      </c>
      <c r="W41" s="198">
        <v>1</v>
      </c>
    </row>
    <row r="42" spans="2:24" ht="26.4" thickBot="1" x14ac:dyDescent="0.55000000000000004">
      <c r="B42" s="180">
        <v>41</v>
      </c>
      <c r="C42" s="10">
        <v>1</v>
      </c>
      <c r="D42" s="25">
        <v>1.1000000000000001</v>
      </c>
      <c r="E42" s="26" t="s">
        <v>859</v>
      </c>
      <c r="F42" s="26" t="s">
        <v>860</v>
      </c>
      <c r="G42" s="296"/>
      <c r="H42" s="194">
        <f t="shared" si="2"/>
        <v>36</v>
      </c>
      <c r="I42" s="195" t="s">
        <v>2636</v>
      </c>
      <c r="J42" s="27">
        <v>70</v>
      </c>
      <c r="K42" s="28" t="s">
        <v>866</v>
      </c>
      <c r="L42" s="12" t="s">
        <v>3075</v>
      </c>
      <c r="W42" s="198">
        <v>1</v>
      </c>
    </row>
    <row r="43" spans="2:24" ht="26.4" thickBot="1" x14ac:dyDescent="0.55000000000000004">
      <c r="B43" s="180">
        <v>42</v>
      </c>
      <c r="C43" s="10">
        <v>1</v>
      </c>
      <c r="D43" s="25">
        <v>1.1000000000000001</v>
      </c>
      <c r="E43" s="26" t="s">
        <v>859</v>
      </c>
      <c r="F43" s="10" t="s">
        <v>867</v>
      </c>
      <c r="G43" s="294" t="s">
        <v>868</v>
      </c>
      <c r="H43" s="194">
        <f t="shared" si="2"/>
        <v>37</v>
      </c>
      <c r="I43" s="195" t="s">
        <v>2637</v>
      </c>
      <c r="J43" s="27">
        <v>100</v>
      </c>
      <c r="K43" s="28" t="s">
        <v>869</v>
      </c>
      <c r="L43" s="12" t="s">
        <v>3075</v>
      </c>
      <c r="W43" s="198">
        <v>1</v>
      </c>
    </row>
    <row r="44" spans="2:24" ht="41.4" thickBot="1" x14ac:dyDescent="0.55000000000000004">
      <c r="B44" s="180">
        <v>43</v>
      </c>
      <c r="C44" s="10">
        <v>1</v>
      </c>
      <c r="D44" s="25">
        <v>1.1000000000000001</v>
      </c>
      <c r="E44" s="26" t="s">
        <v>859</v>
      </c>
      <c r="F44" s="10" t="s">
        <v>867</v>
      </c>
      <c r="G44" s="296"/>
      <c r="H44" s="194">
        <f t="shared" si="2"/>
        <v>38</v>
      </c>
      <c r="I44" s="195" t="s">
        <v>2638</v>
      </c>
      <c r="J44" s="27">
        <v>100</v>
      </c>
      <c r="K44" s="28" t="s">
        <v>870</v>
      </c>
      <c r="L44" s="12" t="s">
        <v>3075</v>
      </c>
      <c r="W44" s="198">
        <v>1</v>
      </c>
    </row>
    <row r="45" spans="2:24" ht="41.4" thickBot="1" x14ac:dyDescent="0.55000000000000004">
      <c r="B45" s="180">
        <v>44</v>
      </c>
      <c r="C45" s="10">
        <v>1</v>
      </c>
      <c r="D45" s="25">
        <v>1.1000000000000001</v>
      </c>
      <c r="E45" s="26" t="s">
        <v>859</v>
      </c>
      <c r="F45" s="26" t="s">
        <v>871</v>
      </c>
      <c r="G45" s="294" t="s">
        <v>872</v>
      </c>
      <c r="H45" s="194">
        <f t="shared" si="2"/>
        <v>39</v>
      </c>
      <c r="I45" s="195" t="s">
        <v>2639</v>
      </c>
      <c r="J45" s="27">
        <v>100</v>
      </c>
      <c r="K45" s="28" t="s">
        <v>873</v>
      </c>
      <c r="L45" s="12" t="s">
        <v>3075</v>
      </c>
      <c r="W45" s="198">
        <v>1</v>
      </c>
    </row>
    <row r="46" spans="2:24" ht="26.4" thickBot="1" x14ac:dyDescent="0.55000000000000004">
      <c r="B46" s="180">
        <v>45</v>
      </c>
      <c r="C46" s="10">
        <v>1</v>
      </c>
      <c r="D46" s="25">
        <v>1.1000000000000001</v>
      </c>
      <c r="E46" s="26" t="s">
        <v>859</v>
      </c>
      <c r="F46" s="26" t="s">
        <v>871</v>
      </c>
      <c r="G46" s="295"/>
      <c r="H46" s="194">
        <f t="shared" si="2"/>
        <v>40</v>
      </c>
      <c r="I46" s="195" t="s">
        <v>2640</v>
      </c>
      <c r="J46" s="27">
        <v>150</v>
      </c>
      <c r="K46" s="28" t="s">
        <v>874</v>
      </c>
      <c r="L46" s="12" t="s">
        <v>3075</v>
      </c>
      <c r="W46" s="198">
        <v>1</v>
      </c>
    </row>
    <row r="47" spans="2:24" ht="47.4" customHeight="1" thickBot="1" x14ac:dyDescent="0.55000000000000004">
      <c r="B47" s="180">
        <v>46</v>
      </c>
      <c r="C47" s="10">
        <v>1</v>
      </c>
      <c r="D47" s="25">
        <v>1.1000000000000001</v>
      </c>
      <c r="E47" s="26" t="s">
        <v>859</v>
      </c>
      <c r="F47" s="26" t="s">
        <v>871</v>
      </c>
      <c r="G47" s="295"/>
      <c r="H47" s="194">
        <f t="shared" si="2"/>
        <v>41</v>
      </c>
      <c r="I47" s="195" t="s">
        <v>2641</v>
      </c>
      <c r="J47" s="27">
        <v>3</v>
      </c>
      <c r="K47" s="28" t="s">
        <v>875</v>
      </c>
      <c r="L47" s="12" t="s">
        <v>3075</v>
      </c>
      <c r="W47" s="198">
        <v>1</v>
      </c>
    </row>
    <row r="48" spans="2:24" ht="53.4" customHeight="1" thickBot="1" x14ac:dyDescent="0.55000000000000004">
      <c r="B48" s="180">
        <v>47</v>
      </c>
      <c r="C48" s="10">
        <v>1</v>
      </c>
      <c r="D48" s="25">
        <v>1.1000000000000001</v>
      </c>
      <c r="E48" s="26" t="s">
        <v>859</v>
      </c>
      <c r="F48" s="26" t="s">
        <v>871</v>
      </c>
      <c r="G48" s="295"/>
      <c r="H48" s="194">
        <f t="shared" si="2"/>
        <v>42</v>
      </c>
      <c r="I48" s="195" t="s">
        <v>2642</v>
      </c>
      <c r="J48" s="27">
        <v>150</v>
      </c>
      <c r="K48" s="28" t="s">
        <v>876</v>
      </c>
      <c r="L48" s="12" t="s">
        <v>3075</v>
      </c>
      <c r="W48" s="198">
        <v>1</v>
      </c>
    </row>
    <row r="49" spans="2:23" ht="41.4" thickBot="1" x14ac:dyDescent="0.55000000000000004">
      <c r="B49" s="180">
        <v>48</v>
      </c>
      <c r="C49" s="10">
        <v>1</v>
      </c>
      <c r="D49" s="25">
        <v>1.1000000000000001</v>
      </c>
      <c r="E49" s="26" t="s">
        <v>859</v>
      </c>
      <c r="F49" s="26" t="s">
        <v>871</v>
      </c>
      <c r="G49" s="296"/>
      <c r="H49" s="194">
        <f t="shared" si="2"/>
        <v>43</v>
      </c>
      <c r="I49" s="195" t="s">
        <v>2643</v>
      </c>
      <c r="J49" s="27">
        <v>102</v>
      </c>
      <c r="K49" s="28" t="s">
        <v>877</v>
      </c>
      <c r="L49" s="12" t="s">
        <v>3075</v>
      </c>
      <c r="W49" s="198">
        <v>1</v>
      </c>
    </row>
    <row r="50" spans="2:23" ht="41.4" thickBot="1" x14ac:dyDescent="0.55000000000000004">
      <c r="B50" s="180">
        <v>49</v>
      </c>
      <c r="C50" s="10">
        <v>1</v>
      </c>
      <c r="D50" s="25">
        <v>1.1000000000000001</v>
      </c>
      <c r="E50" s="26" t="s">
        <v>859</v>
      </c>
      <c r="F50" s="10" t="s">
        <v>878</v>
      </c>
      <c r="G50" s="294" t="s">
        <v>879</v>
      </c>
      <c r="H50" s="194">
        <f t="shared" si="2"/>
        <v>44</v>
      </c>
      <c r="I50" s="195" t="s">
        <v>2644</v>
      </c>
      <c r="J50" s="27">
        <v>150</v>
      </c>
      <c r="K50" s="28" t="s">
        <v>880</v>
      </c>
      <c r="L50" s="12" t="s">
        <v>3075</v>
      </c>
      <c r="W50" s="198">
        <v>1</v>
      </c>
    </row>
    <row r="51" spans="2:23" ht="41.4" thickBot="1" x14ac:dyDescent="0.55000000000000004">
      <c r="B51" s="180">
        <v>50</v>
      </c>
      <c r="C51" s="10">
        <v>1</v>
      </c>
      <c r="D51" s="25">
        <v>1.1000000000000001</v>
      </c>
      <c r="E51" s="26" t="s">
        <v>859</v>
      </c>
      <c r="F51" s="10" t="s">
        <v>878</v>
      </c>
      <c r="G51" s="295"/>
      <c r="H51" s="194">
        <f t="shared" si="2"/>
        <v>45</v>
      </c>
      <c r="I51" s="195" t="s">
        <v>2645</v>
      </c>
      <c r="J51" s="27">
        <v>100</v>
      </c>
      <c r="K51" s="28" t="s">
        <v>881</v>
      </c>
      <c r="L51" s="12" t="s">
        <v>3075</v>
      </c>
      <c r="W51" s="198">
        <v>1</v>
      </c>
    </row>
    <row r="52" spans="2:23" ht="41.4" customHeight="1" thickBot="1" x14ac:dyDescent="0.55000000000000004">
      <c r="B52" s="180">
        <v>51</v>
      </c>
      <c r="C52" s="10">
        <v>1</v>
      </c>
      <c r="D52" s="25">
        <v>1.1000000000000001</v>
      </c>
      <c r="E52" s="26" t="s">
        <v>859</v>
      </c>
      <c r="F52" s="10" t="s">
        <v>878</v>
      </c>
      <c r="G52" s="296"/>
      <c r="H52" s="194">
        <f t="shared" si="2"/>
        <v>46</v>
      </c>
      <c r="I52" s="195" t="s">
        <v>2646</v>
      </c>
      <c r="J52" s="27">
        <v>100</v>
      </c>
      <c r="K52" s="28" t="s">
        <v>882</v>
      </c>
      <c r="L52" s="12" t="s">
        <v>3075</v>
      </c>
      <c r="W52" s="198">
        <v>1</v>
      </c>
    </row>
    <row r="53" spans="2:23" ht="26.4" customHeight="1" thickBot="1" x14ac:dyDescent="0.55000000000000004">
      <c r="B53" s="180">
        <v>52</v>
      </c>
      <c r="C53" s="10">
        <v>1</v>
      </c>
      <c r="D53" s="25">
        <v>1.1000000000000001</v>
      </c>
      <c r="E53" s="26" t="s">
        <v>859</v>
      </c>
      <c r="F53" s="26" t="s">
        <v>883</v>
      </c>
      <c r="G53" s="294" t="s">
        <v>884</v>
      </c>
      <c r="H53" s="194">
        <f t="shared" si="2"/>
        <v>47</v>
      </c>
      <c r="I53" s="195" t="s">
        <v>2647</v>
      </c>
      <c r="J53" s="27">
        <v>100</v>
      </c>
      <c r="K53" s="28" t="s">
        <v>885</v>
      </c>
      <c r="L53" s="12" t="s">
        <v>3075</v>
      </c>
      <c r="W53" s="198">
        <v>1</v>
      </c>
    </row>
    <row r="54" spans="2:23" ht="41.4" thickBot="1" x14ac:dyDescent="0.55000000000000004">
      <c r="B54" s="180">
        <v>53</v>
      </c>
      <c r="C54" s="10">
        <v>1</v>
      </c>
      <c r="D54" s="25">
        <v>1.1000000000000001</v>
      </c>
      <c r="E54" s="26" t="s">
        <v>859</v>
      </c>
      <c r="F54" s="26" t="s">
        <v>883</v>
      </c>
      <c r="G54" s="295"/>
      <c r="H54" s="194">
        <f t="shared" si="2"/>
        <v>48</v>
      </c>
      <c r="I54" s="195" t="s">
        <v>2648</v>
      </c>
      <c r="J54" s="27">
        <v>100</v>
      </c>
      <c r="K54" s="28" t="s">
        <v>886</v>
      </c>
      <c r="L54" s="12" t="s">
        <v>3075</v>
      </c>
      <c r="W54" s="198">
        <v>1</v>
      </c>
    </row>
    <row r="55" spans="2:23" ht="61.8" thickBot="1" x14ac:dyDescent="0.55000000000000004">
      <c r="B55" s="180">
        <v>54</v>
      </c>
      <c r="C55" s="10">
        <v>1</v>
      </c>
      <c r="D55" s="25">
        <v>1.1000000000000001</v>
      </c>
      <c r="E55" s="26" t="s">
        <v>859</v>
      </c>
      <c r="F55" s="26" t="s">
        <v>883</v>
      </c>
      <c r="G55" s="295"/>
      <c r="H55" s="194">
        <f t="shared" si="2"/>
        <v>49</v>
      </c>
      <c r="I55" s="195" t="s">
        <v>2649</v>
      </c>
      <c r="J55" s="27">
        <v>100</v>
      </c>
      <c r="K55" s="36" t="s">
        <v>887</v>
      </c>
      <c r="L55" s="12" t="s">
        <v>3075</v>
      </c>
      <c r="W55" s="198">
        <v>1</v>
      </c>
    </row>
    <row r="56" spans="2:23" ht="61.8" thickBot="1" x14ac:dyDescent="0.55000000000000004">
      <c r="B56" s="180">
        <v>55</v>
      </c>
      <c r="C56" s="10">
        <v>1</v>
      </c>
      <c r="D56" s="25">
        <v>1.1000000000000001</v>
      </c>
      <c r="E56" s="26" t="s">
        <v>859</v>
      </c>
      <c r="F56" s="26" t="s">
        <v>883</v>
      </c>
      <c r="G56" s="295"/>
      <c r="H56" s="194">
        <f t="shared" si="2"/>
        <v>50</v>
      </c>
      <c r="I56" s="195" t="s">
        <v>2650</v>
      </c>
      <c r="J56" s="27">
        <v>90</v>
      </c>
      <c r="K56" s="28" t="s">
        <v>888</v>
      </c>
      <c r="L56" s="12" t="s">
        <v>3075</v>
      </c>
      <c r="W56" s="198">
        <v>1</v>
      </c>
    </row>
    <row r="57" spans="2:23" ht="61.8" thickBot="1" x14ac:dyDescent="0.55000000000000004">
      <c r="B57" s="180">
        <v>56</v>
      </c>
      <c r="C57" s="10">
        <v>1</v>
      </c>
      <c r="D57" s="25">
        <v>1.1000000000000001</v>
      </c>
      <c r="E57" s="26" t="s">
        <v>859</v>
      </c>
      <c r="F57" s="26" t="s">
        <v>883</v>
      </c>
      <c r="G57" s="296"/>
      <c r="H57" s="194">
        <f t="shared" si="2"/>
        <v>51</v>
      </c>
      <c r="I57" s="195" t="s">
        <v>2651</v>
      </c>
      <c r="J57" s="27">
        <v>50</v>
      </c>
      <c r="K57" s="28" t="s">
        <v>889</v>
      </c>
      <c r="L57" s="12" t="s">
        <v>3075</v>
      </c>
      <c r="W57" s="198">
        <v>1</v>
      </c>
    </row>
    <row r="58" spans="2:23" ht="41.4" thickBot="1" x14ac:dyDescent="0.55000000000000004">
      <c r="B58" s="180">
        <v>57</v>
      </c>
      <c r="C58" s="10">
        <v>1</v>
      </c>
      <c r="D58" s="25">
        <v>1.1000000000000001</v>
      </c>
      <c r="E58" s="26" t="s">
        <v>859</v>
      </c>
      <c r="F58" s="10" t="s">
        <v>890</v>
      </c>
      <c r="G58" s="294" t="s">
        <v>891</v>
      </c>
      <c r="H58" s="194">
        <f t="shared" si="2"/>
        <v>52</v>
      </c>
      <c r="I58" s="195" t="s">
        <v>2652</v>
      </c>
      <c r="J58" s="27">
        <v>100</v>
      </c>
      <c r="K58" s="28" t="s">
        <v>892</v>
      </c>
      <c r="L58" s="12" t="s">
        <v>3075</v>
      </c>
      <c r="W58" s="198">
        <v>1</v>
      </c>
    </row>
    <row r="59" spans="2:23" ht="41.4" thickBot="1" x14ac:dyDescent="0.55000000000000004">
      <c r="B59" s="180">
        <v>58</v>
      </c>
      <c r="C59" s="10">
        <v>1</v>
      </c>
      <c r="D59" s="25">
        <v>1.1000000000000001</v>
      </c>
      <c r="E59" s="26" t="s">
        <v>859</v>
      </c>
      <c r="F59" s="10" t="s">
        <v>890</v>
      </c>
      <c r="G59" s="295"/>
      <c r="H59" s="194">
        <f t="shared" si="2"/>
        <v>53</v>
      </c>
      <c r="I59" s="195" t="s">
        <v>2653</v>
      </c>
      <c r="J59" s="27">
        <v>100</v>
      </c>
      <c r="K59" s="28" t="s">
        <v>893</v>
      </c>
      <c r="L59" s="12" t="s">
        <v>3075</v>
      </c>
      <c r="W59" s="198">
        <v>1</v>
      </c>
    </row>
    <row r="60" spans="2:23" ht="41.4" thickBot="1" x14ac:dyDescent="0.55000000000000004">
      <c r="B60" s="180">
        <v>59</v>
      </c>
      <c r="C60" s="10">
        <v>1</v>
      </c>
      <c r="D60" s="25">
        <v>1.1000000000000001</v>
      </c>
      <c r="E60" s="26" t="s">
        <v>859</v>
      </c>
      <c r="F60" s="10" t="s">
        <v>890</v>
      </c>
      <c r="G60" s="296"/>
      <c r="H60" s="194">
        <f t="shared" si="2"/>
        <v>54</v>
      </c>
      <c r="I60" s="195" t="s">
        <v>2654</v>
      </c>
      <c r="J60" s="27">
        <v>117</v>
      </c>
      <c r="K60" s="28" t="s">
        <v>894</v>
      </c>
      <c r="L60" s="12" t="s">
        <v>3075</v>
      </c>
      <c r="W60" s="198">
        <v>1</v>
      </c>
    </row>
    <row r="61" spans="2:23" ht="41.4" thickBot="1" x14ac:dyDescent="0.55000000000000004">
      <c r="B61" s="180">
        <v>60</v>
      </c>
      <c r="C61" s="10">
        <v>1</v>
      </c>
      <c r="D61" s="25">
        <v>1.1000000000000001</v>
      </c>
      <c r="E61" s="26" t="s">
        <v>859</v>
      </c>
      <c r="F61" s="26" t="s">
        <v>895</v>
      </c>
      <c r="G61" s="141" t="s">
        <v>896</v>
      </c>
      <c r="H61" s="194">
        <f t="shared" si="2"/>
        <v>55</v>
      </c>
      <c r="I61" s="195" t="s">
        <v>2655</v>
      </c>
      <c r="J61" s="27">
        <v>1</v>
      </c>
      <c r="K61" s="28" t="s">
        <v>897</v>
      </c>
      <c r="L61" s="12" t="s">
        <v>3075</v>
      </c>
      <c r="W61" s="198">
        <v>1</v>
      </c>
    </row>
    <row r="62" spans="2:23" ht="41.4" thickBot="1" x14ac:dyDescent="0.55000000000000004">
      <c r="B62" s="180">
        <v>61</v>
      </c>
      <c r="C62" s="10">
        <v>1</v>
      </c>
      <c r="D62" s="25">
        <v>1.1000000000000001</v>
      </c>
      <c r="E62" s="26" t="s">
        <v>859</v>
      </c>
      <c r="F62" s="10" t="s">
        <v>898</v>
      </c>
      <c r="G62" s="294" t="s">
        <v>899</v>
      </c>
      <c r="H62" s="194">
        <f t="shared" si="2"/>
        <v>56</v>
      </c>
      <c r="I62" s="195" t="s">
        <v>2656</v>
      </c>
      <c r="J62" s="27">
        <v>100</v>
      </c>
      <c r="K62" s="28" t="s">
        <v>900</v>
      </c>
      <c r="L62" s="12" t="s">
        <v>3075</v>
      </c>
      <c r="W62" s="198">
        <v>1</v>
      </c>
    </row>
    <row r="63" spans="2:23" ht="41.4" thickBot="1" x14ac:dyDescent="0.55000000000000004">
      <c r="B63" s="180">
        <v>62</v>
      </c>
      <c r="C63" s="10">
        <v>1</v>
      </c>
      <c r="D63" s="25">
        <v>1.1000000000000001</v>
      </c>
      <c r="E63" s="26" t="s">
        <v>859</v>
      </c>
      <c r="F63" s="10" t="s">
        <v>898</v>
      </c>
      <c r="G63" s="296"/>
      <c r="H63" s="194">
        <f t="shared" si="2"/>
        <v>57</v>
      </c>
      <c r="I63" s="195" t="s">
        <v>2657</v>
      </c>
      <c r="J63" s="27">
        <v>100</v>
      </c>
      <c r="K63" s="36" t="s">
        <v>901</v>
      </c>
      <c r="L63" s="12" t="s">
        <v>3075</v>
      </c>
      <c r="W63" s="198">
        <v>1</v>
      </c>
    </row>
    <row r="64" spans="2:23" ht="41.4" thickBot="1" x14ac:dyDescent="0.55000000000000004">
      <c r="B64" s="180">
        <v>63</v>
      </c>
      <c r="C64" s="10">
        <v>1</v>
      </c>
      <c r="D64" s="25">
        <v>1.1000000000000001</v>
      </c>
      <c r="E64" s="26" t="s">
        <v>859</v>
      </c>
      <c r="F64" s="26" t="s">
        <v>902</v>
      </c>
      <c r="G64" s="294" t="s">
        <v>903</v>
      </c>
      <c r="H64" s="194">
        <f t="shared" si="2"/>
        <v>58</v>
      </c>
      <c r="I64" s="195" t="s">
        <v>2658</v>
      </c>
      <c r="J64" s="27">
        <v>20</v>
      </c>
      <c r="K64" s="28" t="s">
        <v>904</v>
      </c>
      <c r="L64" s="12" t="s">
        <v>3075</v>
      </c>
      <c r="W64" s="198">
        <v>1</v>
      </c>
    </row>
    <row r="65" spans="2:24" ht="41.4" thickBot="1" x14ac:dyDescent="0.55000000000000004">
      <c r="B65" s="180">
        <v>64</v>
      </c>
      <c r="C65" s="10">
        <v>1</v>
      </c>
      <c r="D65" s="25">
        <v>1.1000000000000001</v>
      </c>
      <c r="E65" s="26" t="s">
        <v>859</v>
      </c>
      <c r="F65" s="26" t="s">
        <v>902</v>
      </c>
      <c r="G65" s="295"/>
      <c r="H65" s="194">
        <f t="shared" si="2"/>
        <v>59</v>
      </c>
      <c r="I65" s="195" t="s">
        <v>2659</v>
      </c>
      <c r="J65" s="27">
        <v>1</v>
      </c>
      <c r="K65" s="28" t="s">
        <v>905</v>
      </c>
      <c r="L65" s="12" t="s">
        <v>3075</v>
      </c>
      <c r="W65" s="198">
        <v>1</v>
      </c>
    </row>
    <row r="66" spans="2:24" ht="61.8" thickBot="1" x14ac:dyDescent="0.55000000000000004">
      <c r="B66" s="180">
        <v>65</v>
      </c>
      <c r="C66" s="10">
        <v>1</v>
      </c>
      <c r="D66" s="25">
        <v>1.1000000000000001</v>
      </c>
      <c r="E66" s="26" t="s">
        <v>859</v>
      </c>
      <c r="F66" s="26" t="s">
        <v>902</v>
      </c>
      <c r="G66" s="295"/>
      <c r="H66" s="194">
        <f t="shared" si="2"/>
        <v>60</v>
      </c>
      <c r="I66" s="195" t="s">
        <v>2660</v>
      </c>
      <c r="J66" s="27">
        <v>20</v>
      </c>
      <c r="K66" s="28" t="s">
        <v>906</v>
      </c>
      <c r="L66" s="12" t="s">
        <v>3075</v>
      </c>
      <c r="W66" s="198">
        <v>1</v>
      </c>
    </row>
    <row r="67" spans="2:24" ht="41.4" thickBot="1" x14ac:dyDescent="0.55000000000000004">
      <c r="B67" s="180">
        <v>66</v>
      </c>
      <c r="C67" s="10">
        <v>1</v>
      </c>
      <c r="D67" s="25">
        <v>1.1000000000000001</v>
      </c>
      <c r="E67" s="26" t="s">
        <v>859</v>
      </c>
      <c r="F67" s="26" t="s">
        <v>902</v>
      </c>
      <c r="G67" s="296"/>
      <c r="H67" s="194">
        <f t="shared" si="2"/>
        <v>61</v>
      </c>
      <c r="I67" s="195" t="s">
        <v>2661</v>
      </c>
      <c r="J67" s="27">
        <v>100</v>
      </c>
      <c r="K67" s="28" t="s">
        <v>907</v>
      </c>
      <c r="L67" s="12" t="s">
        <v>3075</v>
      </c>
      <c r="W67" s="198">
        <v>1</v>
      </c>
    </row>
    <row r="68" spans="2:24" ht="26.4" thickBot="1" x14ac:dyDescent="0.55000000000000004">
      <c r="B68" s="180">
        <v>67</v>
      </c>
      <c r="G68" s="31" t="s">
        <v>908</v>
      </c>
      <c r="H68" s="32"/>
      <c r="I68" s="33"/>
      <c r="J68" s="34"/>
      <c r="K68" s="35"/>
      <c r="M68" s="189"/>
      <c r="N68" s="189"/>
      <c r="O68" s="189"/>
      <c r="P68" s="189"/>
      <c r="Q68" s="190"/>
      <c r="R68" s="191"/>
      <c r="S68" s="192">
        <v>3</v>
      </c>
      <c r="T68" s="191" t="s">
        <v>2598</v>
      </c>
      <c r="U68" s="192"/>
      <c r="V68" s="191"/>
      <c r="W68" s="193">
        <f>SUM(W69:W79)</f>
        <v>11</v>
      </c>
      <c r="X68" s="191" t="s">
        <v>2600</v>
      </c>
    </row>
    <row r="69" spans="2:24" ht="61.8" thickBot="1" x14ac:dyDescent="0.55000000000000004">
      <c r="B69" s="180">
        <v>68</v>
      </c>
      <c r="C69" s="10">
        <v>1</v>
      </c>
      <c r="D69" s="25">
        <v>1.1000000000000001</v>
      </c>
      <c r="E69" s="25" t="s">
        <v>909</v>
      </c>
      <c r="F69" s="25" t="s">
        <v>910</v>
      </c>
      <c r="G69" s="294" t="s">
        <v>911</v>
      </c>
      <c r="H69" s="194">
        <f>+H67+1</f>
        <v>62</v>
      </c>
      <c r="I69" s="195" t="s">
        <v>2662</v>
      </c>
      <c r="J69" s="27">
        <v>10000</v>
      </c>
      <c r="K69" s="28" t="s">
        <v>912</v>
      </c>
      <c r="L69" s="12" t="s">
        <v>3075</v>
      </c>
      <c r="W69" s="198">
        <v>1</v>
      </c>
    </row>
    <row r="70" spans="2:24" ht="61.8" thickBot="1" x14ac:dyDescent="0.55000000000000004">
      <c r="B70" s="180">
        <v>69</v>
      </c>
      <c r="C70" s="10">
        <v>1</v>
      </c>
      <c r="D70" s="25">
        <v>1.1000000000000001</v>
      </c>
      <c r="E70" s="25" t="s">
        <v>909</v>
      </c>
      <c r="F70" s="25" t="s">
        <v>910</v>
      </c>
      <c r="G70" s="295"/>
      <c r="H70" s="194">
        <f t="shared" ref="H70:H79" si="3">+H69+1</f>
        <v>63</v>
      </c>
      <c r="I70" s="195" t="s">
        <v>2663</v>
      </c>
      <c r="J70" s="27">
        <v>1</v>
      </c>
      <c r="K70" s="28" t="s">
        <v>913</v>
      </c>
      <c r="L70" s="12" t="s">
        <v>3075</v>
      </c>
      <c r="W70" s="198">
        <v>1</v>
      </c>
    </row>
    <row r="71" spans="2:24" ht="26.4" thickBot="1" x14ac:dyDescent="0.55000000000000004">
      <c r="B71" s="180">
        <v>70</v>
      </c>
      <c r="C71" s="10">
        <v>1</v>
      </c>
      <c r="D71" s="25">
        <v>1.1000000000000001</v>
      </c>
      <c r="E71" s="25" t="s">
        <v>909</v>
      </c>
      <c r="F71" s="25" t="s">
        <v>910</v>
      </c>
      <c r="G71" s="295"/>
      <c r="H71" s="194">
        <f t="shared" si="3"/>
        <v>64</v>
      </c>
      <c r="I71" s="195" t="s">
        <v>2664</v>
      </c>
      <c r="J71" s="27">
        <v>1</v>
      </c>
      <c r="K71" s="28" t="s">
        <v>914</v>
      </c>
      <c r="L71" s="12" t="s">
        <v>3075</v>
      </c>
      <c r="W71" s="198">
        <v>1</v>
      </c>
    </row>
    <row r="72" spans="2:24" ht="26.4" thickBot="1" x14ac:dyDescent="0.55000000000000004">
      <c r="B72" s="180">
        <v>71</v>
      </c>
      <c r="C72" s="10">
        <v>1</v>
      </c>
      <c r="D72" s="25">
        <v>1.1000000000000001</v>
      </c>
      <c r="E72" s="25" t="s">
        <v>909</v>
      </c>
      <c r="F72" s="25" t="s">
        <v>910</v>
      </c>
      <c r="G72" s="295"/>
      <c r="H72" s="194">
        <f t="shared" si="3"/>
        <v>65</v>
      </c>
      <c r="I72" s="195" t="s">
        <v>2665</v>
      </c>
      <c r="J72" s="27">
        <v>1</v>
      </c>
      <c r="K72" s="28" t="s">
        <v>915</v>
      </c>
      <c r="L72" s="12" t="s">
        <v>3075</v>
      </c>
      <c r="W72" s="198">
        <v>1</v>
      </c>
    </row>
    <row r="73" spans="2:24" ht="26.4" thickBot="1" x14ac:dyDescent="0.55000000000000004">
      <c r="B73" s="180">
        <v>72</v>
      </c>
      <c r="C73" s="10">
        <v>1</v>
      </c>
      <c r="D73" s="25">
        <v>1.1000000000000001</v>
      </c>
      <c r="E73" s="25" t="s">
        <v>909</v>
      </c>
      <c r="F73" s="25" t="s">
        <v>910</v>
      </c>
      <c r="G73" s="295"/>
      <c r="H73" s="194">
        <f t="shared" si="3"/>
        <v>66</v>
      </c>
      <c r="I73" s="195" t="s">
        <v>2666</v>
      </c>
      <c r="J73" s="27">
        <v>5</v>
      </c>
      <c r="K73" s="28" t="s">
        <v>916</v>
      </c>
      <c r="L73" s="12" t="s">
        <v>3075</v>
      </c>
      <c r="W73" s="198">
        <v>1</v>
      </c>
    </row>
    <row r="74" spans="2:24" ht="41.4" thickBot="1" x14ac:dyDescent="0.55000000000000004">
      <c r="B74" s="180">
        <v>73</v>
      </c>
      <c r="C74" s="10">
        <v>1</v>
      </c>
      <c r="D74" s="25">
        <v>1.1000000000000001</v>
      </c>
      <c r="E74" s="25" t="s">
        <v>909</v>
      </c>
      <c r="F74" s="25" t="s">
        <v>910</v>
      </c>
      <c r="G74" s="296"/>
      <c r="H74" s="194">
        <f t="shared" si="3"/>
        <v>67</v>
      </c>
      <c r="I74" s="195" t="s">
        <v>2667</v>
      </c>
      <c r="J74" s="27">
        <v>1</v>
      </c>
      <c r="K74" s="28" t="s">
        <v>917</v>
      </c>
      <c r="L74" s="12" t="s">
        <v>3075</v>
      </c>
      <c r="W74" s="198">
        <v>1</v>
      </c>
    </row>
    <row r="75" spans="2:24" ht="61.95" customHeight="1" thickBot="1" x14ac:dyDescent="0.55000000000000004">
      <c r="B75" s="180">
        <v>74</v>
      </c>
      <c r="C75" s="10">
        <v>1</v>
      </c>
      <c r="D75" s="25">
        <v>1.1000000000000001</v>
      </c>
      <c r="E75" s="25" t="s">
        <v>909</v>
      </c>
      <c r="F75" s="10" t="s">
        <v>918</v>
      </c>
      <c r="G75" s="294" t="s">
        <v>919</v>
      </c>
      <c r="H75" s="194">
        <f t="shared" si="3"/>
        <v>68</v>
      </c>
      <c r="I75" s="195" t="s">
        <v>2668</v>
      </c>
      <c r="J75" s="27">
        <v>20</v>
      </c>
      <c r="K75" s="28" t="s">
        <v>920</v>
      </c>
      <c r="L75" s="12" t="s">
        <v>3075</v>
      </c>
      <c r="W75" s="198">
        <v>1</v>
      </c>
    </row>
    <row r="76" spans="2:24" ht="61.8" thickBot="1" x14ac:dyDescent="0.55000000000000004">
      <c r="B76" s="180">
        <v>75</v>
      </c>
      <c r="C76" s="10">
        <v>1</v>
      </c>
      <c r="D76" s="25">
        <v>1.1000000000000001</v>
      </c>
      <c r="E76" s="25" t="s">
        <v>909</v>
      </c>
      <c r="F76" s="10" t="s">
        <v>918</v>
      </c>
      <c r="G76" s="296"/>
      <c r="H76" s="194">
        <f t="shared" si="3"/>
        <v>69</v>
      </c>
      <c r="I76" s="195" t="s">
        <v>2669</v>
      </c>
      <c r="J76" s="27">
        <v>10</v>
      </c>
      <c r="K76" s="28" t="s">
        <v>921</v>
      </c>
      <c r="L76" s="12" t="s">
        <v>3075</v>
      </c>
      <c r="W76" s="198">
        <v>1</v>
      </c>
    </row>
    <row r="77" spans="2:24" ht="41.4" thickBot="1" x14ac:dyDescent="0.55000000000000004">
      <c r="B77" s="180">
        <v>76</v>
      </c>
      <c r="C77" s="10">
        <v>1</v>
      </c>
      <c r="D77" s="25">
        <v>1.1000000000000001</v>
      </c>
      <c r="E77" s="25" t="s">
        <v>909</v>
      </c>
      <c r="F77" s="25" t="s">
        <v>922</v>
      </c>
      <c r="G77" s="294" t="s">
        <v>923</v>
      </c>
      <c r="H77" s="194">
        <f t="shared" si="3"/>
        <v>70</v>
      </c>
      <c r="I77" s="195" t="s">
        <v>2670</v>
      </c>
      <c r="J77" s="27">
        <v>15</v>
      </c>
      <c r="K77" s="28" t="s">
        <v>924</v>
      </c>
      <c r="L77" s="12" t="s">
        <v>3075</v>
      </c>
      <c r="W77" s="198">
        <v>1</v>
      </c>
    </row>
    <row r="78" spans="2:24" ht="41.4" thickBot="1" x14ac:dyDescent="0.55000000000000004">
      <c r="B78" s="180">
        <v>77</v>
      </c>
      <c r="C78" s="10">
        <v>1</v>
      </c>
      <c r="D78" s="25">
        <v>1.1000000000000001</v>
      </c>
      <c r="E78" s="25" t="s">
        <v>909</v>
      </c>
      <c r="F78" s="25" t="s">
        <v>922</v>
      </c>
      <c r="G78" s="295"/>
      <c r="H78" s="194">
        <f t="shared" si="3"/>
        <v>71</v>
      </c>
      <c r="I78" s="195" t="s">
        <v>2671</v>
      </c>
      <c r="J78" s="27">
        <v>20</v>
      </c>
      <c r="K78" s="28" t="s">
        <v>925</v>
      </c>
      <c r="L78" s="12" t="s">
        <v>3075</v>
      </c>
      <c r="W78" s="198">
        <v>1</v>
      </c>
    </row>
    <row r="79" spans="2:24" ht="41.4" thickBot="1" x14ac:dyDescent="0.55000000000000004">
      <c r="B79" s="180">
        <v>78</v>
      </c>
      <c r="C79" s="10">
        <v>1</v>
      </c>
      <c r="D79" s="25">
        <v>1.1000000000000001</v>
      </c>
      <c r="E79" s="25" t="s">
        <v>909</v>
      </c>
      <c r="F79" s="25" t="s">
        <v>922</v>
      </c>
      <c r="G79" s="296"/>
      <c r="H79" s="194">
        <f t="shared" si="3"/>
        <v>72</v>
      </c>
      <c r="I79" s="195" t="s">
        <v>2672</v>
      </c>
      <c r="J79" s="27">
        <v>100</v>
      </c>
      <c r="K79" s="28" t="s">
        <v>926</v>
      </c>
      <c r="L79" s="12" t="s">
        <v>3075</v>
      </c>
      <c r="W79" s="198">
        <v>1</v>
      </c>
    </row>
    <row r="80" spans="2:24" ht="26.4" thickBot="1" x14ac:dyDescent="0.55000000000000004">
      <c r="B80" s="180">
        <v>79</v>
      </c>
      <c r="G80" s="31" t="s">
        <v>927</v>
      </c>
      <c r="H80" s="32"/>
      <c r="I80" s="33"/>
      <c r="J80" s="34"/>
      <c r="K80" s="35"/>
      <c r="M80" s="189"/>
      <c r="N80" s="189"/>
      <c r="O80" s="189"/>
      <c r="P80" s="189"/>
      <c r="Q80" s="190"/>
      <c r="R80" s="191"/>
      <c r="S80" s="192">
        <v>3</v>
      </c>
      <c r="T80" s="191" t="s">
        <v>2598</v>
      </c>
      <c r="U80" s="192"/>
      <c r="V80" s="191"/>
      <c r="W80" s="193">
        <f>SUM(W81:W91)</f>
        <v>11</v>
      </c>
      <c r="X80" s="191" t="s">
        <v>2600</v>
      </c>
    </row>
    <row r="81" spans="2:24" ht="41.4" thickBot="1" x14ac:dyDescent="0.55000000000000004">
      <c r="B81" s="180">
        <v>80</v>
      </c>
      <c r="C81" s="10">
        <v>1</v>
      </c>
      <c r="D81" s="25">
        <v>1.1000000000000001</v>
      </c>
      <c r="E81" s="26" t="s">
        <v>928</v>
      </c>
      <c r="F81" s="26" t="s">
        <v>929</v>
      </c>
      <c r="G81" s="294" t="s">
        <v>930</v>
      </c>
      <c r="H81" s="194">
        <f>+H79+1</f>
        <v>73</v>
      </c>
      <c r="I81" s="195" t="s">
        <v>2673</v>
      </c>
      <c r="J81" s="27">
        <v>100</v>
      </c>
      <c r="K81" s="28" t="s">
        <v>931</v>
      </c>
      <c r="L81" s="12" t="s">
        <v>3075</v>
      </c>
      <c r="W81" s="198">
        <v>1</v>
      </c>
    </row>
    <row r="82" spans="2:24" ht="26.4" thickBot="1" x14ac:dyDescent="0.55000000000000004">
      <c r="B82" s="180">
        <v>81</v>
      </c>
      <c r="C82" s="10">
        <v>1</v>
      </c>
      <c r="D82" s="25">
        <v>1.1000000000000001</v>
      </c>
      <c r="E82" s="26" t="s">
        <v>928</v>
      </c>
      <c r="F82" s="26" t="s">
        <v>929</v>
      </c>
      <c r="G82" s="295"/>
      <c r="H82" s="194">
        <f t="shared" ref="H82:H91" si="4">+H81+1</f>
        <v>74</v>
      </c>
      <c r="I82" s="195" t="s">
        <v>2674</v>
      </c>
      <c r="J82" s="27">
        <v>100</v>
      </c>
      <c r="K82" s="28" t="s">
        <v>932</v>
      </c>
      <c r="L82" s="12" t="s">
        <v>3075</v>
      </c>
      <c r="W82" s="198">
        <v>1</v>
      </c>
    </row>
    <row r="83" spans="2:24" ht="26.4" thickBot="1" x14ac:dyDescent="0.55000000000000004">
      <c r="B83" s="180">
        <v>82</v>
      </c>
      <c r="C83" s="10">
        <v>1</v>
      </c>
      <c r="D83" s="25">
        <v>1.1000000000000001</v>
      </c>
      <c r="E83" s="26" t="s">
        <v>928</v>
      </c>
      <c r="F83" s="26" t="s">
        <v>929</v>
      </c>
      <c r="G83" s="295"/>
      <c r="H83" s="194">
        <f t="shared" si="4"/>
        <v>75</v>
      </c>
      <c r="I83" s="195" t="s">
        <v>2675</v>
      </c>
      <c r="J83" s="27">
        <v>1</v>
      </c>
      <c r="K83" s="28" t="s">
        <v>933</v>
      </c>
      <c r="L83" s="12" t="s">
        <v>3075</v>
      </c>
      <c r="W83" s="198">
        <v>1</v>
      </c>
    </row>
    <row r="84" spans="2:24" ht="41.4" customHeight="1" thickBot="1" x14ac:dyDescent="0.55000000000000004">
      <c r="B84" s="180">
        <v>83</v>
      </c>
      <c r="C84" s="10">
        <v>1</v>
      </c>
      <c r="D84" s="25">
        <v>1.1000000000000001</v>
      </c>
      <c r="E84" s="26" t="s">
        <v>928</v>
      </c>
      <c r="F84" s="26" t="s">
        <v>929</v>
      </c>
      <c r="G84" s="295"/>
      <c r="H84" s="194">
        <f t="shared" si="4"/>
        <v>76</v>
      </c>
      <c r="I84" s="195" t="s">
        <v>2676</v>
      </c>
      <c r="J84" s="27">
        <v>1</v>
      </c>
      <c r="K84" s="28" t="s">
        <v>934</v>
      </c>
      <c r="L84" s="12" t="s">
        <v>3075</v>
      </c>
      <c r="W84" s="198">
        <v>1</v>
      </c>
    </row>
    <row r="85" spans="2:24" ht="41.4" thickBot="1" x14ac:dyDescent="0.55000000000000004">
      <c r="B85" s="180">
        <v>84</v>
      </c>
      <c r="C85" s="10">
        <v>1</v>
      </c>
      <c r="D85" s="25">
        <v>1.1000000000000001</v>
      </c>
      <c r="E85" s="26" t="s">
        <v>928</v>
      </c>
      <c r="F85" s="26" t="s">
        <v>929</v>
      </c>
      <c r="G85" s="296"/>
      <c r="H85" s="194">
        <f t="shared" si="4"/>
        <v>77</v>
      </c>
      <c r="I85" s="195" t="s">
        <v>2677</v>
      </c>
      <c r="J85" s="27">
        <v>4</v>
      </c>
      <c r="K85" s="28" t="s">
        <v>935</v>
      </c>
      <c r="L85" s="12" t="s">
        <v>3075</v>
      </c>
      <c r="W85" s="198">
        <v>1</v>
      </c>
    </row>
    <row r="86" spans="2:24" ht="41.4" thickBot="1" x14ac:dyDescent="0.55000000000000004">
      <c r="B86" s="180">
        <v>85</v>
      </c>
      <c r="C86" s="10">
        <v>1</v>
      </c>
      <c r="D86" s="25">
        <v>1.1000000000000001</v>
      </c>
      <c r="E86" s="26" t="s">
        <v>928</v>
      </c>
      <c r="F86" s="10" t="s">
        <v>936</v>
      </c>
      <c r="G86" s="294" t="s">
        <v>2442</v>
      </c>
      <c r="H86" s="194">
        <f t="shared" si="4"/>
        <v>78</v>
      </c>
      <c r="I86" s="195" t="s">
        <v>2678</v>
      </c>
      <c r="J86" s="27">
        <v>100</v>
      </c>
      <c r="K86" s="28" t="s">
        <v>2443</v>
      </c>
      <c r="L86" s="12" t="s">
        <v>3075</v>
      </c>
      <c r="W86" s="198">
        <v>1</v>
      </c>
    </row>
    <row r="87" spans="2:24" ht="41.4" thickBot="1" x14ac:dyDescent="0.55000000000000004">
      <c r="B87" s="180">
        <v>86</v>
      </c>
      <c r="C87" s="10">
        <v>1</v>
      </c>
      <c r="D87" s="25">
        <v>1.1000000000000001</v>
      </c>
      <c r="E87" s="26" t="s">
        <v>928</v>
      </c>
      <c r="F87" s="10" t="s">
        <v>936</v>
      </c>
      <c r="G87" s="295"/>
      <c r="H87" s="194">
        <f t="shared" si="4"/>
        <v>79</v>
      </c>
      <c r="I87" s="195" t="s">
        <v>2679</v>
      </c>
      <c r="J87" s="27">
        <v>1</v>
      </c>
      <c r="K87" s="28" t="s">
        <v>2444</v>
      </c>
      <c r="L87" s="12" t="s">
        <v>3075</v>
      </c>
      <c r="W87" s="198">
        <v>1</v>
      </c>
    </row>
    <row r="88" spans="2:24" ht="41.4" thickBot="1" x14ac:dyDescent="0.55000000000000004">
      <c r="B88" s="180">
        <v>87</v>
      </c>
      <c r="C88" s="10">
        <v>1</v>
      </c>
      <c r="D88" s="25">
        <v>1.1000000000000001</v>
      </c>
      <c r="E88" s="26" t="s">
        <v>928</v>
      </c>
      <c r="F88" s="10" t="s">
        <v>936</v>
      </c>
      <c r="G88" s="295"/>
      <c r="H88" s="194">
        <f t="shared" si="4"/>
        <v>80</v>
      </c>
      <c r="I88" s="195" t="s">
        <v>2680</v>
      </c>
      <c r="J88" s="27">
        <v>100</v>
      </c>
      <c r="K88" s="28" t="s">
        <v>2445</v>
      </c>
      <c r="L88" s="12" t="s">
        <v>3075</v>
      </c>
      <c r="W88" s="198">
        <v>1</v>
      </c>
    </row>
    <row r="89" spans="2:24" ht="61.8" thickBot="1" x14ac:dyDescent="0.55000000000000004">
      <c r="B89" s="180">
        <v>88</v>
      </c>
      <c r="C89" s="10">
        <v>1</v>
      </c>
      <c r="D89" s="25">
        <v>1.1000000000000001</v>
      </c>
      <c r="E89" s="26" t="s">
        <v>928</v>
      </c>
      <c r="F89" s="10" t="s">
        <v>936</v>
      </c>
      <c r="G89" s="296"/>
      <c r="H89" s="194">
        <f t="shared" si="4"/>
        <v>81</v>
      </c>
      <c r="I89" s="195" t="s">
        <v>2681</v>
      </c>
      <c r="J89" s="27">
        <v>100</v>
      </c>
      <c r="K89" s="28" t="s">
        <v>2446</v>
      </c>
      <c r="L89" s="12" t="s">
        <v>3075</v>
      </c>
      <c r="W89" s="198">
        <v>1</v>
      </c>
    </row>
    <row r="90" spans="2:24" ht="61.8" thickBot="1" x14ac:dyDescent="0.55000000000000004">
      <c r="B90" s="180">
        <v>89</v>
      </c>
      <c r="C90" s="10">
        <v>1</v>
      </c>
      <c r="D90" s="25">
        <v>1.1000000000000001</v>
      </c>
      <c r="E90" s="26" t="s">
        <v>928</v>
      </c>
      <c r="F90" s="26" t="s">
        <v>2447</v>
      </c>
      <c r="G90" s="294" t="s">
        <v>2448</v>
      </c>
      <c r="H90" s="194">
        <f t="shared" si="4"/>
        <v>82</v>
      </c>
      <c r="I90" s="195" t="s">
        <v>2682</v>
      </c>
      <c r="J90" s="27">
        <v>100</v>
      </c>
      <c r="K90" s="28" t="s">
        <v>2449</v>
      </c>
      <c r="L90" s="12" t="s">
        <v>3075</v>
      </c>
      <c r="W90" s="198">
        <v>1</v>
      </c>
    </row>
    <row r="91" spans="2:24" ht="61.8" thickBot="1" x14ac:dyDescent="0.55000000000000004">
      <c r="B91" s="180">
        <v>90</v>
      </c>
      <c r="C91" s="10">
        <v>1</v>
      </c>
      <c r="D91" s="25">
        <v>1.1000000000000001</v>
      </c>
      <c r="E91" s="26" t="s">
        <v>928</v>
      </c>
      <c r="F91" s="26" t="s">
        <v>2447</v>
      </c>
      <c r="G91" s="296"/>
      <c r="H91" s="194">
        <f t="shared" si="4"/>
        <v>83</v>
      </c>
      <c r="I91" s="195" t="s">
        <v>2683</v>
      </c>
      <c r="J91" s="27">
        <v>100</v>
      </c>
      <c r="K91" s="28" t="s">
        <v>2450</v>
      </c>
      <c r="L91" s="12" t="s">
        <v>3075</v>
      </c>
      <c r="W91" s="198">
        <v>1</v>
      </c>
    </row>
    <row r="92" spans="2:24" ht="26.4" thickBot="1" x14ac:dyDescent="0.55000000000000004">
      <c r="B92" s="180">
        <v>91</v>
      </c>
      <c r="G92" s="18" t="s">
        <v>2451</v>
      </c>
      <c r="H92" s="19"/>
      <c r="I92" s="19"/>
      <c r="J92" s="18"/>
      <c r="K92" s="18"/>
      <c r="M92" s="184"/>
      <c r="N92" s="184"/>
      <c r="O92" s="184"/>
      <c r="P92" s="184"/>
      <c r="Q92" s="185">
        <v>10</v>
      </c>
      <c r="R92" s="186" t="s">
        <v>2597</v>
      </c>
      <c r="S92" s="187">
        <f>SUM(S93:S154)</f>
        <v>23</v>
      </c>
      <c r="T92" s="186" t="s">
        <v>2598</v>
      </c>
      <c r="U92" s="187">
        <v>30</v>
      </c>
      <c r="V92" s="186" t="s">
        <v>2599</v>
      </c>
      <c r="W92" s="187">
        <f>SUM(W93:W154)/2</f>
        <v>52</v>
      </c>
      <c r="X92" s="186" t="s">
        <v>2600</v>
      </c>
    </row>
    <row r="93" spans="2:24" ht="26.4" thickBot="1" x14ac:dyDescent="0.55000000000000004">
      <c r="B93" s="180">
        <v>92</v>
      </c>
      <c r="G93" s="31" t="s">
        <v>2452</v>
      </c>
      <c r="H93" s="37"/>
      <c r="I93" s="33"/>
      <c r="J93" s="34"/>
      <c r="K93" s="35"/>
      <c r="M93" s="189"/>
      <c r="N93" s="189"/>
      <c r="O93" s="189"/>
      <c r="P93" s="189"/>
      <c r="Q93" s="190"/>
      <c r="R93" s="191"/>
      <c r="S93" s="192">
        <v>2</v>
      </c>
      <c r="T93" s="191" t="s">
        <v>2598</v>
      </c>
      <c r="U93" s="192"/>
      <c r="V93" s="191"/>
      <c r="W93" s="193">
        <f>SUM(W94:W98)</f>
        <v>5</v>
      </c>
      <c r="X93" s="191" t="s">
        <v>2600</v>
      </c>
    </row>
    <row r="94" spans="2:24" ht="41.4" thickBot="1" x14ac:dyDescent="0.55000000000000004">
      <c r="B94" s="180">
        <v>93</v>
      </c>
      <c r="C94" s="10">
        <v>1</v>
      </c>
      <c r="D94" s="38">
        <v>1.2</v>
      </c>
      <c r="E94" s="26" t="s">
        <v>2453</v>
      </c>
      <c r="F94" s="26" t="s">
        <v>2454</v>
      </c>
      <c r="G94" s="294" t="s">
        <v>2455</v>
      </c>
      <c r="H94" s="194">
        <f>+H91+1</f>
        <v>84</v>
      </c>
      <c r="I94" s="195" t="s">
        <v>2684</v>
      </c>
      <c r="J94" s="27">
        <v>32</v>
      </c>
      <c r="K94" s="36" t="s">
        <v>2456</v>
      </c>
      <c r="L94" s="12" t="s">
        <v>2457</v>
      </c>
      <c r="W94" s="198">
        <v>1</v>
      </c>
    </row>
    <row r="95" spans="2:24" ht="41.4" thickBot="1" x14ac:dyDescent="0.55000000000000004">
      <c r="B95" s="180">
        <v>94</v>
      </c>
      <c r="C95" s="10">
        <v>1</v>
      </c>
      <c r="D95" s="38">
        <v>1.2</v>
      </c>
      <c r="E95" s="26" t="s">
        <v>2453</v>
      </c>
      <c r="F95" s="26" t="s">
        <v>2454</v>
      </c>
      <c r="G95" s="295"/>
      <c r="H95" s="194">
        <f>+H94+1</f>
        <v>85</v>
      </c>
      <c r="I95" s="195" t="s">
        <v>2685</v>
      </c>
      <c r="J95" s="27">
        <v>40</v>
      </c>
      <c r="K95" s="28" t="s">
        <v>2458</v>
      </c>
      <c r="L95" s="12" t="s">
        <v>2457</v>
      </c>
      <c r="W95" s="198">
        <v>1</v>
      </c>
    </row>
    <row r="96" spans="2:24" ht="41.4" thickBot="1" x14ac:dyDescent="0.55000000000000004">
      <c r="B96" s="180">
        <v>95</v>
      </c>
      <c r="C96" s="10">
        <v>1</v>
      </c>
      <c r="D96" s="38">
        <v>1.2</v>
      </c>
      <c r="E96" s="26" t="s">
        <v>2453</v>
      </c>
      <c r="F96" s="26" t="s">
        <v>2454</v>
      </c>
      <c r="G96" s="296"/>
      <c r="H96" s="194">
        <f>+H95+1</f>
        <v>86</v>
      </c>
      <c r="I96" s="195" t="s">
        <v>2686</v>
      </c>
      <c r="J96" s="27">
        <v>40</v>
      </c>
      <c r="K96" s="28" t="s">
        <v>2459</v>
      </c>
      <c r="L96" s="12" t="s">
        <v>2457</v>
      </c>
      <c r="W96" s="198">
        <v>1</v>
      </c>
    </row>
    <row r="97" spans="2:24" ht="41.4" thickBot="1" x14ac:dyDescent="0.55000000000000004">
      <c r="B97" s="180">
        <v>96</v>
      </c>
      <c r="C97" s="10">
        <v>1</v>
      </c>
      <c r="D97" s="38">
        <v>1.2</v>
      </c>
      <c r="E97" s="26" t="s">
        <v>2453</v>
      </c>
      <c r="F97" s="10" t="s">
        <v>2460</v>
      </c>
      <c r="G97" s="294" t="s">
        <v>2461</v>
      </c>
      <c r="H97" s="194">
        <f>+H96+1</f>
        <v>87</v>
      </c>
      <c r="I97" s="195" t="s">
        <v>2687</v>
      </c>
      <c r="J97" s="27">
        <v>39</v>
      </c>
      <c r="K97" s="28" t="s">
        <v>2462</v>
      </c>
      <c r="L97" s="12" t="s">
        <v>2457</v>
      </c>
      <c r="W97" s="198">
        <v>1</v>
      </c>
    </row>
    <row r="98" spans="2:24" ht="41.4" thickBot="1" x14ac:dyDescent="0.55000000000000004">
      <c r="B98" s="180">
        <v>97</v>
      </c>
      <c r="C98" s="10">
        <v>1</v>
      </c>
      <c r="D98" s="38">
        <v>1.2</v>
      </c>
      <c r="E98" s="26" t="s">
        <v>2453</v>
      </c>
      <c r="F98" s="10" t="s">
        <v>2460</v>
      </c>
      <c r="G98" s="296"/>
      <c r="H98" s="194">
        <f>+H97+1</f>
        <v>88</v>
      </c>
      <c r="I98" s="195" t="s">
        <v>2688</v>
      </c>
      <c r="J98" s="27">
        <v>39</v>
      </c>
      <c r="K98" s="36" t="s">
        <v>2463</v>
      </c>
      <c r="L98" s="12" t="s">
        <v>2457</v>
      </c>
      <c r="W98" s="198">
        <v>1</v>
      </c>
    </row>
    <row r="99" spans="2:24" ht="26.4" thickBot="1" x14ac:dyDescent="0.55000000000000004">
      <c r="B99" s="180">
        <v>98</v>
      </c>
      <c r="G99" s="31" t="s">
        <v>2464</v>
      </c>
      <c r="H99" s="32"/>
      <c r="I99" s="33"/>
      <c r="J99" s="34"/>
      <c r="K99" s="35"/>
      <c r="M99" s="189"/>
      <c r="N99" s="189"/>
      <c r="O99" s="189"/>
      <c r="P99" s="189"/>
      <c r="Q99" s="190"/>
      <c r="R99" s="191"/>
      <c r="S99" s="192">
        <v>2</v>
      </c>
      <c r="T99" s="191" t="s">
        <v>2598</v>
      </c>
      <c r="U99" s="192"/>
      <c r="V99" s="191"/>
      <c r="W99" s="193">
        <f>SUM(W100:W101)</f>
        <v>2</v>
      </c>
      <c r="X99" s="191" t="s">
        <v>2600</v>
      </c>
    </row>
    <row r="100" spans="2:24" ht="123" thickBot="1" x14ac:dyDescent="0.55000000000000004">
      <c r="B100" s="180">
        <v>99</v>
      </c>
      <c r="C100" s="10">
        <v>1</v>
      </c>
      <c r="D100" s="38">
        <v>1.2</v>
      </c>
      <c r="E100" s="25" t="s">
        <v>2465</v>
      </c>
      <c r="F100" s="25" t="s">
        <v>2466</v>
      </c>
      <c r="G100" s="141" t="s">
        <v>2467</v>
      </c>
      <c r="H100" s="194">
        <f>+H98+1</f>
        <v>89</v>
      </c>
      <c r="I100" s="195" t="s">
        <v>2689</v>
      </c>
      <c r="J100" s="27">
        <v>40</v>
      </c>
      <c r="K100" s="36" t="s">
        <v>2468</v>
      </c>
      <c r="L100" s="12" t="s">
        <v>2457</v>
      </c>
      <c r="W100" s="198">
        <v>1</v>
      </c>
    </row>
    <row r="101" spans="2:24" ht="82.2" thickBot="1" x14ac:dyDescent="0.55000000000000004">
      <c r="B101" s="180">
        <v>100</v>
      </c>
      <c r="C101" s="10">
        <v>1</v>
      </c>
      <c r="D101" s="38">
        <v>1.2</v>
      </c>
      <c r="E101" s="25" t="s">
        <v>2465</v>
      </c>
      <c r="F101" s="39" t="s">
        <v>2469</v>
      </c>
      <c r="G101" s="141" t="s">
        <v>2470</v>
      </c>
      <c r="H101" s="194">
        <f>+H100+1</f>
        <v>90</v>
      </c>
      <c r="I101" s="195" t="s">
        <v>2690</v>
      </c>
      <c r="J101" s="27">
        <v>10</v>
      </c>
      <c r="K101" s="36" t="s">
        <v>2471</v>
      </c>
      <c r="L101" s="12" t="s">
        <v>2457</v>
      </c>
      <c r="W101" s="198">
        <v>1</v>
      </c>
    </row>
    <row r="102" spans="2:24" ht="26.4" thickBot="1" x14ac:dyDescent="0.55000000000000004">
      <c r="B102" s="180">
        <v>101</v>
      </c>
      <c r="G102" s="31" t="s">
        <v>2472</v>
      </c>
      <c r="H102" s="32"/>
      <c r="I102" s="33"/>
      <c r="J102" s="34"/>
      <c r="K102" s="35"/>
      <c r="M102" s="189"/>
      <c r="N102" s="189"/>
      <c r="O102" s="189"/>
      <c r="P102" s="189"/>
      <c r="Q102" s="190"/>
      <c r="R102" s="191"/>
      <c r="S102" s="192">
        <v>2</v>
      </c>
      <c r="T102" s="191" t="s">
        <v>2598</v>
      </c>
      <c r="U102" s="192"/>
      <c r="V102" s="191"/>
      <c r="W102" s="193">
        <f>SUM(W103:W105)</f>
        <v>3</v>
      </c>
      <c r="X102" s="191" t="s">
        <v>2600</v>
      </c>
    </row>
    <row r="103" spans="2:24" ht="61.8" thickBot="1" x14ac:dyDescent="0.55000000000000004">
      <c r="B103" s="180">
        <v>102</v>
      </c>
      <c r="C103" s="10">
        <v>1</v>
      </c>
      <c r="D103" s="38">
        <v>1.2</v>
      </c>
      <c r="E103" s="26" t="s">
        <v>2473</v>
      </c>
      <c r="F103" s="26" t="s">
        <v>2474</v>
      </c>
      <c r="G103" s="141" t="s">
        <v>2475</v>
      </c>
      <c r="H103" s="194">
        <f>+H101+1</f>
        <v>91</v>
      </c>
      <c r="I103" s="195" t="s">
        <v>2691</v>
      </c>
      <c r="J103" s="27">
        <v>30</v>
      </c>
      <c r="K103" s="40" t="s">
        <v>2476</v>
      </c>
      <c r="L103" s="12" t="s">
        <v>2457</v>
      </c>
      <c r="W103" s="198">
        <v>1</v>
      </c>
    </row>
    <row r="104" spans="2:24" ht="41.4" customHeight="1" thickBot="1" x14ac:dyDescent="0.55000000000000004">
      <c r="B104" s="180">
        <v>103</v>
      </c>
      <c r="C104" s="10">
        <v>1</v>
      </c>
      <c r="D104" s="38">
        <v>1.2</v>
      </c>
      <c r="E104" s="26" t="s">
        <v>2473</v>
      </c>
      <c r="F104" s="10" t="s">
        <v>2477</v>
      </c>
      <c r="G104" s="294" t="s">
        <v>2478</v>
      </c>
      <c r="H104" s="194">
        <f>+H103+1</f>
        <v>92</v>
      </c>
      <c r="I104" s="195" t="s">
        <v>2692</v>
      </c>
      <c r="J104" s="41">
        <v>1</v>
      </c>
      <c r="K104" s="36" t="s">
        <v>2479</v>
      </c>
      <c r="L104" s="12" t="s">
        <v>2457</v>
      </c>
      <c r="W104" s="198">
        <v>1</v>
      </c>
    </row>
    <row r="105" spans="2:24" ht="61.8" thickBot="1" x14ac:dyDescent="0.55000000000000004">
      <c r="B105" s="180">
        <v>104</v>
      </c>
      <c r="C105" s="10">
        <v>1</v>
      </c>
      <c r="D105" s="38">
        <v>1.2</v>
      </c>
      <c r="E105" s="26" t="s">
        <v>2473</v>
      </c>
      <c r="F105" s="10" t="s">
        <v>2477</v>
      </c>
      <c r="G105" s="296"/>
      <c r="H105" s="194">
        <f>+H104+1</f>
        <v>93</v>
      </c>
      <c r="I105" s="195" t="s">
        <v>2693</v>
      </c>
      <c r="J105" s="41">
        <v>1</v>
      </c>
      <c r="K105" s="36" t="s">
        <v>2480</v>
      </c>
      <c r="L105" s="12" t="s">
        <v>2457</v>
      </c>
      <c r="W105" s="198">
        <v>1</v>
      </c>
    </row>
    <row r="106" spans="2:24" ht="26.4" thickBot="1" x14ac:dyDescent="0.55000000000000004">
      <c r="B106" s="180">
        <v>105</v>
      </c>
      <c r="G106" s="31" t="s">
        <v>2481</v>
      </c>
      <c r="H106" s="32"/>
      <c r="I106" s="33"/>
      <c r="J106" s="34"/>
      <c r="K106" s="35"/>
      <c r="M106" s="189"/>
      <c r="N106" s="189"/>
      <c r="O106" s="189"/>
      <c r="P106" s="189"/>
      <c r="Q106" s="190"/>
      <c r="R106" s="191"/>
      <c r="S106" s="192">
        <v>2</v>
      </c>
      <c r="T106" s="191" t="s">
        <v>2598</v>
      </c>
      <c r="U106" s="192"/>
      <c r="V106" s="191"/>
      <c r="W106" s="193">
        <f>SUM(W107:W109)</f>
        <v>3</v>
      </c>
      <c r="X106" s="191" t="s">
        <v>2600</v>
      </c>
    </row>
    <row r="107" spans="2:24" ht="61.8" thickBot="1" x14ac:dyDescent="0.55000000000000004">
      <c r="B107" s="180">
        <v>106</v>
      </c>
      <c r="C107" s="10">
        <v>1</v>
      </c>
      <c r="D107" s="38">
        <v>1.2</v>
      </c>
      <c r="E107" s="25" t="s">
        <v>2482</v>
      </c>
      <c r="F107" s="25" t="s">
        <v>2483</v>
      </c>
      <c r="G107" s="278" t="s">
        <v>2484</v>
      </c>
      <c r="H107" s="194">
        <f>+H105+1</f>
        <v>94</v>
      </c>
      <c r="I107" s="195" t="s">
        <v>2694</v>
      </c>
      <c r="J107" s="41">
        <v>0.2</v>
      </c>
      <c r="K107" s="36" t="s">
        <v>2485</v>
      </c>
      <c r="L107" s="12" t="s">
        <v>2457</v>
      </c>
      <c r="W107" s="198">
        <v>1</v>
      </c>
    </row>
    <row r="108" spans="2:24" ht="41.4" thickBot="1" x14ac:dyDescent="0.55000000000000004">
      <c r="B108" s="180">
        <v>107</v>
      </c>
      <c r="C108" s="10">
        <v>1</v>
      </c>
      <c r="D108" s="38">
        <v>1.2</v>
      </c>
      <c r="E108" s="25" t="s">
        <v>2482</v>
      </c>
      <c r="F108" s="25" t="s">
        <v>2483</v>
      </c>
      <c r="G108" s="279"/>
      <c r="H108" s="194">
        <f>+H107+1</f>
        <v>95</v>
      </c>
      <c r="I108" s="195" t="s">
        <v>2695</v>
      </c>
      <c r="J108" s="27" t="s">
        <v>2486</v>
      </c>
      <c r="K108" s="36" t="s">
        <v>2487</v>
      </c>
      <c r="L108" s="12" t="s">
        <v>2457</v>
      </c>
      <c r="W108" s="198">
        <v>1</v>
      </c>
    </row>
    <row r="109" spans="2:24" ht="61.8" thickBot="1" x14ac:dyDescent="0.55000000000000004">
      <c r="B109" s="180">
        <v>110</v>
      </c>
      <c r="C109" s="10">
        <v>1</v>
      </c>
      <c r="D109" s="38">
        <v>1.2</v>
      </c>
      <c r="E109" s="25" t="s">
        <v>2482</v>
      </c>
      <c r="F109" s="10" t="s">
        <v>2488</v>
      </c>
      <c r="G109" s="137" t="s">
        <v>2489</v>
      </c>
      <c r="H109" s="194">
        <f>+H108+1</f>
        <v>96</v>
      </c>
      <c r="I109" s="195" t="s">
        <v>2696</v>
      </c>
      <c r="J109" s="41">
        <v>0.75</v>
      </c>
      <c r="K109" s="28" t="s">
        <v>2490</v>
      </c>
      <c r="L109" s="12" t="s">
        <v>2457</v>
      </c>
      <c r="W109" s="198">
        <v>1</v>
      </c>
    </row>
    <row r="110" spans="2:24" ht="26.4" thickBot="1" x14ac:dyDescent="0.55000000000000004">
      <c r="B110" s="180">
        <v>111</v>
      </c>
      <c r="G110" s="31" t="s">
        <v>2491</v>
      </c>
      <c r="H110" s="32"/>
      <c r="I110" s="33"/>
      <c r="J110" s="34"/>
      <c r="K110" s="35"/>
      <c r="M110" s="189"/>
      <c r="N110" s="189"/>
      <c r="O110" s="189"/>
      <c r="P110" s="189"/>
      <c r="Q110" s="190"/>
      <c r="R110" s="191"/>
      <c r="S110" s="192">
        <v>2</v>
      </c>
      <c r="T110" s="191" t="s">
        <v>2598</v>
      </c>
      <c r="U110" s="192"/>
      <c r="V110" s="191"/>
      <c r="W110" s="193">
        <f>SUM(W111:W116)</f>
        <v>6</v>
      </c>
      <c r="X110" s="191" t="s">
        <v>2600</v>
      </c>
    </row>
    <row r="111" spans="2:24" ht="61.8" thickBot="1" x14ac:dyDescent="0.55000000000000004">
      <c r="B111" s="180">
        <v>112</v>
      </c>
      <c r="C111" s="10">
        <v>1</v>
      </c>
      <c r="D111" s="38">
        <v>1.2</v>
      </c>
      <c r="E111" s="26" t="s">
        <v>2492</v>
      </c>
      <c r="F111" s="26" t="s">
        <v>2493</v>
      </c>
      <c r="G111" s="321" t="s">
        <v>2494</v>
      </c>
      <c r="H111" s="194">
        <f>+H109+1</f>
        <v>97</v>
      </c>
      <c r="I111" s="195" t="s">
        <v>2697</v>
      </c>
      <c r="J111" s="42">
        <v>40</v>
      </c>
      <c r="K111" s="36" t="s">
        <v>2593</v>
      </c>
      <c r="L111" s="12" t="s">
        <v>2457</v>
      </c>
      <c r="W111" s="198">
        <v>1</v>
      </c>
    </row>
    <row r="112" spans="2:24" ht="26.4" thickBot="1" x14ac:dyDescent="0.55000000000000004">
      <c r="B112" s="180"/>
      <c r="D112" s="38"/>
      <c r="E112" s="26"/>
      <c r="F112" s="26"/>
      <c r="G112" s="301"/>
      <c r="H112" s="194">
        <f>+H111+1</f>
        <v>98</v>
      </c>
      <c r="I112" s="195" t="s">
        <v>2698</v>
      </c>
      <c r="J112" s="43">
        <v>1</v>
      </c>
      <c r="K112" s="36" t="s">
        <v>2495</v>
      </c>
      <c r="L112" s="12" t="s">
        <v>2457</v>
      </c>
      <c r="W112" s="198">
        <v>1</v>
      </c>
    </row>
    <row r="113" spans="2:24" ht="67.2" customHeight="1" thickBot="1" x14ac:dyDescent="0.55000000000000004">
      <c r="B113" s="180">
        <v>113</v>
      </c>
      <c r="C113" s="10">
        <v>1</v>
      </c>
      <c r="D113" s="38">
        <v>1.2</v>
      </c>
      <c r="E113" s="26" t="s">
        <v>2492</v>
      </c>
      <c r="F113" s="10" t="s">
        <v>2496</v>
      </c>
      <c r="G113" s="299" t="s">
        <v>2497</v>
      </c>
      <c r="H113" s="194">
        <f>+H112+1</f>
        <v>99</v>
      </c>
      <c r="I113" s="195" t="s">
        <v>2699</v>
      </c>
      <c r="J113" s="42">
        <v>40</v>
      </c>
      <c r="K113" s="36" t="s">
        <v>2594</v>
      </c>
      <c r="L113" s="12" t="s">
        <v>2457</v>
      </c>
      <c r="W113" s="198">
        <v>1</v>
      </c>
    </row>
    <row r="114" spans="2:24" ht="50.4" customHeight="1" thickBot="1" x14ac:dyDescent="0.55000000000000004">
      <c r="B114" s="180"/>
      <c r="D114" s="38">
        <v>1.2</v>
      </c>
      <c r="E114" s="26" t="s">
        <v>2492</v>
      </c>
      <c r="F114" s="10" t="s">
        <v>2496</v>
      </c>
      <c r="G114" s="300"/>
      <c r="H114" s="194">
        <f>+H113+1</f>
        <v>100</v>
      </c>
      <c r="I114" s="195" t="s">
        <v>2700</v>
      </c>
      <c r="J114" s="42">
        <v>1E-3</v>
      </c>
      <c r="K114" s="44" t="s">
        <v>2498</v>
      </c>
      <c r="L114" s="12" t="s">
        <v>2457</v>
      </c>
      <c r="W114" s="198">
        <v>1</v>
      </c>
    </row>
    <row r="115" spans="2:24" ht="50.4" customHeight="1" thickBot="1" x14ac:dyDescent="0.55000000000000004">
      <c r="B115" s="180"/>
      <c r="D115" s="38">
        <v>1.2</v>
      </c>
      <c r="E115" s="26" t="s">
        <v>2492</v>
      </c>
      <c r="F115" s="10" t="s">
        <v>2496</v>
      </c>
      <c r="G115" s="300"/>
      <c r="H115" s="194">
        <f>+H114+1</f>
        <v>101</v>
      </c>
      <c r="I115" s="195" t="s">
        <v>2701</v>
      </c>
      <c r="J115" s="42">
        <v>4.3999999999999997E-2</v>
      </c>
      <c r="K115" s="36" t="s">
        <v>2499</v>
      </c>
      <c r="L115" s="12" t="s">
        <v>2457</v>
      </c>
      <c r="W115" s="198">
        <v>1</v>
      </c>
    </row>
    <row r="116" spans="2:24" ht="52.2" customHeight="1" thickBot="1" x14ac:dyDescent="0.55000000000000004">
      <c r="B116" s="180">
        <v>114</v>
      </c>
      <c r="C116" s="10">
        <v>1</v>
      </c>
      <c r="D116" s="38">
        <v>1.2</v>
      </c>
      <c r="E116" s="26" t="s">
        <v>2492</v>
      </c>
      <c r="F116" s="10" t="s">
        <v>2496</v>
      </c>
      <c r="G116" s="301"/>
      <c r="H116" s="194">
        <f>+H115+1</f>
        <v>102</v>
      </c>
      <c r="I116" s="195" t="s">
        <v>2702</v>
      </c>
      <c r="J116" s="42">
        <v>1.2899999999999999E-3</v>
      </c>
      <c r="K116" s="36" t="s">
        <v>2500</v>
      </c>
      <c r="L116" s="12" t="s">
        <v>2457</v>
      </c>
      <c r="W116" s="198">
        <v>1</v>
      </c>
    </row>
    <row r="117" spans="2:24" ht="26.4" thickBot="1" x14ac:dyDescent="0.55000000000000004">
      <c r="B117" s="180">
        <v>115</v>
      </c>
      <c r="G117" s="31" t="s">
        <v>2501</v>
      </c>
      <c r="H117" s="32"/>
      <c r="I117" s="33"/>
      <c r="J117" s="34"/>
      <c r="K117" s="35"/>
      <c r="M117" s="189"/>
      <c r="N117" s="189"/>
      <c r="O117" s="189"/>
      <c r="P117" s="189"/>
      <c r="Q117" s="190"/>
      <c r="R117" s="191"/>
      <c r="S117" s="192">
        <v>2</v>
      </c>
      <c r="T117" s="191" t="s">
        <v>2598</v>
      </c>
      <c r="U117" s="192"/>
      <c r="V117" s="191"/>
      <c r="W117" s="193">
        <f>SUM(W118:W126)</f>
        <v>9</v>
      </c>
      <c r="X117" s="191" t="s">
        <v>2600</v>
      </c>
    </row>
    <row r="118" spans="2:24" ht="26.4" thickBot="1" x14ac:dyDescent="0.55000000000000004">
      <c r="B118" s="180">
        <v>116</v>
      </c>
      <c r="C118" s="10">
        <v>1</v>
      </c>
      <c r="D118" s="38">
        <v>1.2</v>
      </c>
      <c r="E118" s="25" t="s">
        <v>2502</v>
      </c>
      <c r="F118" s="25" t="s">
        <v>2503</v>
      </c>
      <c r="G118" s="278" t="s">
        <v>2504</v>
      </c>
      <c r="H118" s="194">
        <f>+H116+1</f>
        <v>103</v>
      </c>
      <c r="I118" s="195" t="s">
        <v>2703</v>
      </c>
      <c r="J118" s="42">
        <v>3.2</v>
      </c>
      <c r="K118" s="44" t="s">
        <v>2505</v>
      </c>
      <c r="L118" s="12" t="s">
        <v>2457</v>
      </c>
      <c r="W118" s="198">
        <v>1</v>
      </c>
    </row>
    <row r="119" spans="2:24" ht="61.8" thickBot="1" x14ac:dyDescent="0.55000000000000004">
      <c r="B119" s="180">
        <v>117</v>
      </c>
      <c r="C119" s="10">
        <v>1</v>
      </c>
      <c r="D119" s="38">
        <v>1.2</v>
      </c>
      <c r="E119" s="25" t="s">
        <v>2502</v>
      </c>
      <c r="F119" s="25" t="s">
        <v>2503</v>
      </c>
      <c r="G119" s="279"/>
      <c r="H119" s="194">
        <f t="shared" ref="H119:H126" si="5">+H118+1</f>
        <v>104</v>
      </c>
      <c r="I119" s="195" t="s">
        <v>2704</v>
      </c>
      <c r="J119" s="42">
        <v>1E-4</v>
      </c>
      <c r="K119" s="36" t="s">
        <v>2506</v>
      </c>
      <c r="L119" s="12" t="s">
        <v>2457</v>
      </c>
      <c r="W119" s="198">
        <v>1</v>
      </c>
    </row>
    <row r="120" spans="2:24" ht="61.8" thickBot="1" x14ac:dyDescent="0.55000000000000004">
      <c r="B120" s="180"/>
      <c r="D120" s="38">
        <v>1.2</v>
      </c>
      <c r="E120" s="25" t="s">
        <v>2502</v>
      </c>
      <c r="F120" s="25" t="s">
        <v>2503</v>
      </c>
      <c r="G120" s="279"/>
      <c r="H120" s="194">
        <f t="shared" si="5"/>
        <v>105</v>
      </c>
      <c r="I120" s="195" t="s">
        <v>2705</v>
      </c>
      <c r="J120" s="42">
        <v>5.3E-3</v>
      </c>
      <c r="K120" s="36" t="s">
        <v>2507</v>
      </c>
      <c r="L120" s="12" t="s">
        <v>2457</v>
      </c>
      <c r="W120" s="198">
        <v>1</v>
      </c>
    </row>
    <row r="121" spans="2:24" ht="41.4" thickBot="1" x14ac:dyDescent="0.55000000000000004">
      <c r="B121" s="180">
        <v>118</v>
      </c>
      <c r="C121" s="10">
        <v>1</v>
      </c>
      <c r="D121" s="38">
        <v>1.2</v>
      </c>
      <c r="E121" s="25" t="s">
        <v>2502</v>
      </c>
      <c r="F121" s="25" t="s">
        <v>2503</v>
      </c>
      <c r="G121" s="280"/>
      <c r="H121" s="194">
        <f t="shared" si="5"/>
        <v>106</v>
      </c>
      <c r="I121" s="195" t="s">
        <v>2706</v>
      </c>
      <c r="J121" s="43">
        <v>0.95</v>
      </c>
      <c r="K121" s="44" t="s">
        <v>2508</v>
      </c>
      <c r="L121" s="12" t="s">
        <v>2457</v>
      </c>
      <c r="W121" s="198">
        <v>1</v>
      </c>
    </row>
    <row r="122" spans="2:24" ht="61.8" thickBot="1" x14ac:dyDescent="0.55000000000000004">
      <c r="B122" s="180">
        <v>119</v>
      </c>
      <c r="C122" s="10">
        <v>1</v>
      </c>
      <c r="D122" s="38">
        <v>1.2</v>
      </c>
      <c r="E122" s="25" t="s">
        <v>2502</v>
      </c>
      <c r="F122" s="10" t="s">
        <v>2509</v>
      </c>
      <c r="G122" s="278" t="s">
        <v>2510</v>
      </c>
      <c r="H122" s="194">
        <f t="shared" si="5"/>
        <v>107</v>
      </c>
      <c r="I122" s="195" t="s">
        <v>2707</v>
      </c>
      <c r="J122" s="42">
        <v>20</v>
      </c>
      <c r="K122" s="44" t="s">
        <v>2511</v>
      </c>
      <c r="L122" s="12" t="s">
        <v>2457</v>
      </c>
      <c r="W122" s="198">
        <v>1</v>
      </c>
    </row>
    <row r="123" spans="2:24" ht="41.4" thickBot="1" x14ac:dyDescent="0.55000000000000004">
      <c r="B123" s="180">
        <v>120</v>
      </c>
      <c r="C123" s="10">
        <v>1</v>
      </c>
      <c r="D123" s="38">
        <v>1.2</v>
      </c>
      <c r="E123" s="25" t="s">
        <v>2502</v>
      </c>
      <c r="F123" s="10" t="s">
        <v>2509</v>
      </c>
      <c r="G123" s="279"/>
      <c r="H123" s="194">
        <f t="shared" si="5"/>
        <v>108</v>
      </c>
      <c r="I123" s="195" t="s">
        <v>2708</v>
      </c>
      <c r="J123" s="45">
        <v>1E-3</v>
      </c>
      <c r="K123" s="36" t="s">
        <v>2512</v>
      </c>
      <c r="L123" s="12" t="s">
        <v>2457</v>
      </c>
      <c r="W123" s="198">
        <v>1</v>
      </c>
    </row>
    <row r="124" spans="2:24" ht="41.4" thickBot="1" x14ac:dyDescent="0.55000000000000004">
      <c r="B124" s="180"/>
      <c r="C124" s="10">
        <v>1</v>
      </c>
      <c r="D124" s="38">
        <v>1.2</v>
      </c>
      <c r="E124" s="25" t="s">
        <v>2502</v>
      </c>
      <c r="F124" s="10" t="s">
        <v>2509</v>
      </c>
      <c r="G124" s="279"/>
      <c r="H124" s="194">
        <f t="shared" si="5"/>
        <v>109</v>
      </c>
      <c r="I124" s="195" t="s">
        <v>2709</v>
      </c>
      <c r="J124" s="45">
        <v>0</v>
      </c>
      <c r="K124" s="36" t="s">
        <v>2513</v>
      </c>
      <c r="L124" s="12" t="s">
        <v>2457</v>
      </c>
      <c r="W124" s="198">
        <v>1</v>
      </c>
    </row>
    <row r="125" spans="2:24" ht="41.4" thickBot="1" x14ac:dyDescent="0.55000000000000004">
      <c r="B125" s="180"/>
      <c r="C125" s="10">
        <v>1</v>
      </c>
      <c r="D125" s="38">
        <v>1.2</v>
      </c>
      <c r="E125" s="25" t="s">
        <v>2502</v>
      </c>
      <c r="F125" s="10" t="s">
        <v>2509</v>
      </c>
      <c r="G125" s="279"/>
      <c r="H125" s="194">
        <f t="shared" si="5"/>
        <v>110</v>
      </c>
      <c r="I125" s="195" t="s">
        <v>2710</v>
      </c>
      <c r="J125" s="42">
        <v>39</v>
      </c>
      <c r="K125" s="44" t="s">
        <v>2514</v>
      </c>
      <c r="L125" s="12" t="s">
        <v>2457</v>
      </c>
      <c r="W125" s="198">
        <v>1</v>
      </c>
    </row>
    <row r="126" spans="2:24" ht="41.4" thickBot="1" x14ac:dyDescent="0.55000000000000004">
      <c r="B126" s="180"/>
      <c r="C126" s="10">
        <v>1</v>
      </c>
      <c r="D126" s="38">
        <v>1.2</v>
      </c>
      <c r="E126" s="25" t="s">
        <v>2502</v>
      </c>
      <c r="F126" s="10" t="s">
        <v>2509</v>
      </c>
      <c r="G126" s="279"/>
      <c r="H126" s="194">
        <f t="shared" si="5"/>
        <v>111</v>
      </c>
      <c r="I126" s="195" t="s">
        <v>2711</v>
      </c>
      <c r="J126" s="42">
        <v>5</v>
      </c>
      <c r="K126" s="44" t="s">
        <v>2515</v>
      </c>
      <c r="L126" s="12" t="s">
        <v>2457</v>
      </c>
      <c r="W126" s="198">
        <v>1</v>
      </c>
    </row>
    <row r="127" spans="2:24" ht="26.4" thickBot="1" x14ac:dyDescent="0.55000000000000004">
      <c r="B127" s="180">
        <v>122</v>
      </c>
      <c r="G127" s="31" t="s">
        <v>2516</v>
      </c>
      <c r="H127" s="32"/>
      <c r="I127" s="33"/>
      <c r="J127" s="34"/>
      <c r="K127" s="35"/>
      <c r="M127" s="189"/>
      <c r="N127" s="189"/>
      <c r="O127" s="189"/>
      <c r="P127" s="189"/>
      <c r="Q127" s="190"/>
      <c r="R127" s="191"/>
      <c r="S127" s="192">
        <v>2</v>
      </c>
      <c r="T127" s="191" t="s">
        <v>2598</v>
      </c>
      <c r="U127" s="192"/>
      <c r="V127" s="191"/>
      <c r="W127" s="193">
        <f>SUM(W128:W129)</f>
        <v>2</v>
      </c>
      <c r="X127" s="191" t="s">
        <v>2600</v>
      </c>
    </row>
    <row r="128" spans="2:24" ht="102.6" thickBot="1" x14ac:dyDescent="0.55000000000000004">
      <c r="B128" s="180">
        <v>123</v>
      </c>
      <c r="C128" s="10">
        <v>1</v>
      </c>
      <c r="D128" s="38">
        <v>1.2</v>
      </c>
      <c r="E128" s="26" t="s">
        <v>2517</v>
      </c>
      <c r="F128" s="26" t="s">
        <v>2518</v>
      </c>
      <c r="G128" s="138" t="s">
        <v>2519</v>
      </c>
      <c r="H128" s="194">
        <f>+H126+1</f>
        <v>112</v>
      </c>
      <c r="I128" s="195" t="s">
        <v>2712</v>
      </c>
      <c r="J128" s="42">
        <v>16</v>
      </c>
      <c r="K128" s="36" t="s">
        <v>1670</v>
      </c>
      <c r="L128" s="12" t="s">
        <v>2457</v>
      </c>
      <c r="W128" s="198">
        <v>1</v>
      </c>
    </row>
    <row r="129" spans="2:24" ht="82.2" thickBot="1" x14ac:dyDescent="0.55000000000000004">
      <c r="B129" s="180">
        <v>124</v>
      </c>
      <c r="C129" s="10">
        <v>1</v>
      </c>
      <c r="D129" s="38">
        <v>1.2</v>
      </c>
      <c r="E129" s="26" t="s">
        <v>2517</v>
      </c>
      <c r="F129" s="39" t="s">
        <v>2520</v>
      </c>
      <c r="G129" s="138" t="s">
        <v>2521</v>
      </c>
      <c r="H129" s="194">
        <f>+H128+1</f>
        <v>113</v>
      </c>
      <c r="I129" s="195" t="s">
        <v>2713</v>
      </c>
      <c r="J129" s="42">
        <v>40</v>
      </c>
      <c r="K129" s="36" t="s">
        <v>1671</v>
      </c>
      <c r="L129" s="12" t="s">
        <v>2457</v>
      </c>
      <c r="W129" s="198">
        <v>1</v>
      </c>
    </row>
    <row r="130" spans="2:24" ht="26.4" thickBot="1" x14ac:dyDescent="0.55000000000000004">
      <c r="B130" s="180">
        <v>125</v>
      </c>
      <c r="G130" s="31" t="s">
        <v>2522</v>
      </c>
      <c r="H130" s="32"/>
      <c r="I130" s="33"/>
      <c r="J130" s="34"/>
      <c r="K130" s="35"/>
      <c r="M130" s="189"/>
      <c r="N130" s="189"/>
      <c r="O130" s="189"/>
      <c r="P130" s="189"/>
      <c r="Q130" s="190"/>
      <c r="R130" s="191"/>
      <c r="S130" s="192">
        <v>2</v>
      </c>
      <c r="T130" s="191" t="s">
        <v>2598</v>
      </c>
      <c r="U130" s="192"/>
      <c r="V130" s="191"/>
      <c r="W130" s="193">
        <f>SUM(W131:W132)</f>
        <v>2</v>
      </c>
      <c r="X130" s="191" t="s">
        <v>2600</v>
      </c>
    </row>
    <row r="131" spans="2:24" ht="82.2" thickBot="1" x14ac:dyDescent="0.55000000000000004">
      <c r="B131" s="180">
        <v>126</v>
      </c>
      <c r="C131" s="10">
        <v>1</v>
      </c>
      <c r="D131" s="38">
        <v>1.2</v>
      </c>
      <c r="E131" s="25" t="s">
        <v>2523</v>
      </c>
      <c r="F131" s="25" t="s">
        <v>2524</v>
      </c>
      <c r="G131" s="138" t="s">
        <v>2525</v>
      </c>
      <c r="H131" s="194">
        <f>+H129+1</f>
        <v>114</v>
      </c>
      <c r="I131" s="195" t="s">
        <v>2714</v>
      </c>
      <c r="J131" s="42">
        <v>32</v>
      </c>
      <c r="K131" s="36" t="s">
        <v>1672</v>
      </c>
      <c r="L131" s="12" t="s">
        <v>2457</v>
      </c>
      <c r="W131" s="198">
        <v>1</v>
      </c>
    </row>
    <row r="132" spans="2:24" ht="41.4" thickBot="1" x14ac:dyDescent="0.55000000000000004">
      <c r="B132" s="180">
        <v>127</v>
      </c>
      <c r="C132" s="10">
        <v>1</v>
      </c>
      <c r="D132" s="38">
        <v>1.2</v>
      </c>
      <c r="E132" s="25" t="s">
        <v>2523</v>
      </c>
      <c r="F132" s="10" t="s">
        <v>2526</v>
      </c>
      <c r="G132" s="138" t="s">
        <v>2527</v>
      </c>
      <c r="H132" s="194">
        <f>+H131+1</f>
        <v>115</v>
      </c>
      <c r="I132" s="195" t="s">
        <v>2715</v>
      </c>
      <c r="J132" s="42">
        <v>32</v>
      </c>
      <c r="K132" s="44" t="s">
        <v>2528</v>
      </c>
      <c r="L132" s="12" t="s">
        <v>2457</v>
      </c>
      <c r="W132" s="198">
        <v>1</v>
      </c>
    </row>
    <row r="133" spans="2:24" ht="26.4" thickBot="1" x14ac:dyDescent="0.55000000000000004">
      <c r="B133" s="180">
        <v>128</v>
      </c>
      <c r="G133" s="31" t="s">
        <v>2529</v>
      </c>
      <c r="H133" s="32"/>
      <c r="I133" s="33"/>
      <c r="J133" s="34"/>
      <c r="K133" s="35"/>
      <c r="M133" s="189"/>
      <c r="N133" s="189"/>
      <c r="O133" s="189"/>
      <c r="P133" s="189"/>
      <c r="Q133" s="190"/>
      <c r="R133" s="191"/>
      <c r="S133" s="192">
        <v>6</v>
      </c>
      <c r="T133" s="191" t="s">
        <v>2598</v>
      </c>
      <c r="U133" s="192"/>
      <c r="V133" s="191"/>
      <c r="W133" s="193">
        <f>SUM(W134:W140)</f>
        <v>7</v>
      </c>
      <c r="X133" s="191" t="s">
        <v>2600</v>
      </c>
    </row>
    <row r="134" spans="2:24" ht="41.4" thickBot="1" x14ac:dyDescent="0.55000000000000004">
      <c r="B134" s="180">
        <v>129</v>
      </c>
      <c r="C134" s="10">
        <v>1</v>
      </c>
      <c r="D134" s="38">
        <v>1.2</v>
      </c>
      <c r="E134" s="26" t="s">
        <v>2530</v>
      </c>
      <c r="F134" s="26" t="s">
        <v>2531</v>
      </c>
      <c r="G134" s="278" t="s">
        <v>2532</v>
      </c>
      <c r="H134" s="194">
        <f>+H132+1</f>
        <v>116</v>
      </c>
      <c r="I134" s="195" t="s">
        <v>2716</v>
      </c>
      <c r="J134" s="27">
        <v>5.5</v>
      </c>
      <c r="K134" s="36" t="s">
        <v>2533</v>
      </c>
      <c r="L134" s="12" t="s">
        <v>2457</v>
      </c>
      <c r="W134" s="198">
        <v>1</v>
      </c>
    </row>
    <row r="135" spans="2:24" ht="41.4" thickBot="1" x14ac:dyDescent="0.55000000000000004">
      <c r="B135" s="180">
        <v>130</v>
      </c>
      <c r="C135" s="10">
        <v>1</v>
      </c>
      <c r="D135" s="38">
        <v>1.2</v>
      </c>
      <c r="E135" s="26" t="s">
        <v>2530</v>
      </c>
      <c r="F135" s="26" t="s">
        <v>2531</v>
      </c>
      <c r="G135" s="280"/>
      <c r="H135" s="194">
        <f t="shared" ref="H135:H140" si="6">+H134+1</f>
        <v>117</v>
      </c>
      <c r="I135" s="195" t="s">
        <v>2717</v>
      </c>
      <c r="J135" s="45">
        <v>5.5</v>
      </c>
      <c r="K135" s="36" t="s">
        <v>2534</v>
      </c>
      <c r="L135" s="12" t="s">
        <v>2457</v>
      </c>
      <c r="W135" s="198">
        <v>1</v>
      </c>
    </row>
    <row r="136" spans="2:24" ht="61.8" thickBot="1" x14ac:dyDescent="0.55000000000000004">
      <c r="B136" s="180">
        <v>131</v>
      </c>
      <c r="C136" s="10">
        <v>1</v>
      </c>
      <c r="D136" s="38">
        <v>1.2</v>
      </c>
      <c r="E136" s="26" t="s">
        <v>2530</v>
      </c>
      <c r="F136" s="10" t="s">
        <v>2535</v>
      </c>
      <c r="G136" s="137" t="s">
        <v>2536</v>
      </c>
      <c r="H136" s="194">
        <f t="shared" si="6"/>
        <v>118</v>
      </c>
      <c r="I136" s="195" t="s">
        <v>2718</v>
      </c>
      <c r="J136" s="27">
        <v>2</v>
      </c>
      <c r="K136" s="36" t="s">
        <v>2341</v>
      </c>
      <c r="L136" s="12" t="s">
        <v>2457</v>
      </c>
      <c r="W136" s="198">
        <v>1</v>
      </c>
    </row>
    <row r="137" spans="2:24" ht="102.6" thickBot="1" x14ac:dyDescent="0.55000000000000004">
      <c r="B137" s="180">
        <v>132</v>
      </c>
      <c r="C137" s="10">
        <v>1</v>
      </c>
      <c r="D137" s="38">
        <v>1.2</v>
      </c>
      <c r="E137" s="26" t="s">
        <v>2530</v>
      </c>
      <c r="F137" s="26" t="s">
        <v>2342</v>
      </c>
      <c r="G137" s="137" t="s">
        <v>2343</v>
      </c>
      <c r="H137" s="194">
        <f t="shared" si="6"/>
        <v>119</v>
      </c>
      <c r="I137" s="195" t="s">
        <v>2719</v>
      </c>
      <c r="J137" s="41">
        <v>0.95</v>
      </c>
      <c r="K137" s="36" t="s">
        <v>2344</v>
      </c>
      <c r="L137" s="12" t="s">
        <v>2457</v>
      </c>
      <c r="W137" s="198">
        <v>1</v>
      </c>
    </row>
    <row r="138" spans="2:24" ht="123" thickBot="1" x14ac:dyDescent="0.55000000000000004">
      <c r="B138" s="180">
        <v>133</v>
      </c>
      <c r="C138" s="10">
        <v>1</v>
      </c>
      <c r="D138" s="38">
        <v>1.2</v>
      </c>
      <c r="E138" s="26" t="s">
        <v>2530</v>
      </c>
      <c r="F138" s="10" t="s">
        <v>2345</v>
      </c>
      <c r="G138" s="137" t="s">
        <v>2346</v>
      </c>
      <c r="H138" s="194">
        <f t="shared" si="6"/>
        <v>120</v>
      </c>
      <c r="I138" s="195" t="s">
        <v>2720</v>
      </c>
      <c r="J138" s="41">
        <v>0.95</v>
      </c>
      <c r="K138" s="36" t="s">
        <v>2347</v>
      </c>
      <c r="L138" s="12" t="s">
        <v>2457</v>
      </c>
      <c r="W138" s="198">
        <v>1</v>
      </c>
    </row>
    <row r="139" spans="2:24" ht="82.2" thickBot="1" x14ac:dyDescent="0.55000000000000004">
      <c r="B139" s="180">
        <v>134</v>
      </c>
      <c r="C139" s="10">
        <v>1</v>
      </c>
      <c r="D139" s="38">
        <v>1.2</v>
      </c>
      <c r="E139" s="26" t="s">
        <v>2530</v>
      </c>
      <c r="F139" s="26" t="s">
        <v>2348</v>
      </c>
      <c r="G139" s="137" t="s">
        <v>2349</v>
      </c>
      <c r="H139" s="194">
        <f t="shared" si="6"/>
        <v>121</v>
      </c>
      <c r="I139" s="195" t="s">
        <v>2721</v>
      </c>
      <c r="J139" s="41">
        <v>0.8</v>
      </c>
      <c r="K139" s="28" t="s">
        <v>2350</v>
      </c>
      <c r="L139" s="12" t="s">
        <v>2457</v>
      </c>
      <c r="W139" s="198">
        <v>1</v>
      </c>
    </row>
    <row r="140" spans="2:24" ht="123" thickBot="1" x14ac:dyDescent="0.55000000000000004">
      <c r="B140" s="180">
        <v>135</v>
      </c>
      <c r="C140" s="10">
        <v>1</v>
      </c>
      <c r="D140" s="38">
        <v>1.2</v>
      </c>
      <c r="E140" s="26" t="s">
        <v>2530</v>
      </c>
      <c r="F140" s="10" t="s">
        <v>2351</v>
      </c>
      <c r="G140" s="137" t="s">
        <v>2352</v>
      </c>
      <c r="H140" s="194">
        <f t="shared" si="6"/>
        <v>122</v>
      </c>
      <c r="I140" s="195" t="s">
        <v>2722</v>
      </c>
      <c r="J140" s="41">
        <v>0.75</v>
      </c>
      <c r="K140" s="36" t="s">
        <v>2353</v>
      </c>
      <c r="L140" s="12" t="s">
        <v>2457</v>
      </c>
      <c r="W140" s="198">
        <v>1</v>
      </c>
    </row>
    <row r="141" spans="2:24" ht="26.4" thickBot="1" x14ac:dyDescent="0.55000000000000004">
      <c r="B141" s="180">
        <v>136</v>
      </c>
      <c r="G141" s="31" t="s">
        <v>2354</v>
      </c>
      <c r="H141" s="32"/>
      <c r="I141" s="33"/>
      <c r="J141" s="34"/>
      <c r="K141" s="35"/>
      <c r="M141" s="189"/>
      <c r="N141" s="189"/>
      <c r="O141" s="189"/>
      <c r="P141" s="189"/>
      <c r="Q141" s="190"/>
      <c r="R141" s="191"/>
      <c r="S141" s="192">
        <v>1</v>
      </c>
      <c r="T141" s="191" t="s">
        <v>2598</v>
      </c>
      <c r="U141" s="192"/>
      <c r="V141" s="191"/>
      <c r="W141" s="193">
        <f>SUM(W142:W154)</f>
        <v>13</v>
      </c>
      <c r="X141" s="191" t="s">
        <v>2600</v>
      </c>
    </row>
    <row r="142" spans="2:24" ht="41.4" thickBot="1" x14ac:dyDescent="0.55000000000000004">
      <c r="B142" s="180">
        <v>137</v>
      </c>
      <c r="C142" s="10">
        <v>1</v>
      </c>
      <c r="D142" s="38">
        <v>1.2</v>
      </c>
      <c r="E142" s="25" t="s">
        <v>2355</v>
      </c>
      <c r="F142" s="25" t="s">
        <v>2356</v>
      </c>
      <c r="G142" s="278" t="s">
        <v>2357</v>
      </c>
      <c r="H142" s="194">
        <f>+H140+1</f>
        <v>123</v>
      </c>
      <c r="I142" s="195" t="s">
        <v>2723</v>
      </c>
      <c r="J142" s="27">
        <v>40</v>
      </c>
      <c r="K142" s="36" t="s">
        <v>2358</v>
      </c>
      <c r="L142" s="12" t="s">
        <v>2457</v>
      </c>
      <c r="W142" s="198">
        <v>1</v>
      </c>
    </row>
    <row r="143" spans="2:24" ht="41.4" thickBot="1" x14ac:dyDescent="0.55000000000000004">
      <c r="B143" s="180">
        <v>139</v>
      </c>
      <c r="C143" s="10">
        <v>1</v>
      </c>
      <c r="D143" s="38">
        <v>1.2</v>
      </c>
      <c r="E143" s="25" t="s">
        <v>2355</v>
      </c>
      <c r="F143" s="25" t="s">
        <v>2356</v>
      </c>
      <c r="G143" s="279"/>
      <c r="H143" s="194">
        <f t="shared" ref="H143:H154" si="7">+H142+1</f>
        <v>124</v>
      </c>
      <c r="I143" s="195" t="s">
        <v>2724</v>
      </c>
      <c r="J143" s="41">
        <v>0.1</v>
      </c>
      <c r="K143" s="28" t="s">
        <v>2359</v>
      </c>
      <c r="L143" s="12" t="s">
        <v>2457</v>
      </c>
      <c r="W143" s="198">
        <v>1</v>
      </c>
    </row>
    <row r="144" spans="2:24" ht="41.4" thickBot="1" x14ac:dyDescent="0.55000000000000004">
      <c r="B144" s="180">
        <v>140</v>
      </c>
      <c r="C144" s="10">
        <v>1</v>
      </c>
      <c r="D144" s="38">
        <v>1.2</v>
      </c>
      <c r="E144" s="25" t="s">
        <v>2355</v>
      </c>
      <c r="F144" s="25" t="s">
        <v>2356</v>
      </c>
      <c r="G144" s="279"/>
      <c r="H144" s="194">
        <f t="shared" si="7"/>
        <v>125</v>
      </c>
      <c r="I144" s="195" t="s">
        <v>2725</v>
      </c>
      <c r="J144" s="27">
        <v>40</v>
      </c>
      <c r="K144" s="36" t="s">
        <v>2360</v>
      </c>
      <c r="L144" s="12" t="s">
        <v>2457</v>
      </c>
      <c r="W144" s="198">
        <v>1</v>
      </c>
    </row>
    <row r="145" spans="2:24" ht="41.4" thickBot="1" x14ac:dyDescent="0.55000000000000004">
      <c r="B145" s="180">
        <v>141</v>
      </c>
      <c r="C145" s="10">
        <v>1</v>
      </c>
      <c r="D145" s="38">
        <v>1.2</v>
      </c>
      <c r="E145" s="25" t="s">
        <v>2355</v>
      </c>
      <c r="F145" s="25" t="s">
        <v>2356</v>
      </c>
      <c r="G145" s="279"/>
      <c r="H145" s="194">
        <f t="shared" si="7"/>
        <v>126</v>
      </c>
      <c r="I145" s="195" t="s">
        <v>2726</v>
      </c>
      <c r="J145" s="27">
        <v>40</v>
      </c>
      <c r="K145" s="28" t="s">
        <v>2361</v>
      </c>
      <c r="L145" s="12" t="s">
        <v>2457</v>
      </c>
      <c r="W145" s="198">
        <v>1</v>
      </c>
    </row>
    <row r="146" spans="2:24" ht="41.4" thickBot="1" x14ac:dyDescent="0.55000000000000004">
      <c r="B146" s="180">
        <v>142</v>
      </c>
      <c r="C146" s="10">
        <v>1</v>
      </c>
      <c r="D146" s="38">
        <v>1.2</v>
      </c>
      <c r="E146" s="25" t="s">
        <v>2355</v>
      </c>
      <c r="F146" s="25" t="s">
        <v>2356</v>
      </c>
      <c r="G146" s="279"/>
      <c r="H146" s="194">
        <f t="shared" si="7"/>
        <v>127</v>
      </c>
      <c r="I146" s="195" t="s">
        <v>2727</v>
      </c>
      <c r="J146" s="27">
        <v>1</v>
      </c>
      <c r="K146" s="36" t="s">
        <v>2362</v>
      </c>
      <c r="L146" s="12" t="s">
        <v>2457</v>
      </c>
      <c r="W146" s="198">
        <v>1</v>
      </c>
    </row>
    <row r="147" spans="2:24" ht="41.4" thickBot="1" x14ac:dyDescent="0.55000000000000004">
      <c r="B147" s="180">
        <v>143</v>
      </c>
      <c r="C147" s="10">
        <v>1</v>
      </c>
      <c r="D147" s="38">
        <v>1.2</v>
      </c>
      <c r="E147" s="25" t="s">
        <v>2355</v>
      </c>
      <c r="F147" s="25" t="s">
        <v>2356</v>
      </c>
      <c r="G147" s="279"/>
      <c r="H147" s="194">
        <f t="shared" si="7"/>
        <v>128</v>
      </c>
      <c r="I147" s="195" t="s">
        <v>2728</v>
      </c>
      <c r="J147" s="27">
        <v>40</v>
      </c>
      <c r="K147" s="28" t="s">
        <v>2363</v>
      </c>
      <c r="L147" s="12" t="s">
        <v>2457</v>
      </c>
      <c r="W147" s="198">
        <v>1</v>
      </c>
    </row>
    <row r="148" spans="2:24" ht="123" thickBot="1" x14ac:dyDescent="0.55000000000000004">
      <c r="B148" s="180">
        <v>144</v>
      </c>
      <c r="C148" s="10">
        <v>1</v>
      </c>
      <c r="D148" s="38">
        <v>1.2</v>
      </c>
      <c r="E148" s="25" t="s">
        <v>2355</v>
      </c>
      <c r="F148" s="25" t="s">
        <v>2356</v>
      </c>
      <c r="G148" s="279"/>
      <c r="H148" s="194">
        <f t="shared" si="7"/>
        <v>129</v>
      </c>
      <c r="I148" s="195" t="s">
        <v>2729</v>
      </c>
      <c r="J148" s="41">
        <v>0.98</v>
      </c>
      <c r="K148" s="36" t="s">
        <v>2364</v>
      </c>
      <c r="L148" s="12" t="s">
        <v>2457</v>
      </c>
      <c r="W148" s="198">
        <v>1</v>
      </c>
    </row>
    <row r="149" spans="2:24" ht="61.8" thickBot="1" x14ac:dyDescent="0.55000000000000004">
      <c r="B149" s="180">
        <v>145</v>
      </c>
      <c r="C149" s="10">
        <v>1</v>
      </c>
      <c r="D149" s="38">
        <v>1.2</v>
      </c>
      <c r="E149" s="25" t="s">
        <v>2355</v>
      </c>
      <c r="F149" s="25" t="s">
        <v>2356</v>
      </c>
      <c r="G149" s="279"/>
      <c r="H149" s="194">
        <f t="shared" si="7"/>
        <v>130</v>
      </c>
      <c r="I149" s="195" t="s">
        <v>2730</v>
      </c>
      <c r="J149" s="46">
        <v>1</v>
      </c>
      <c r="K149" s="36" t="s">
        <v>2365</v>
      </c>
      <c r="L149" s="12" t="s">
        <v>2457</v>
      </c>
      <c r="W149" s="198">
        <v>1</v>
      </c>
    </row>
    <row r="150" spans="2:24" ht="61.8" thickBot="1" x14ac:dyDescent="0.55000000000000004">
      <c r="B150" s="180">
        <v>146</v>
      </c>
      <c r="C150" s="10">
        <v>1</v>
      </c>
      <c r="D150" s="38">
        <v>1.2</v>
      </c>
      <c r="E150" s="25" t="s">
        <v>2355</v>
      </c>
      <c r="F150" s="25" t="s">
        <v>2356</v>
      </c>
      <c r="G150" s="279"/>
      <c r="H150" s="194">
        <f t="shared" si="7"/>
        <v>131</v>
      </c>
      <c r="I150" s="195" t="s">
        <v>2731</v>
      </c>
      <c r="J150" s="41">
        <v>0.8</v>
      </c>
      <c r="K150" s="36" t="s">
        <v>2366</v>
      </c>
      <c r="L150" s="12" t="s">
        <v>2457</v>
      </c>
      <c r="W150" s="198">
        <v>1</v>
      </c>
    </row>
    <row r="151" spans="2:24" ht="41.4" thickBot="1" x14ac:dyDescent="0.55000000000000004">
      <c r="B151" s="180">
        <v>147</v>
      </c>
      <c r="C151" s="10">
        <v>1</v>
      </c>
      <c r="D151" s="38">
        <v>1.2</v>
      </c>
      <c r="E151" s="25" t="s">
        <v>2355</v>
      </c>
      <c r="F151" s="25" t="s">
        <v>2356</v>
      </c>
      <c r="G151" s="279"/>
      <c r="H151" s="194">
        <f t="shared" si="7"/>
        <v>132</v>
      </c>
      <c r="I151" s="195" t="s">
        <v>2732</v>
      </c>
      <c r="J151" s="46">
        <v>1</v>
      </c>
      <c r="K151" s="36" t="s">
        <v>2367</v>
      </c>
      <c r="L151" s="12" t="s">
        <v>2457</v>
      </c>
      <c r="W151" s="198">
        <v>1</v>
      </c>
    </row>
    <row r="152" spans="2:24" ht="61.8" thickBot="1" x14ac:dyDescent="0.55000000000000004">
      <c r="B152" s="180">
        <v>148</v>
      </c>
      <c r="C152" s="10">
        <v>1</v>
      </c>
      <c r="D152" s="38">
        <v>1.2</v>
      </c>
      <c r="E152" s="25" t="s">
        <v>2355</v>
      </c>
      <c r="F152" s="25" t="s">
        <v>2356</v>
      </c>
      <c r="G152" s="279"/>
      <c r="H152" s="194">
        <f t="shared" si="7"/>
        <v>133</v>
      </c>
      <c r="I152" s="195" t="s">
        <v>2733</v>
      </c>
      <c r="J152" s="41">
        <v>1</v>
      </c>
      <c r="K152" s="36" t="s">
        <v>2368</v>
      </c>
      <c r="L152" s="12" t="s">
        <v>2457</v>
      </c>
      <c r="W152" s="198">
        <v>1</v>
      </c>
    </row>
    <row r="153" spans="2:24" ht="82.2" thickBot="1" x14ac:dyDescent="0.55000000000000004">
      <c r="B153" s="180">
        <v>149</v>
      </c>
      <c r="C153" s="10">
        <v>1</v>
      </c>
      <c r="D153" s="38">
        <v>1.2</v>
      </c>
      <c r="E153" s="25" t="s">
        <v>2355</v>
      </c>
      <c r="F153" s="25" t="s">
        <v>2356</v>
      </c>
      <c r="G153" s="279"/>
      <c r="H153" s="194">
        <f t="shared" si="7"/>
        <v>134</v>
      </c>
      <c r="I153" s="195" t="s">
        <v>2734</v>
      </c>
      <c r="J153" s="46">
        <v>1</v>
      </c>
      <c r="K153" s="36" t="s">
        <v>2369</v>
      </c>
      <c r="L153" s="12" t="s">
        <v>2457</v>
      </c>
      <c r="W153" s="198">
        <v>1</v>
      </c>
    </row>
    <row r="154" spans="2:24" ht="61.8" thickBot="1" x14ac:dyDescent="0.55000000000000004">
      <c r="B154" s="180">
        <v>150</v>
      </c>
      <c r="C154" s="10">
        <v>1</v>
      </c>
      <c r="D154" s="38">
        <v>1.2</v>
      </c>
      <c r="E154" s="25" t="s">
        <v>2355</v>
      </c>
      <c r="F154" s="25" t="s">
        <v>2356</v>
      </c>
      <c r="G154" s="279"/>
      <c r="H154" s="194">
        <f t="shared" si="7"/>
        <v>135</v>
      </c>
      <c r="I154" s="195" t="s">
        <v>2735</v>
      </c>
      <c r="J154" s="41">
        <v>1</v>
      </c>
      <c r="K154" s="36" t="s">
        <v>2370</v>
      </c>
      <c r="L154" s="12" t="s">
        <v>2457</v>
      </c>
      <c r="W154" s="198">
        <v>1</v>
      </c>
    </row>
    <row r="155" spans="2:24" ht="26.4" thickBot="1" x14ac:dyDescent="0.55000000000000004">
      <c r="B155" s="180">
        <v>158</v>
      </c>
      <c r="G155" s="18" t="s">
        <v>2371</v>
      </c>
      <c r="H155" s="19"/>
      <c r="I155" s="19"/>
      <c r="J155" s="18"/>
      <c r="K155" s="18"/>
      <c r="M155" s="184"/>
      <c r="N155" s="184"/>
      <c r="O155" s="184"/>
      <c r="P155" s="184"/>
      <c r="Q155" s="185">
        <v>4</v>
      </c>
      <c r="R155" s="186" t="s">
        <v>2597</v>
      </c>
      <c r="S155" s="187">
        <f>SUM(S156:S187)</f>
        <v>9</v>
      </c>
      <c r="T155" s="186" t="s">
        <v>2598</v>
      </c>
      <c r="U155" s="187">
        <v>25</v>
      </c>
      <c r="V155" s="186" t="s">
        <v>2599</v>
      </c>
      <c r="W155" s="187">
        <f>SUM(W156:W187)/2</f>
        <v>28</v>
      </c>
      <c r="X155" s="186" t="s">
        <v>2600</v>
      </c>
    </row>
    <row r="156" spans="2:24" ht="26.4" thickBot="1" x14ac:dyDescent="0.55000000000000004">
      <c r="B156" s="180">
        <v>159</v>
      </c>
      <c r="G156" s="31" t="s">
        <v>2372</v>
      </c>
      <c r="H156" s="37"/>
      <c r="I156" s="33"/>
      <c r="J156" s="34"/>
      <c r="K156" s="35"/>
      <c r="M156" s="189"/>
      <c r="N156" s="189"/>
      <c r="O156" s="189"/>
      <c r="P156" s="189"/>
      <c r="Q156" s="190"/>
      <c r="R156" s="191"/>
      <c r="S156" s="192">
        <v>2</v>
      </c>
      <c r="T156" s="191" t="s">
        <v>2598</v>
      </c>
      <c r="U156" s="192"/>
      <c r="V156" s="191"/>
      <c r="W156" s="193">
        <f>SUM(W157:W160)</f>
        <v>4</v>
      </c>
      <c r="X156" s="191" t="s">
        <v>2600</v>
      </c>
    </row>
    <row r="157" spans="2:24" ht="26.4" thickBot="1" x14ac:dyDescent="0.55000000000000004">
      <c r="B157" s="180">
        <v>160</v>
      </c>
      <c r="C157" s="10">
        <v>1</v>
      </c>
      <c r="D157" s="25">
        <v>1.3</v>
      </c>
      <c r="E157" s="26" t="s">
        <v>2373</v>
      </c>
      <c r="F157" s="26" t="s">
        <v>2374</v>
      </c>
      <c r="G157" s="278" t="s">
        <v>2375</v>
      </c>
      <c r="H157" s="194">
        <f>+H154+1</f>
        <v>136</v>
      </c>
      <c r="I157" s="195" t="s">
        <v>2736</v>
      </c>
      <c r="J157" s="27">
        <v>40</v>
      </c>
      <c r="K157" s="28" t="s">
        <v>2376</v>
      </c>
      <c r="L157" s="12" t="s">
        <v>2377</v>
      </c>
      <c r="W157" s="198">
        <v>1</v>
      </c>
    </row>
    <row r="158" spans="2:24" ht="26.4" thickBot="1" x14ac:dyDescent="0.55000000000000004">
      <c r="B158" s="180">
        <v>161</v>
      </c>
      <c r="C158" s="10">
        <v>1</v>
      </c>
      <c r="D158" s="25">
        <v>1.3</v>
      </c>
      <c r="E158" s="26" t="s">
        <v>2373</v>
      </c>
      <c r="F158" s="26" t="s">
        <v>2374</v>
      </c>
      <c r="G158" s="279"/>
      <c r="H158" s="194">
        <f>+H157+1</f>
        <v>137</v>
      </c>
      <c r="I158" s="195" t="s">
        <v>2737</v>
      </c>
      <c r="J158" s="27">
        <v>40</v>
      </c>
      <c r="K158" s="28" t="s">
        <v>2378</v>
      </c>
      <c r="L158" s="12" t="s">
        <v>2377</v>
      </c>
      <c r="W158" s="198">
        <v>1</v>
      </c>
    </row>
    <row r="159" spans="2:24" ht="41.4" thickBot="1" x14ac:dyDescent="0.55000000000000004">
      <c r="B159" s="180">
        <v>162</v>
      </c>
      <c r="C159" s="10">
        <v>1</v>
      </c>
      <c r="D159" s="25">
        <v>1.3</v>
      </c>
      <c r="E159" s="26" t="s">
        <v>2373</v>
      </c>
      <c r="F159" s="26" t="s">
        <v>2374</v>
      </c>
      <c r="G159" s="280"/>
      <c r="H159" s="194">
        <f>+H158+1</f>
        <v>138</v>
      </c>
      <c r="I159" s="195" t="s">
        <v>2738</v>
      </c>
      <c r="J159" s="27">
        <v>1</v>
      </c>
      <c r="K159" s="28" t="s">
        <v>45</v>
      </c>
      <c r="L159" s="12" t="s">
        <v>2377</v>
      </c>
      <c r="W159" s="198">
        <v>1</v>
      </c>
    </row>
    <row r="160" spans="2:24" ht="41.4" thickBot="1" x14ac:dyDescent="0.55000000000000004">
      <c r="B160" s="180">
        <v>163</v>
      </c>
      <c r="C160" s="10">
        <v>1</v>
      </c>
      <c r="D160" s="25">
        <v>1.3</v>
      </c>
      <c r="E160" s="26" t="s">
        <v>2373</v>
      </c>
      <c r="F160" s="39" t="s">
        <v>46</v>
      </c>
      <c r="G160" s="137" t="s">
        <v>47</v>
      </c>
      <c r="H160" s="194">
        <f>+H159+1</f>
        <v>139</v>
      </c>
      <c r="I160" s="195" t="s">
        <v>2739</v>
      </c>
      <c r="J160" s="27">
        <v>40</v>
      </c>
      <c r="K160" s="28" t="s">
        <v>48</v>
      </c>
      <c r="L160" s="12" t="s">
        <v>2377</v>
      </c>
      <c r="W160" s="198">
        <v>1</v>
      </c>
    </row>
    <row r="161" spans="2:24" ht="26.4" thickBot="1" x14ac:dyDescent="0.55000000000000004">
      <c r="B161" s="180">
        <v>164</v>
      </c>
      <c r="G161" s="31" t="s">
        <v>1941</v>
      </c>
      <c r="H161" s="32"/>
      <c r="I161" s="33"/>
      <c r="J161" s="34"/>
      <c r="K161" s="35"/>
      <c r="M161" s="189"/>
      <c r="N161" s="189"/>
      <c r="O161" s="189"/>
      <c r="P161" s="189"/>
      <c r="Q161" s="190"/>
      <c r="R161" s="191"/>
      <c r="S161" s="192">
        <v>4</v>
      </c>
      <c r="T161" s="191" t="s">
        <v>2598</v>
      </c>
      <c r="U161" s="192"/>
      <c r="V161" s="191"/>
      <c r="W161" s="193">
        <f>SUM(W162:W169)</f>
        <v>8</v>
      </c>
      <c r="X161" s="191" t="s">
        <v>2600</v>
      </c>
    </row>
    <row r="162" spans="2:24" ht="41.4" thickBot="1" x14ac:dyDescent="0.55000000000000004">
      <c r="B162" s="180">
        <v>165</v>
      </c>
      <c r="C162" s="10">
        <v>1</v>
      </c>
      <c r="D162" s="25">
        <v>1.3</v>
      </c>
      <c r="E162" s="25" t="s">
        <v>1942</v>
      </c>
      <c r="F162" s="25" t="s">
        <v>1943</v>
      </c>
      <c r="G162" s="137" t="s">
        <v>1944</v>
      </c>
      <c r="H162" s="194">
        <f>+H160+1</f>
        <v>140</v>
      </c>
      <c r="I162" s="195" t="s">
        <v>2740</v>
      </c>
      <c r="J162" s="27">
        <v>4</v>
      </c>
      <c r="K162" s="28" t="s">
        <v>1945</v>
      </c>
      <c r="L162" s="12" t="s">
        <v>2377</v>
      </c>
      <c r="W162" s="198">
        <v>1</v>
      </c>
    </row>
    <row r="163" spans="2:24" ht="61.8" thickBot="1" x14ac:dyDescent="0.55000000000000004">
      <c r="B163" s="180">
        <v>166</v>
      </c>
      <c r="C163" s="10">
        <v>1</v>
      </c>
      <c r="D163" s="25">
        <v>1.3</v>
      </c>
      <c r="E163" s="25" t="s">
        <v>1942</v>
      </c>
      <c r="F163" s="39" t="s">
        <v>1946</v>
      </c>
      <c r="G163" s="278" t="s">
        <v>1947</v>
      </c>
      <c r="H163" s="194">
        <f t="shared" ref="H163:H169" si="8">+H162+1</f>
        <v>141</v>
      </c>
      <c r="I163" s="195" t="s">
        <v>2741</v>
      </c>
      <c r="J163" s="41">
        <v>1</v>
      </c>
      <c r="K163" s="28" t="s">
        <v>1948</v>
      </c>
      <c r="L163" s="12" t="s">
        <v>2377</v>
      </c>
      <c r="W163" s="198">
        <v>1</v>
      </c>
    </row>
    <row r="164" spans="2:24" ht="41.4" thickBot="1" x14ac:dyDescent="0.55000000000000004">
      <c r="B164" s="180">
        <v>167</v>
      </c>
      <c r="C164" s="10">
        <v>1</v>
      </c>
      <c r="D164" s="25">
        <v>1.3</v>
      </c>
      <c r="E164" s="25" t="s">
        <v>1942</v>
      </c>
      <c r="F164" s="39" t="s">
        <v>1946</v>
      </c>
      <c r="G164" s="280"/>
      <c r="H164" s="194">
        <f t="shared" si="8"/>
        <v>142</v>
      </c>
      <c r="I164" s="195" t="s">
        <v>2742</v>
      </c>
      <c r="J164" s="27">
        <v>300</v>
      </c>
      <c r="K164" s="28" t="s">
        <v>1949</v>
      </c>
      <c r="L164" s="12" t="s">
        <v>2377</v>
      </c>
      <c r="W164" s="198">
        <v>1</v>
      </c>
    </row>
    <row r="165" spans="2:24" ht="41.4" thickBot="1" x14ac:dyDescent="0.55000000000000004">
      <c r="B165" s="180">
        <v>168</v>
      </c>
      <c r="C165" s="10">
        <v>1</v>
      </c>
      <c r="D165" s="25">
        <v>1.3</v>
      </c>
      <c r="E165" s="25" t="s">
        <v>1942</v>
      </c>
      <c r="F165" s="25" t="s">
        <v>1950</v>
      </c>
      <c r="G165" s="278" t="s">
        <v>1951</v>
      </c>
      <c r="H165" s="194">
        <f t="shared" si="8"/>
        <v>143</v>
      </c>
      <c r="I165" s="195" t="s">
        <v>2743</v>
      </c>
      <c r="J165" s="27">
        <v>55</v>
      </c>
      <c r="K165" s="28" t="s">
        <v>1952</v>
      </c>
      <c r="L165" s="12" t="s">
        <v>2377</v>
      </c>
      <c r="W165" s="198">
        <v>1</v>
      </c>
    </row>
    <row r="166" spans="2:24" ht="61.8" thickBot="1" x14ac:dyDescent="0.55000000000000004">
      <c r="B166" s="180">
        <v>169</v>
      </c>
      <c r="C166" s="10">
        <v>1</v>
      </c>
      <c r="D166" s="25">
        <v>1.3</v>
      </c>
      <c r="E166" s="25" t="s">
        <v>1942</v>
      </c>
      <c r="F166" s="25" t="s">
        <v>1950</v>
      </c>
      <c r="G166" s="279"/>
      <c r="H166" s="194">
        <f t="shared" si="8"/>
        <v>144</v>
      </c>
      <c r="I166" s="195" t="s">
        <v>2744</v>
      </c>
      <c r="J166" s="27">
        <v>29</v>
      </c>
      <c r="K166" s="28" t="s">
        <v>1953</v>
      </c>
      <c r="L166" s="12" t="s">
        <v>2377</v>
      </c>
      <c r="W166" s="198">
        <v>1</v>
      </c>
    </row>
    <row r="167" spans="2:24" ht="41.4" thickBot="1" x14ac:dyDescent="0.55000000000000004">
      <c r="B167" s="180">
        <v>170</v>
      </c>
      <c r="C167" s="10">
        <v>1</v>
      </c>
      <c r="D167" s="25">
        <v>1.3</v>
      </c>
      <c r="E167" s="25" t="s">
        <v>1942</v>
      </c>
      <c r="F167" s="25" t="s">
        <v>1950</v>
      </c>
      <c r="G167" s="279"/>
      <c r="H167" s="194">
        <f t="shared" si="8"/>
        <v>145</v>
      </c>
      <c r="I167" s="195" t="s">
        <v>2745</v>
      </c>
      <c r="J167" s="27">
        <v>5</v>
      </c>
      <c r="K167" s="28" t="s">
        <v>1954</v>
      </c>
      <c r="L167" s="12" t="s">
        <v>2377</v>
      </c>
      <c r="W167" s="198">
        <v>1</v>
      </c>
    </row>
    <row r="168" spans="2:24" ht="41.4" thickBot="1" x14ac:dyDescent="0.55000000000000004">
      <c r="B168" s="180">
        <v>171</v>
      </c>
      <c r="C168" s="10">
        <v>1</v>
      </c>
      <c r="D168" s="25">
        <v>1.3</v>
      </c>
      <c r="E168" s="25" t="s">
        <v>1942</v>
      </c>
      <c r="F168" s="25" t="s">
        <v>1950</v>
      </c>
      <c r="G168" s="280"/>
      <c r="H168" s="194">
        <f t="shared" si="8"/>
        <v>146</v>
      </c>
      <c r="I168" s="195" t="s">
        <v>2746</v>
      </c>
      <c r="J168" s="27">
        <v>1</v>
      </c>
      <c r="K168" s="28" t="s">
        <v>1955</v>
      </c>
      <c r="L168" s="12" t="s">
        <v>2377</v>
      </c>
      <c r="W168" s="198">
        <v>1</v>
      </c>
    </row>
    <row r="169" spans="2:24" ht="61.8" thickBot="1" x14ac:dyDescent="0.55000000000000004">
      <c r="B169" s="180">
        <v>172</v>
      </c>
      <c r="C169" s="10">
        <v>1</v>
      </c>
      <c r="D169" s="25">
        <v>1.3</v>
      </c>
      <c r="E169" s="25" t="s">
        <v>1942</v>
      </c>
      <c r="F169" s="10" t="s">
        <v>1956</v>
      </c>
      <c r="G169" s="137" t="s">
        <v>1957</v>
      </c>
      <c r="H169" s="194">
        <f t="shared" si="8"/>
        <v>147</v>
      </c>
      <c r="I169" s="195" t="s">
        <v>2747</v>
      </c>
      <c r="J169" s="27">
        <v>134</v>
      </c>
      <c r="K169" s="28" t="s">
        <v>1958</v>
      </c>
      <c r="L169" s="12" t="s">
        <v>2377</v>
      </c>
      <c r="W169" s="198">
        <v>1</v>
      </c>
    </row>
    <row r="170" spans="2:24" ht="26.4" thickBot="1" x14ac:dyDescent="0.55000000000000004">
      <c r="B170" s="180">
        <v>173</v>
      </c>
      <c r="G170" s="31" t="s">
        <v>1959</v>
      </c>
      <c r="H170" s="32"/>
      <c r="I170" s="33"/>
      <c r="J170" s="34"/>
      <c r="K170" s="35"/>
      <c r="M170" s="189"/>
      <c r="N170" s="189"/>
      <c r="O170" s="189"/>
      <c r="P170" s="189"/>
      <c r="Q170" s="190"/>
      <c r="R170" s="191"/>
      <c r="S170" s="192">
        <v>2</v>
      </c>
      <c r="T170" s="191" t="s">
        <v>2598</v>
      </c>
      <c r="U170" s="192"/>
      <c r="V170" s="191"/>
      <c r="W170" s="193">
        <f>SUM(W171:W178)</f>
        <v>8</v>
      </c>
      <c r="X170" s="191" t="s">
        <v>2600</v>
      </c>
    </row>
    <row r="171" spans="2:24" ht="41.4" thickBot="1" x14ac:dyDescent="0.55000000000000004">
      <c r="B171" s="180">
        <v>174</v>
      </c>
      <c r="C171" s="10">
        <v>1</v>
      </c>
      <c r="D171" s="25">
        <v>1.3</v>
      </c>
      <c r="E171" s="26" t="s">
        <v>1960</v>
      </c>
      <c r="F171" s="26" t="s">
        <v>1961</v>
      </c>
      <c r="G171" s="278" t="s">
        <v>1962</v>
      </c>
      <c r="H171" s="194">
        <f>+H169+1</f>
        <v>148</v>
      </c>
      <c r="I171" s="195" t="s">
        <v>2748</v>
      </c>
      <c r="J171" s="27">
        <v>1</v>
      </c>
      <c r="K171" s="28" t="s">
        <v>1963</v>
      </c>
      <c r="L171" s="12" t="s">
        <v>2377</v>
      </c>
      <c r="W171" s="198">
        <v>1</v>
      </c>
    </row>
    <row r="172" spans="2:24" ht="26.4" thickBot="1" x14ac:dyDescent="0.55000000000000004">
      <c r="B172" s="180">
        <v>175</v>
      </c>
      <c r="C172" s="10">
        <v>1</v>
      </c>
      <c r="D172" s="25">
        <v>1.3</v>
      </c>
      <c r="E172" s="26" t="s">
        <v>1960</v>
      </c>
      <c r="F172" s="26" t="s">
        <v>1961</v>
      </c>
      <c r="G172" s="279"/>
      <c r="H172" s="194">
        <f t="shared" ref="H172:H178" si="9">+H171+1</f>
        <v>149</v>
      </c>
      <c r="I172" s="195" t="s">
        <v>2749</v>
      </c>
      <c r="J172" s="27">
        <v>1</v>
      </c>
      <c r="K172" s="28" t="s">
        <v>1964</v>
      </c>
      <c r="L172" s="12" t="s">
        <v>2377</v>
      </c>
      <c r="W172" s="198">
        <v>1</v>
      </c>
    </row>
    <row r="173" spans="2:24" ht="41.4" thickBot="1" x14ac:dyDescent="0.55000000000000004">
      <c r="B173" s="180">
        <v>176</v>
      </c>
      <c r="C173" s="10">
        <v>1</v>
      </c>
      <c r="D173" s="25">
        <v>1.3</v>
      </c>
      <c r="E173" s="26" t="s">
        <v>1960</v>
      </c>
      <c r="F173" s="26" t="s">
        <v>1961</v>
      </c>
      <c r="G173" s="279"/>
      <c r="H173" s="194">
        <f t="shared" si="9"/>
        <v>150</v>
      </c>
      <c r="I173" s="195" t="s">
        <v>2750</v>
      </c>
      <c r="J173" s="27">
        <v>1</v>
      </c>
      <c r="K173" s="28" t="s">
        <v>1965</v>
      </c>
      <c r="L173" s="12" t="s">
        <v>2377</v>
      </c>
      <c r="W173" s="198">
        <v>1</v>
      </c>
    </row>
    <row r="174" spans="2:24" ht="41.4" thickBot="1" x14ac:dyDescent="0.55000000000000004">
      <c r="B174" s="180">
        <v>177</v>
      </c>
      <c r="C174" s="10">
        <v>1</v>
      </c>
      <c r="D174" s="25">
        <v>1.3</v>
      </c>
      <c r="E174" s="26" t="s">
        <v>1960</v>
      </c>
      <c r="F174" s="26" t="s">
        <v>1961</v>
      </c>
      <c r="G174" s="279"/>
      <c r="H174" s="194">
        <f t="shared" si="9"/>
        <v>151</v>
      </c>
      <c r="I174" s="195" t="s">
        <v>2751</v>
      </c>
      <c r="J174" s="27">
        <v>1</v>
      </c>
      <c r="K174" s="28" t="s">
        <v>1966</v>
      </c>
      <c r="L174" s="12" t="s">
        <v>2377</v>
      </c>
      <c r="W174" s="198">
        <v>1</v>
      </c>
    </row>
    <row r="175" spans="2:24" ht="102.6" thickBot="1" x14ac:dyDescent="0.55000000000000004">
      <c r="B175" s="180">
        <v>178</v>
      </c>
      <c r="C175" s="10">
        <v>1</v>
      </c>
      <c r="D175" s="25">
        <v>1.3</v>
      </c>
      <c r="E175" s="26" t="s">
        <v>1960</v>
      </c>
      <c r="F175" s="26" t="s">
        <v>1961</v>
      </c>
      <c r="G175" s="279"/>
      <c r="H175" s="194">
        <f t="shared" si="9"/>
        <v>152</v>
      </c>
      <c r="I175" s="195" t="s">
        <v>2752</v>
      </c>
      <c r="J175" s="27">
        <v>39</v>
      </c>
      <c r="K175" s="28" t="s">
        <v>1967</v>
      </c>
      <c r="L175" s="12" t="s">
        <v>2377</v>
      </c>
      <c r="W175" s="198">
        <v>1</v>
      </c>
    </row>
    <row r="176" spans="2:24" ht="102.6" thickBot="1" x14ac:dyDescent="0.55000000000000004">
      <c r="B176" s="180">
        <v>179</v>
      </c>
      <c r="C176" s="10">
        <v>1</v>
      </c>
      <c r="D176" s="25">
        <v>1.3</v>
      </c>
      <c r="E176" s="26" t="s">
        <v>1960</v>
      </c>
      <c r="F176" s="26" t="s">
        <v>1961</v>
      </c>
      <c r="G176" s="279"/>
      <c r="H176" s="194">
        <f t="shared" si="9"/>
        <v>153</v>
      </c>
      <c r="I176" s="195" t="s">
        <v>2753</v>
      </c>
      <c r="J176" s="27">
        <v>39</v>
      </c>
      <c r="K176" s="28" t="s">
        <v>1968</v>
      </c>
      <c r="L176" s="12" t="s">
        <v>2377</v>
      </c>
      <c r="W176" s="198">
        <v>1</v>
      </c>
    </row>
    <row r="177" spans="2:24" ht="41.4" thickBot="1" x14ac:dyDescent="0.55000000000000004">
      <c r="B177" s="180">
        <v>180</v>
      </c>
      <c r="C177" s="10">
        <v>1</v>
      </c>
      <c r="D177" s="25">
        <v>1.3</v>
      </c>
      <c r="E177" s="26" t="s">
        <v>1960</v>
      </c>
      <c r="F177" s="26" t="s">
        <v>1961</v>
      </c>
      <c r="G177" s="280"/>
      <c r="H177" s="194">
        <f t="shared" si="9"/>
        <v>154</v>
      </c>
      <c r="I177" s="195" t="s">
        <v>2754</v>
      </c>
      <c r="J177" s="27">
        <v>39</v>
      </c>
      <c r="K177" s="28" t="s">
        <v>1969</v>
      </c>
      <c r="L177" s="12" t="s">
        <v>2377</v>
      </c>
      <c r="W177" s="198">
        <v>1</v>
      </c>
    </row>
    <row r="178" spans="2:24" ht="61.8" thickBot="1" x14ac:dyDescent="0.55000000000000004">
      <c r="B178" s="180">
        <v>181</v>
      </c>
      <c r="C178" s="10">
        <v>1</v>
      </c>
      <c r="D178" s="25">
        <v>1.3</v>
      </c>
      <c r="E178" s="26" t="s">
        <v>1960</v>
      </c>
      <c r="F178" s="10" t="s">
        <v>1970</v>
      </c>
      <c r="G178" s="137" t="s">
        <v>1971</v>
      </c>
      <c r="H178" s="194">
        <f t="shared" si="9"/>
        <v>155</v>
      </c>
      <c r="I178" s="195" t="s">
        <v>2755</v>
      </c>
      <c r="J178" s="27">
        <v>2</v>
      </c>
      <c r="K178" s="28" t="s">
        <v>1972</v>
      </c>
      <c r="L178" s="12" t="s">
        <v>2377</v>
      </c>
      <c r="W178" s="198">
        <v>1</v>
      </c>
    </row>
    <row r="179" spans="2:24" ht="26.4" thickBot="1" x14ac:dyDescent="0.55000000000000004">
      <c r="B179" s="180">
        <v>182</v>
      </c>
      <c r="G179" s="31" t="s">
        <v>1973</v>
      </c>
      <c r="H179" s="32"/>
      <c r="I179" s="33"/>
      <c r="J179" s="34"/>
      <c r="K179" s="35"/>
      <c r="M179" s="189"/>
      <c r="N179" s="189"/>
      <c r="O179" s="189"/>
      <c r="P179" s="189"/>
      <c r="Q179" s="190"/>
      <c r="R179" s="191"/>
      <c r="S179" s="192">
        <v>1</v>
      </c>
      <c r="T179" s="191" t="s">
        <v>2598</v>
      </c>
      <c r="U179" s="192"/>
      <c r="V179" s="191"/>
      <c r="W179" s="193">
        <f>SUM(W180:W187)</f>
        <v>8</v>
      </c>
      <c r="X179" s="191" t="s">
        <v>2600</v>
      </c>
    </row>
    <row r="180" spans="2:24" ht="61.8" thickBot="1" x14ac:dyDescent="0.55000000000000004">
      <c r="B180" s="180">
        <v>183</v>
      </c>
      <c r="C180" s="10">
        <v>1</v>
      </c>
      <c r="D180" s="25">
        <v>1.3</v>
      </c>
      <c r="E180" s="25" t="s">
        <v>1974</v>
      </c>
      <c r="F180" s="25" t="s">
        <v>1975</v>
      </c>
      <c r="G180" s="278" t="s">
        <v>1976</v>
      </c>
      <c r="H180" s="194">
        <f>+H178+1</f>
        <v>156</v>
      </c>
      <c r="I180" s="195" t="s">
        <v>2756</v>
      </c>
      <c r="J180" s="41">
        <v>1</v>
      </c>
      <c r="K180" s="47" t="s">
        <v>1977</v>
      </c>
      <c r="L180" s="12" t="s">
        <v>2377</v>
      </c>
      <c r="W180" s="198">
        <v>1</v>
      </c>
    </row>
    <row r="181" spans="2:24" ht="61.8" thickBot="1" x14ac:dyDescent="0.55000000000000004">
      <c r="B181" s="180">
        <v>184</v>
      </c>
      <c r="C181" s="10">
        <v>1</v>
      </c>
      <c r="D181" s="25">
        <v>1.3</v>
      </c>
      <c r="E181" s="25" t="s">
        <v>1974</v>
      </c>
      <c r="F181" s="25" t="s">
        <v>1975</v>
      </c>
      <c r="G181" s="279"/>
      <c r="H181" s="194">
        <f t="shared" ref="H181:H187" si="10">+H180+1</f>
        <v>157</v>
      </c>
      <c r="I181" s="195" t="s">
        <v>2757</v>
      </c>
      <c r="J181" s="41">
        <v>1</v>
      </c>
      <c r="K181" s="47" t="s">
        <v>1978</v>
      </c>
      <c r="L181" s="12" t="s">
        <v>2377</v>
      </c>
      <c r="W181" s="198">
        <v>1</v>
      </c>
    </row>
    <row r="182" spans="2:24" ht="41.4" thickBot="1" x14ac:dyDescent="0.55000000000000004">
      <c r="B182" s="180">
        <v>185</v>
      </c>
      <c r="C182" s="10">
        <v>1</v>
      </c>
      <c r="D182" s="25">
        <v>1.3</v>
      </c>
      <c r="E182" s="25" t="s">
        <v>1974</v>
      </c>
      <c r="F182" s="25" t="s">
        <v>1975</v>
      </c>
      <c r="G182" s="279"/>
      <c r="H182" s="194">
        <f t="shared" si="10"/>
        <v>158</v>
      </c>
      <c r="I182" s="195" t="s">
        <v>2758</v>
      </c>
      <c r="J182" s="41">
        <v>1</v>
      </c>
      <c r="K182" s="47" t="s">
        <v>1979</v>
      </c>
      <c r="L182" s="12" t="s">
        <v>2377</v>
      </c>
      <c r="W182" s="198">
        <v>1</v>
      </c>
    </row>
    <row r="183" spans="2:24" ht="61.8" thickBot="1" x14ac:dyDescent="0.55000000000000004">
      <c r="B183" s="180">
        <v>186</v>
      </c>
      <c r="C183" s="10">
        <v>1</v>
      </c>
      <c r="D183" s="25">
        <v>1.3</v>
      </c>
      <c r="E183" s="25" t="s">
        <v>1974</v>
      </c>
      <c r="F183" s="25" t="s">
        <v>1975</v>
      </c>
      <c r="G183" s="279"/>
      <c r="H183" s="194">
        <f t="shared" si="10"/>
        <v>159</v>
      </c>
      <c r="I183" s="195" t="s">
        <v>2759</v>
      </c>
      <c r="J183" s="41">
        <v>1</v>
      </c>
      <c r="K183" s="47" t="s">
        <v>1980</v>
      </c>
      <c r="L183" s="12" t="s">
        <v>2377</v>
      </c>
      <c r="W183" s="198">
        <v>1</v>
      </c>
    </row>
    <row r="184" spans="2:24" ht="41.4" thickBot="1" x14ac:dyDescent="0.55000000000000004">
      <c r="B184" s="180">
        <v>187</v>
      </c>
      <c r="C184" s="10">
        <v>1</v>
      </c>
      <c r="D184" s="25">
        <v>1.3</v>
      </c>
      <c r="E184" s="25" t="s">
        <v>1974</v>
      </c>
      <c r="F184" s="25" t="s">
        <v>1975</v>
      </c>
      <c r="G184" s="279"/>
      <c r="H184" s="194">
        <f t="shared" si="10"/>
        <v>160</v>
      </c>
      <c r="I184" s="195" t="s">
        <v>2760</v>
      </c>
      <c r="J184" s="41">
        <v>1</v>
      </c>
      <c r="K184" s="47" t="s">
        <v>1981</v>
      </c>
      <c r="L184" s="12" t="s">
        <v>2377</v>
      </c>
      <c r="W184" s="198">
        <v>1</v>
      </c>
    </row>
    <row r="185" spans="2:24" ht="41.4" thickBot="1" x14ac:dyDescent="0.55000000000000004">
      <c r="B185" s="180">
        <v>188</v>
      </c>
      <c r="C185" s="10">
        <v>1</v>
      </c>
      <c r="D185" s="25">
        <v>1.3</v>
      </c>
      <c r="E185" s="25" t="s">
        <v>1974</v>
      </c>
      <c r="F185" s="25" t="s">
        <v>1975</v>
      </c>
      <c r="G185" s="279"/>
      <c r="H185" s="194">
        <f t="shared" si="10"/>
        <v>161</v>
      </c>
      <c r="I185" s="195" t="s">
        <v>2761</v>
      </c>
      <c r="J185" s="41">
        <v>1</v>
      </c>
      <c r="K185" s="47" t="s">
        <v>1982</v>
      </c>
      <c r="L185" s="12" t="s">
        <v>2377</v>
      </c>
      <c r="W185" s="198">
        <v>1</v>
      </c>
    </row>
    <row r="186" spans="2:24" ht="41.4" thickBot="1" x14ac:dyDescent="0.55000000000000004">
      <c r="B186" s="180">
        <v>189</v>
      </c>
      <c r="C186" s="10">
        <v>1</v>
      </c>
      <c r="D186" s="25">
        <v>1.3</v>
      </c>
      <c r="E186" s="25" t="s">
        <v>1974</v>
      </c>
      <c r="F186" s="25" t="s">
        <v>1975</v>
      </c>
      <c r="G186" s="279"/>
      <c r="H186" s="194">
        <f t="shared" si="10"/>
        <v>162</v>
      </c>
      <c r="I186" s="195" t="s">
        <v>2762</v>
      </c>
      <c r="J186" s="27">
        <v>80</v>
      </c>
      <c r="K186" s="47" t="s">
        <v>1983</v>
      </c>
      <c r="L186" s="12" t="s">
        <v>2377</v>
      </c>
      <c r="W186" s="198">
        <v>1</v>
      </c>
    </row>
    <row r="187" spans="2:24" ht="41.4" thickBot="1" x14ac:dyDescent="0.55000000000000004">
      <c r="B187" s="180">
        <v>190</v>
      </c>
      <c r="C187" s="10">
        <v>1</v>
      </c>
      <c r="D187" s="25">
        <v>1.3</v>
      </c>
      <c r="E187" s="25" t="s">
        <v>1974</v>
      </c>
      <c r="F187" s="25" t="s">
        <v>1975</v>
      </c>
      <c r="G187" s="280"/>
      <c r="H187" s="194">
        <f t="shared" si="10"/>
        <v>163</v>
      </c>
      <c r="I187" s="195" t="s">
        <v>2763</v>
      </c>
      <c r="J187" s="27">
        <v>80</v>
      </c>
      <c r="K187" s="47" t="s">
        <v>1984</v>
      </c>
      <c r="L187" s="12" t="s">
        <v>2377</v>
      </c>
      <c r="W187" s="198">
        <v>1</v>
      </c>
    </row>
    <row r="188" spans="2:24" ht="26.4" thickBot="1" x14ac:dyDescent="0.55000000000000004">
      <c r="B188" s="180">
        <v>191</v>
      </c>
      <c r="G188" s="18" t="s">
        <v>1985</v>
      </c>
      <c r="H188" s="19"/>
      <c r="I188" s="19"/>
      <c r="J188" s="19"/>
      <c r="K188" s="48"/>
      <c r="M188" s="184"/>
      <c r="N188" s="184"/>
      <c r="O188" s="184"/>
      <c r="P188" s="184"/>
      <c r="Q188" s="185">
        <v>6</v>
      </c>
      <c r="R188" s="186" t="s">
        <v>2597</v>
      </c>
      <c r="S188" s="187">
        <f>SUM(S189:S279)</f>
        <v>17</v>
      </c>
      <c r="T188" s="186" t="s">
        <v>2598</v>
      </c>
      <c r="U188" s="187">
        <v>8</v>
      </c>
      <c r="V188" s="186" t="s">
        <v>2599</v>
      </c>
      <c r="W188" s="187">
        <f>SUM(W189:W279)/2</f>
        <v>85</v>
      </c>
      <c r="X188" s="186" t="s">
        <v>2600</v>
      </c>
    </row>
    <row r="189" spans="2:24" ht="26.4" thickBot="1" x14ac:dyDescent="0.55000000000000004">
      <c r="B189" s="180">
        <v>192</v>
      </c>
      <c r="G189" s="31" t="s">
        <v>1986</v>
      </c>
      <c r="H189" s="37"/>
      <c r="I189" s="33"/>
      <c r="J189" s="34"/>
      <c r="K189" s="35"/>
      <c r="M189" s="189"/>
      <c r="N189" s="189"/>
      <c r="O189" s="189"/>
      <c r="P189" s="189"/>
      <c r="Q189" s="190"/>
      <c r="R189" s="191"/>
      <c r="S189" s="192">
        <v>3</v>
      </c>
      <c r="T189" s="191" t="s">
        <v>2598</v>
      </c>
      <c r="U189" s="192"/>
      <c r="V189" s="191"/>
      <c r="W189" s="193">
        <f>SUM(W190:W201)</f>
        <v>12</v>
      </c>
      <c r="X189" s="191" t="s">
        <v>2600</v>
      </c>
    </row>
    <row r="190" spans="2:24" ht="26.4" thickBot="1" x14ac:dyDescent="0.55000000000000004">
      <c r="B190" s="180">
        <v>193</v>
      </c>
      <c r="C190" s="10">
        <v>1</v>
      </c>
      <c r="D190" s="38">
        <v>1.4</v>
      </c>
      <c r="E190" s="26" t="s">
        <v>1987</v>
      </c>
      <c r="F190" s="26" t="s">
        <v>1988</v>
      </c>
      <c r="G190" s="278" t="s">
        <v>1989</v>
      </c>
      <c r="H190" s="194">
        <f>+H187+1</f>
        <v>164</v>
      </c>
      <c r="I190" s="195" t="s">
        <v>2764</v>
      </c>
      <c r="J190" s="27">
        <v>40</v>
      </c>
      <c r="K190" s="28" t="s">
        <v>1990</v>
      </c>
      <c r="L190" s="12" t="s">
        <v>1991</v>
      </c>
      <c r="W190" s="198">
        <v>1</v>
      </c>
    </row>
    <row r="191" spans="2:24" ht="41.4" thickBot="1" x14ac:dyDescent="0.55000000000000004">
      <c r="B191" s="180">
        <v>194</v>
      </c>
      <c r="C191" s="10">
        <v>1</v>
      </c>
      <c r="D191" s="38">
        <v>1.4</v>
      </c>
      <c r="E191" s="26" t="s">
        <v>1987</v>
      </c>
      <c r="F191" s="26" t="s">
        <v>1988</v>
      </c>
      <c r="G191" s="279"/>
      <c r="H191" s="194">
        <f t="shared" ref="H191:H201" si="11">+H190+1</f>
        <v>165</v>
      </c>
      <c r="I191" s="195" t="s">
        <v>2765</v>
      </c>
      <c r="J191" s="27">
        <v>40</v>
      </c>
      <c r="K191" s="28" t="s">
        <v>1992</v>
      </c>
      <c r="L191" s="12" t="s">
        <v>1991</v>
      </c>
      <c r="W191" s="198">
        <v>1</v>
      </c>
    </row>
    <row r="192" spans="2:24" ht="61.8" thickBot="1" x14ac:dyDescent="0.55000000000000004">
      <c r="B192" s="180"/>
      <c r="D192" s="38"/>
      <c r="E192" s="26"/>
      <c r="F192" s="26"/>
      <c r="G192" s="279"/>
      <c r="H192" s="194">
        <f t="shared" si="11"/>
        <v>166</v>
      </c>
      <c r="I192" s="195" t="s">
        <v>2766</v>
      </c>
      <c r="J192" s="27">
        <v>4</v>
      </c>
      <c r="K192" s="28" t="s">
        <v>1993</v>
      </c>
      <c r="L192" s="12" t="s">
        <v>1991</v>
      </c>
      <c r="W192" s="198">
        <v>1</v>
      </c>
    </row>
    <row r="193" spans="2:24" ht="41.4" thickBot="1" x14ac:dyDescent="0.55000000000000004">
      <c r="B193" s="180">
        <v>195</v>
      </c>
      <c r="C193" s="10">
        <v>1</v>
      </c>
      <c r="D193" s="38">
        <v>1.4</v>
      </c>
      <c r="E193" s="26" t="s">
        <v>1987</v>
      </c>
      <c r="F193" s="26" t="s">
        <v>1988</v>
      </c>
      <c r="G193" s="280"/>
      <c r="H193" s="194">
        <f t="shared" si="11"/>
        <v>167</v>
      </c>
      <c r="I193" s="195" t="s">
        <v>2767</v>
      </c>
      <c r="J193" s="27">
        <v>4</v>
      </c>
      <c r="K193" s="36" t="s">
        <v>1994</v>
      </c>
      <c r="L193" s="12" t="s">
        <v>1991</v>
      </c>
      <c r="W193" s="198">
        <v>1</v>
      </c>
    </row>
    <row r="194" spans="2:24" ht="41.4" thickBot="1" x14ac:dyDescent="0.55000000000000004">
      <c r="B194" s="180">
        <v>196</v>
      </c>
      <c r="C194" s="10">
        <v>1</v>
      </c>
      <c r="D194" s="38">
        <v>1.4</v>
      </c>
      <c r="E194" s="26" t="s">
        <v>1987</v>
      </c>
      <c r="F194" s="39" t="s">
        <v>1995</v>
      </c>
      <c r="G194" s="294" t="s">
        <v>1996</v>
      </c>
      <c r="H194" s="194">
        <f t="shared" si="11"/>
        <v>168</v>
      </c>
      <c r="I194" s="195" t="s">
        <v>2768</v>
      </c>
      <c r="J194" s="27">
        <v>5</v>
      </c>
      <c r="K194" s="28" t="s">
        <v>1997</v>
      </c>
      <c r="L194" s="12" t="s">
        <v>1991</v>
      </c>
      <c r="W194" s="198">
        <v>1</v>
      </c>
    </row>
    <row r="195" spans="2:24" ht="41.4" thickBot="1" x14ac:dyDescent="0.55000000000000004">
      <c r="B195" s="180">
        <v>197</v>
      </c>
      <c r="C195" s="10">
        <v>1</v>
      </c>
      <c r="D195" s="38">
        <v>1.4</v>
      </c>
      <c r="E195" s="26" t="s">
        <v>1987</v>
      </c>
      <c r="F195" s="39" t="s">
        <v>1995</v>
      </c>
      <c r="G195" s="295"/>
      <c r="H195" s="194">
        <f t="shared" si="11"/>
        <v>169</v>
      </c>
      <c r="I195" s="195" t="s">
        <v>2769</v>
      </c>
      <c r="J195" s="27">
        <v>3200</v>
      </c>
      <c r="K195" s="28" t="s">
        <v>1998</v>
      </c>
      <c r="L195" s="12" t="s">
        <v>1991</v>
      </c>
      <c r="W195" s="198">
        <v>1</v>
      </c>
    </row>
    <row r="196" spans="2:24" ht="41.4" thickBot="1" x14ac:dyDescent="0.55000000000000004">
      <c r="B196" s="180">
        <v>198</v>
      </c>
      <c r="C196" s="10">
        <v>1</v>
      </c>
      <c r="D196" s="38">
        <v>1.4</v>
      </c>
      <c r="E196" s="26" t="s">
        <v>1987</v>
      </c>
      <c r="F196" s="39" t="s">
        <v>1995</v>
      </c>
      <c r="G196" s="295"/>
      <c r="H196" s="194">
        <f t="shared" si="11"/>
        <v>170</v>
      </c>
      <c r="I196" s="195" t="s">
        <v>2770</v>
      </c>
      <c r="J196" s="27">
        <v>800</v>
      </c>
      <c r="K196" s="28" t="s">
        <v>1999</v>
      </c>
      <c r="L196" s="12" t="s">
        <v>1991</v>
      </c>
      <c r="W196" s="198">
        <v>1</v>
      </c>
    </row>
    <row r="197" spans="2:24" ht="61.8" thickBot="1" x14ac:dyDescent="0.55000000000000004">
      <c r="B197" s="180">
        <v>199</v>
      </c>
      <c r="C197" s="10">
        <v>1</v>
      </c>
      <c r="D197" s="38">
        <v>1.4</v>
      </c>
      <c r="E197" s="26" t="s">
        <v>1987</v>
      </c>
      <c r="F197" s="39" t="s">
        <v>1995</v>
      </c>
      <c r="G197" s="296"/>
      <c r="H197" s="194">
        <f t="shared" si="11"/>
        <v>171</v>
      </c>
      <c r="I197" s="195" t="s">
        <v>2771</v>
      </c>
      <c r="J197" s="27">
        <v>4</v>
      </c>
      <c r="K197" s="28" t="s">
        <v>2000</v>
      </c>
      <c r="L197" s="12" t="s">
        <v>1991</v>
      </c>
      <c r="W197" s="198">
        <v>1</v>
      </c>
    </row>
    <row r="198" spans="2:24" ht="61.8" thickBot="1" x14ac:dyDescent="0.55000000000000004">
      <c r="B198" s="180">
        <v>200</v>
      </c>
      <c r="C198" s="10">
        <v>1</v>
      </c>
      <c r="D198" s="38">
        <v>1.4</v>
      </c>
      <c r="E198" s="26" t="s">
        <v>1987</v>
      </c>
      <c r="F198" s="26" t="s">
        <v>2001</v>
      </c>
      <c r="G198" s="294" t="s">
        <v>2002</v>
      </c>
      <c r="H198" s="194">
        <f t="shared" si="11"/>
        <v>172</v>
      </c>
      <c r="I198" s="195" t="s">
        <v>2772</v>
      </c>
      <c r="J198" s="27">
        <v>4</v>
      </c>
      <c r="K198" s="28" t="s">
        <v>2003</v>
      </c>
      <c r="L198" s="12" t="s">
        <v>1991</v>
      </c>
      <c r="W198" s="198">
        <v>1</v>
      </c>
    </row>
    <row r="199" spans="2:24" ht="61.8" thickBot="1" x14ac:dyDescent="0.55000000000000004">
      <c r="B199" s="180">
        <v>201</v>
      </c>
      <c r="C199" s="10">
        <v>1</v>
      </c>
      <c r="D199" s="38">
        <v>1.4</v>
      </c>
      <c r="E199" s="26" t="s">
        <v>1987</v>
      </c>
      <c r="F199" s="26" t="s">
        <v>2001</v>
      </c>
      <c r="G199" s="295"/>
      <c r="H199" s="194">
        <f t="shared" si="11"/>
        <v>173</v>
      </c>
      <c r="I199" s="195" t="s">
        <v>2773</v>
      </c>
      <c r="J199" s="27">
        <v>40</v>
      </c>
      <c r="K199" s="28" t="s">
        <v>2004</v>
      </c>
      <c r="L199" s="12" t="s">
        <v>1991</v>
      </c>
      <c r="W199" s="198">
        <v>1</v>
      </c>
    </row>
    <row r="200" spans="2:24" ht="61.8" thickBot="1" x14ac:dyDescent="0.55000000000000004">
      <c r="B200" s="180">
        <v>202</v>
      </c>
      <c r="C200" s="10">
        <v>1</v>
      </c>
      <c r="D200" s="38">
        <v>1.4</v>
      </c>
      <c r="E200" s="26" t="s">
        <v>1987</v>
      </c>
      <c r="F200" s="26" t="s">
        <v>2001</v>
      </c>
      <c r="G200" s="295"/>
      <c r="H200" s="194">
        <f t="shared" si="11"/>
        <v>174</v>
      </c>
      <c r="I200" s="195" t="s">
        <v>2774</v>
      </c>
      <c r="J200" s="27">
        <v>20</v>
      </c>
      <c r="K200" s="28" t="s">
        <v>2005</v>
      </c>
      <c r="L200" s="12" t="s">
        <v>1991</v>
      </c>
      <c r="W200" s="198">
        <v>1</v>
      </c>
    </row>
    <row r="201" spans="2:24" ht="61.8" thickBot="1" x14ac:dyDescent="0.55000000000000004">
      <c r="B201" s="180">
        <v>203</v>
      </c>
      <c r="C201" s="10">
        <v>1</v>
      </c>
      <c r="D201" s="38">
        <v>1.4</v>
      </c>
      <c r="E201" s="26" t="s">
        <v>1987</v>
      </c>
      <c r="F201" s="26" t="s">
        <v>2001</v>
      </c>
      <c r="G201" s="296"/>
      <c r="H201" s="194">
        <f t="shared" si="11"/>
        <v>175</v>
      </c>
      <c r="I201" s="195" t="s">
        <v>2775</v>
      </c>
      <c r="J201" s="41">
        <v>1</v>
      </c>
      <c r="K201" s="28" t="s">
        <v>2006</v>
      </c>
      <c r="L201" s="12" t="s">
        <v>1991</v>
      </c>
      <c r="W201" s="198">
        <v>1</v>
      </c>
    </row>
    <row r="202" spans="2:24" ht="26.4" thickBot="1" x14ac:dyDescent="0.55000000000000004">
      <c r="B202" s="180">
        <v>204</v>
      </c>
      <c r="G202" s="31" t="s">
        <v>2007</v>
      </c>
      <c r="H202" s="37"/>
      <c r="I202" s="33"/>
      <c r="J202" s="34"/>
      <c r="K202" s="35"/>
      <c r="M202" s="189"/>
      <c r="N202" s="189"/>
      <c r="O202" s="189"/>
      <c r="P202" s="189"/>
      <c r="Q202" s="190"/>
      <c r="R202" s="191"/>
      <c r="S202" s="192">
        <v>4</v>
      </c>
      <c r="T202" s="191" t="s">
        <v>2598</v>
      </c>
      <c r="U202" s="192"/>
      <c r="V202" s="191"/>
      <c r="W202" s="193">
        <f>SUM(W203:W222)</f>
        <v>20</v>
      </c>
      <c r="X202" s="191" t="s">
        <v>2600</v>
      </c>
    </row>
    <row r="203" spans="2:24" ht="41.4" thickBot="1" x14ac:dyDescent="0.55000000000000004">
      <c r="B203" s="180">
        <v>205</v>
      </c>
      <c r="C203" s="10">
        <v>1</v>
      </c>
      <c r="D203" s="38">
        <v>1.4</v>
      </c>
      <c r="E203" s="25" t="s">
        <v>2008</v>
      </c>
      <c r="F203" s="25" t="s">
        <v>2009</v>
      </c>
      <c r="G203" s="278" t="s">
        <v>2010</v>
      </c>
      <c r="H203" s="194">
        <f>+H201+1</f>
        <v>176</v>
      </c>
      <c r="I203" s="195" t="s">
        <v>2776</v>
      </c>
      <c r="J203" s="27">
        <v>4</v>
      </c>
      <c r="K203" s="28" t="s">
        <v>2011</v>
      </c>
      <c r="L203" s="12" t="s">
        <v>1991</v>
      </c>
      <c r="W203" s="198">
        <v>1</v>
      </c>
    </row>
    <row r="204" spans="2:24" ht="26.4" thickBot="1" x14ac:dyDescent="0.55000000000000004">
      <c r="B204" s="180">
        <v>206</v>
      </c>
      <c r="C204" s="10">
        <v>1</v>
      </c>
      <c r="D204" s="38">
        <v>1.4</v>
      </c>
      <c r="E204" s="25" t="s">
        <v>2008</v>
      </c>
      <c r="F204" s="25" t="s">
        <v>2009</v>
      </c>
      <c r="G204" s="279"/>
      <c r="H204" s="194">
        <f t="shared" ref="H204:H222" si="12">+H203+1</f>
        <v>177</v>
      </c>
      <c r="I204" s="195" t="s">
        <v>2777</v>
      </c>
      <c r="J204" s="27">
        <v>40</v>
      </c>
      <c r="K204" s="28" t="s">
        <v>2012</v>
      </c>
      <c r="L204" s="12" t="s">
        <v>1991</v>
      </c>
      <c r="W204" s="198">
        <v>1</v>
      </c>
    </row>
    <row r="205" spans="2:24" ht="41.4" thickBot="1" x14ac:dyDescent="0.55000000000000004">
      <c r="B205" s="180">
        <v>207</v>
      </c>
      <c r="C205" s="10">
        <v>1</v>
      </c>
      <c r="D205" s="38">
        <v>1.4</v>
      </c>
      <c r="E205" s="25" t="s">
        <v>2008</v>
      </c>
      <c r="F205" s="25" t="s">
        <v>2009</v>
      </c>
      <c r="G205" s="279"/>
      <c r="H205" s="194">
        <f t="shared" si="12"/>
        <v>178</v>
      </c>
      <c r="I205" s="195" t="s">
        <v>2778</v>
      </c>
      <c r="J205" s="27">
        <v>8</v>
      </c>
      <c r="K205" s="28" t="s">
        <v>2013</v>
      </c>
      <c r="L205" s="12" t="s">
        <v>1991</v>
      </c>
      <c r="W205" s="198">
        <v>1</v>
      </c>
    </row>
    <row r="206" spans="2:24" ht="41.4" thickBot="1" x14ac:dyDescent="0.55000000000000004">
      <c r="B206" s="180">
        <v>208</v>
      </c>
      <c r="C206" s="10">
        <v>1</v>
      </c>
      <c r="D206" s="38">
        <v>1.4</v>
      </c>
      <c r="E206" s="25" t="s">
        <v>2008</v>
      </c>
      <c r="F206" s="25" t="s">
        <v>2009</v>
      </c>
      <c r="G206" s="280"/>
      <c r="H206" s="194">
        <f t="shared" si="12"/>
        <v>179</v>
      </c>
      <c r="I206" s="195" t="s">
        <v>2779</v>
      </c>
      <c r="J206" s="27">
        <v>12</v>
      </c>
      <c r="K206" s="28" t="s">
        <v>2014</v>
      </c>
      <c r="L206" s="12" t="s">
        <v>1991</v>
      </c>
      <c r="W206" s="198">
        <v>1</v>
      </c>
    </row>
    <row r="207" spans="2:24" ht="41.4" thickBot="1" x14ac:dyDescent="0.55000000000000004">
      <c r="B207" s="180">
        <v>209</v>
      </c>
      <c r="C207" s="10">
        <v>1</v>
      </c>
      <c r="D207" s="38">
        <v>1.4</v>
      </c>
      <c r="E207" s="25" t="s">
        <v>2008</v>
      </c>
      <c r="F207" s="10" t="s">
        <v>2015</v>
      </c>
      <c r="G207" s="278" t="s">
        <v>3253</v>
      </c>
      <c r="H207" s="194">
        <f t="shared" si="12"/>
        <v>180</v>
      </c>
      <c r="I207" s="195" t="s">
        <v>2780</v>
      </c>
      <c r="J207" s="27">
        <v>20</v>
      </c>
      <c r="K207" s="28" t="s">
        <v>3254</v>
      </c>
      <c r="L207" s="12" t="s">
        <v>1991</v>
      </c>
      <c r="W207" s="198">
        <v>1</v>
      </c>
    </row>
    <row r="208" spans="2:24" ht="26.4" thickBot="1" x14ac:dyDescent="0.55000000000000004">
      <c r="B208" s="180">
        <v>210</v>
      </c>
      <c r="C208" s="10">
        <v>1</v>
      </c>
      <c r="D208" s="38">
        <v>1.4</v>
      </c>
      <c r="E208" s="25" t="s">
        <v>2008</v>
      </c>
      <c r="F208" s="10" t="s">
        <v>2015</v>
      </c>
      <c r="G208" s="279"/>
      <c r="H208" s="194">
        <f t="shared" si="12"/>
        <v>181</v>
      </c>
      <c r="I208" s="195" t="s">
        <v>2781</v>
      </c>
      <c r="J208" s="27">
        <v>40</v>
      </c>
      <c r="K208" s="28" t="s">
        <v>3255</v>
      </c>
      <c r="L208" s="12" t="s">
        <v>1991</v>
      </c>
      <c r="W208" s="198">
        <v>1</v>
      </c>
    </row>
    <row r="209" spans="2:24" ht="41.4" thickBot="1" x14ac:dyDescent="0.55000000000000004">
      <c r="B209" s="180">
        <v>211</v>
      </c>
      <c r="C209" s="10">
        <v>1</v>
      </c>
      <c r="D209" s="38">
        <v>1.4</v>
      </c>
      <c r="E209" s="25" t="s">
        <v>2008</v>
      </c>
      <c r="F209" s="10" t="s">
        <v>2015</v>
      </c>
      <c r="G209" s="279"/>
      <c r="H209" s="194">
        <f t="shared" si="12"/>
        <v>182</v>
      </c>
      <c r="I209" s="195" t="s">
        <v>2782</v>
      </c>
      <c r="J209" s="27">
        <v>4</v>
      </c>
      <c r="K209" s="28" t="s">
        <v>3256</v>
      </c>
      <c r="L209" s="12" t="s">
        <v>1991</v>
      </c>
      <c r="W209" s="198">
        <v>1</v>
      </c>
    </row>
    <row r="210" spans="2:24" ht="41.4" thickBot="1" x14ac:dyDescent="0.55000000000000004">
      <c r="B210" s="180">
        <v>212</v>
      </c>
      <c r="C210" s="10">
        <v>1</v>
      </c>
      <c r="D210" s="38">
        <v>1.4</v>
      </c>
      <c r="E210" s="25" t="s">
        <v>2008</v>
      </c>
      <c r="F210" s="10" t="s">
        <v>2015</v>
      </c>
      <c r="G210" s="279"/>
      <c r="H210" s="194">
        <f t="shared" si="12"/>
        <v>183</v>
      </c>
      <c r="I210" s="195" t="s">
        <v>2783</v>
      </c>
      <c r="J210" s="27">
        <v>4</v>
      </c>
      <c r="K210" s="28" t="s">
        <v>3257</v>
      </c>
      <c r="L210" s="12" t="s">
        <v>1991</v>
      </c>
      <c r="W210" s="198">
        <v>1</v>
      </c>
    </row>
    <row r="211" spans="2:24" ht="41.4" thickBot="1" x14ac:dyDescent="0.55000000000000004">
      <c r="B211" s="180">
        <v>213</v>
      </c>
      <c r="C211" s="10">
        <v>1</v>
      </c>
      <c r="D211" s="38">
        <v>1.4</v>
      </c>
      <c r="E211" s="25" t="s">
        <v>2008</v>
      </c>
      <c r="F211" s="10" t="s">
        <v>2015</v>
      </c>
      <c r="G211" s="279"/>
      <c r="H211" s="194">
        <f t="shared" si="12"/>
        <v>184</v>
      </c>
      <c r="I211" s="195" t="s">
        <v>2784</v>
      </c>
      <c r="J211" s="27">
        <v>20</v>
      </c>
      <c r="K211" s="28" t="s">
        <v>3258</v>
      </c>
      <c r="L211" s="12" t="s">
        <v>1991</v>
      </c>
      <c r="W211" s="198">
        <v>1</v>
      </c>
    </row>
    <row r="212" spans="2:24" ht="61.8" thickBot="1" x14ac:dyDescent="0.55000000000000004">
      <c r="B212" s="180">
        <v>214</v>
      </c>
      <c r="C212" s="10">
        <v>1</v>
      </c>
      <c r="D212" s="38">
        <v>1.4</v>
      </c>
      <c r="E212" s="25" t="s">
        <v>2008</v>
      </c>
      <c r="F212" s="10" t="s">
        <v>2015</v>
      </c>
      <c r="G212" s="279"/>
      <c r="H212" s="194">
        <f t="shared" si="12"/>
        <v>185</v>
      </c>
      <c r="I212" s="195" t="s">
        <v>2785</v>
      </c>
      <c r="J212" s="27">
        <v>20</v>
      </c>
      <c r="K212" s="28" t="s">
        <v>3259</v>
      </c>
      <c r="L212" s="12" t="s">
        <v>1991</v>
      </c>
      <c r="W212" s="198">
        <v>1</v>
      </c>
    </row>
    <row r="213" spans="2:24" ht="41.4" thickBot="1" x14ac:dyDescent="0.55000000000000004">
      <c r="B213" s="180">
        <v>215</v>
      </c>
      <c r="C213" s="10">
        <v>1</v>
      </c>
      <c r="D213" s="38">
        <v>1.4</v>
      </c>
      <c r="E213" s="25" t="s">
        <v>2008</v>
      </c>
      <c r="F213" s="10" t="s">
        <v>2015</v>
      </c>
      <c r="G213" s="279"/>
      <c r="H213" s="194">
        <f t="shared" si="12"/>
        <v>186</v>
      </c>
      <c r="I213" s="195" t="s">
        <v>2786</v>
      </c>
      <c r="J213" s="27">
        <v>8</v>
      </c>
      <c r="K213" s="28" t="s">
        <v>3260</v>
      </c>
      <c r="L213" s="12" t="s">
        <v>1991</v>
      </c>
      <c r="W213" s="198">
        <v>1</v>
      </c>
    </row>
    <row r="214" spans="2:24" ht="41.4" thickBot="1" x14ac:dyDescent="0.55000000000000004">
      <c r="B214" s="180">
        <v>216</v>
      </c>
      <c r="C214" s="10">
        <v>1</v>
      </c>
      <c r="D214" s="38">
        <v>1.4</v>
      </c>
      <c r="E214" s="25" t="s">
        <v>2008</v>
      </c>
      <c r="F214" s="10" t="s">
        <v>2015</v>
      </c>
      <c r="G214" s="280"/>
      <c r="H214" s="194">
        <f t="shared" si="12"/>
        <v>187</v>
      </c>
      <c r="I214" s="195" t="s">
        <v>2787</v>
      </c>
      <c r="J214" s="27">
        <v>80</v>
      </c>
      <c r="K214" s="28" t="s">
        <v>3261</v>
      </c>
      <c r="L214" s="12" t="s">
        <v>1991</v>
      </c>
      <c r="W214" s="198">
        <v>1</v>
      </c>
    </row>
    <row r="215" spans="2:24" ht="26.4" thickBot="1" x14ac:dyDescent="0.55000000000000004">
      <c r="B215" s="180">
        <v>217</v>
      </c>
      <c r="C215" s="10">
        <v>1</v>
      </c>
      <c r="D215" s="38">
        <v>1.4</v>
      </c>
      <c r="E215" s="25" t="s">
        <v>2008</v>
      </c>
      <c r="F215" s="25" t="s">
        <v>3262</v>
      </c>
      <c r="G215" s="278" t="s">
        <v>3263</v>
      </c>
      <c r="H215" s="194">
        <f t="shared" si="12"/>
        <v>188</v>
      </c>
      <c r="I215" s="195" t="s">
        <v>2788</v>
      </c>
      <c r="J215" s="27">
        <v>4</v>
      </c>
      <c r="K215" s="28" t="s">
        <v>3264</v>
      </c>
      <c r="L215" s="12" t="s">
        <v>1991</v>
      </c>
      <c r="W215" s="198">
        <v>1</v>
      </c>
    </row>
    <row r="216" spans="2:24" ht="61.8" thickBot="1" x14ac:dyDescent="0.55000000000000004">
      <c r="B216" s="180">
        <v>218</v>
      </c>
      <c r="C216" s="10">
        <v>1</v>
      </c>
      <c r="D216" s="38">
        <v>1.4</v>
      </c>
      <c r="E216" s="25" t="s">
        <v>2008</v>
      </c>
      <c r="F216" s="25" t="s">
        <v>3262</v>
      </c>
      <c r="G216" s="279"/>
      <c r="H216" s="194">
        <f t="shared" si="12"/>
        <v>189</v>
      </c>
      <c r="I216" s="195" t="s">
        <v>2789</v>
      </c>
      <c r="J216" s="27">
        <v>4</v>
      </c>
      <c r="K216" s="28" t="s">
        <v>3265</v>
      </c>
      <c r="L216" s="12" t="s">
        <v>1991</v>
      </c>
      <c r="W216" s="198">
        <v>1</v>
      </c>
    </row>
    <row r="217" spans="2:24" ht="82.2" thickBot="1" x14ac:dyDescent="0.55000000000000004">
      <c r="B217" s="180">
        <v>219</v>
      </c>
      <c r="C217" s="10">
        <v>1</v>
      </c>
      <c r="D217" s="38">
        <v>1.4</v>
      </c>
      <c r="E217" s="25" t="s">
        <v>2008</v>
      </c>
      <c r="F217" s="25" t="s">
        <v>3262</v>
      </c>
      <c r="G217" s="279"/>
      <c r="H217" s="194">
        <f t="shared" si="12"/>
        <v>190</v>
      </c>
      <c r="I217" s="195" t="s">
        <v>2790</v>
      </c>
      <c r="J217" s="27">
        <v>16</v>
      </c>
      <c r="K217" s="28" t="s">
        <v>3266</v>
      </c>
      <c r="L217" s="12" t="s">
        <v>1991</v>
      </c>
      <c r="W217" s="198">
        <v>1</v>
      </c>
    </row>
    <row r="218" spans="2:24" ht="41.4" thickBot="1" x14ac:dyDescent="0.55000000000000004">
      <c r="B218" s="180">
        <v>220</v>
      </c>
      <c r="C218" s="10">
        <v>1</v>
      </c>
      <c r="D218" s="38">
        <v>1.4</v>
      </c>
      <c r="E218" s="25" t="s">
        <v>2008</v>
      </c>
      <c r="F218" s="25" t="s">
        <v>3262</v>
      </c>
      <c r="G218" s="280"/>
      <c r="H218" s="194">
        <f t="shared" si="12"/>
        <v>191</v>
      </c>
      <c r="I218" s="195" t="s">
        <v>2791</v>
      </c>
      <c r="J218" s="27">
        <v>12</v>
      </c>
      <c r="K218" s="28" t="s">
        <v>3267</v>
      </c>
      <c r="L218" s="12" t="s">
        <v>1991</v>
      </c>
      <c r="W218" s="198">
        <v>1</v>
      </c>
    </row>
    <row r="219" spans="2:24" ht="26.4" thickBot="1" x14ac:dyDescent="0.55000000000000004">
      <c r="B219" s="180">
        <v>221</v>
      </c>
      <c r="C219" s="10">
        <v>1</v>
      </c>
      <c r="D219" s="38">
        <v>1.4</v>
      </c>
      <c r="E219" s="25" t="s">
        <v>2008</v>
      </c>
      <c r="F219" s="10" t="s">
        <v>3268</v>
      </c>
      <c r="G219" s="278" t="s">
        <v>3269</v>
      </c>
      <c r="H219" s="194">
        <f t="shared" si="12"/>
        <v>192</v>
      </c>
      <c r="I219" s="195" t="s">
        <v>2792</v>
      </c>
      <c r="J219" s="27">
        <v>4</v>
      </c>
      <c r="K219" s="28" t="s">
        <v>3270</v>
      </c>
      <c r="L219" s="12" t="s">
        <v>1991</v>
      </c>
      <c r="W219" s="198">
        <v>1</v>
      </c>
    </row>
    <row r="220" spans="2:24" ht="41.4" thickBot="1" x14ac:dyDescent="0.55000000000000004">
      <c r="B220" s="180">
        <v>222</v>
      </c>
      <c r="C220" s="10">
        <v>1</v>
      </c>
      <c r="D220" s="38">
        <v>1.4</v>
      </c>
      <c r="E220" s="25" t="s">
        <v>2008</v>
      </c>
      <c r="F220" s="10" t="s">
        <v>3268</v>
      </c>
      <c r="G220" s="279"/>
      <c r="H220" s="194">
        <f t="shared" si="12"/>
        <v>193</v>
      </c>
      <c r="I220" s="195" t="s">
        <v>2793</v>
      </c>
      <c r="J220" s="27">
        <v>48</v>
      </c>
      <c r="K220" s="28" t="s">
        <v>3271</v>
      </c>
      <c r="L220" s="12" t="s">
        <v>1991</v>
      </c>
      <c r="W220" s="198">
        <v>1</v>
      </c>
    </row>
    <row r="221" spans="2:24" ht="41.4" thickBot="1" x14ac:dyDescent="0.55000000000000004">
      <c r="B221" s="180">
        <v>223</v>
      </c>
      <c r="C221" s="10">
        <v>1</v>
      </c>
      <c r="D221" s="38">
        <v>1.4</v>
      </c>
      <c r="E221" s="25" t="s">
        <v>2008</v>
      </c>
      <c r="F221" s="10" t="s">
        <v>3268</v>
      </c>
      <c r="G221" s="279"/>
      <c r="H221" s="194">
        <f t="shared" si="12"/>
        <v>194</v>
      </c>
      <c r="I221" s="195" t="s">
        <v>2794</v>
      </c>
      <c r="J221" s="27">
        <v>16</v>
      </c>
      <c r="K221" s="28" t="s">
        <v>3272</v>
      </c>
      <c r="L221" s="12" t="s">
        <v>1991</v>
      </c>
      <c r="W221" s="198">
        <v>1</v>
      </c>
    </row>
    <row r="222" spans="2:24" ht="41.4" thickBot="1" x14ac:dyDescent="0.55000000000000004">
      <c r="B222" s="180">
        <v>224</v>
      </c>
      <c r="C222" s="10">
        <v>1</v>
      </c>
      <c r="D222" s="38">
        <v>1.4</v>
      </c>
      <c r="E222" s="25" t="s">
        <v>2008</v>
      </c>
      <c r="F222" s="10" t="s">
        <v>3268</v>
      </c>
      <c r="G222" s="280"/>
      <c r="H222" s="194">
        <f t="shared" si="12"/>
        <v>195</v>
      </c>
      <c r="I222" s="195" t="s">
        <v>2795</v>
      </c>
      <c r="J222" s="27">
        <v>4</v>
      </c>
      <c r="K222" s="28" t="s">
        <v>3273</v>
      </c>
      <c r="L222" s="12" t="s">
        <v>1991</v>
      </c>
      <c r="W222" s="198">
        <v>1</v>
      </c>
    </row>
    <row r="223" spans="2:24" ht="26.4" thickBot="1" x14ac:dyDescent="0.55000000000000004">
      <c r="B223" s="180">
        <v>225</v>
      </c>
      <c r="G223" s="31" t="s">
        <v>3274</v>
      </c>
      <c r="H223" s="32"/>
      <c r="I223" s="33"/>
      <c r="J223" s="34"/>
      <c r="K223" s="35"/>
      <c r="M223" s="189"/>
      <c r="N223" s="189"/>
      <c r="O223" s="189"/>
      <c r="P223" s="189"/>
      <c r="Q223" s="190"/>
      <c r="R223" s="191"/>
      <c r="S223" s="192">
        <v>2</v>
      </c>
      <c r="T223" s="191" t="s">
        <v>2598</v>
      </c>
      <c r="U223" s="192"/>
      <c r="V223" s="191"/>
      <c r="W223" s="193">
        <f>SUM(W224:W237)</f>
        <v>14</v>
      </c>
      <c r="X223" s="191" t="s">
        <v>2600</v>
      </c>
    </row>
    <row r="224" spans="2:24" ht="41.4" thickBot="1" x14ac:dyDescent="0.55000000000000004">
      <c r="B224" s="180">
        <v>226</v>
      </c>
      <c r="C224" s="10">
        <v>1</v>
      </c>
      <c r="D224" s="38">
        <v>1.4</v>
      </c>
      <c r="E224" s="26" t="s">
        <v>3275</v>
      </c>
      <c r="F224" s="26" t="s">
        <v>3276</v>
      </c>
      <c r="G224" s="278" t="s">
        <v>3277</v>
      </c>
      <c r="H224" s="194">
        <f>+H222+1</f>
        <v>196</v>
      </c>
      <c r="I224" s="195" t="s">
        <v>2796</v>
      </c>
      <c r="J224" s="27">
        <v>30</v>
      </c>
      <c r="K224" s="28" t="s">
        <v>3278</v>
      </c>
      <c r="L224" s="12" t="s">
        <v>1991</v>
      </c>
      <c r="W224" s="198">
        <v>1</v>
      </c>
    </row>
    <row r="225" spans="2:24" ht="41.4" thickBot="1" x14ac:dyDescent="0.55000000000000004">
      <c r="B225" s="180">
        <v>227</v>
      </c>
      <c r="C225" s="10">
        <v>1</v>
      </c>
      <c r="D225" s="38">
        <v>1.4</v>
      </c>
      <c r="E225" s="26" t="s">
        <v>3275</v>
      </c>
      <c r="F225" s="26" t="s">
        <v>3276</v>
      </c>
      <c r="G225" s="279"/>
      <c r="H225" s="194">
        <f t="shared" ref="H225:H237" si="13">+H224+1</f>
        <v>197</v>
      </c>
      <c r="I225" s="195" t="s">
        <v>2797</v>
      </c>
      <c r="J225" s="27">
        <v>1</v>
      </c>
      <c r="K225" s="28" t="s">
        <v>3279</v>
      </c>
      <c r="L225" s="12" t="s">
        <v>1991</v>
      </c>
      <c r="W225" s="198">
        <v>1</v>
      </c>
    </row>
    <row r="226" spans="2:24" ht="41.4" thickBot="1" x14ac:dyDescent="0.55000000000000004">
      <c r="B226" s="180">
        <v>228</v>
      </c>
      <c r="C226" s="10">
        <v>1</v>
      </c>
      <c r="D226" s="38">
        <v>1.4</v>
      </c>
      <c r="E226" s="26" t="s">
        <v>3275</v>
      </c>
      <c r="F226" s="26" t="s">
        <v>3276</v>
      </c>
      <c r="G226" s="279"/>
      <c r="H226" s="194">
        <f t="shared" si="13"/>
        <v>198</v>
      </c>
      <c r="I226" s="195" t="s">
        <v>2798</v>
      </c>
      <c r="J226" s="27">
        <v>80</v>
      </c>
      <c r="K226" s="28" t="s">
        <v>3280</v>
      </c>
      <c r="L226" s="12" t="s">
        <v>1991</v>
      </c>
      <c r="W226" s="198">
        <v>1</v>
      </c>
    </row>
    <row r="227" spans="2:24" ht="41.4" thickBot="1" x14ac:dyDescent="0.55000000000000004">
      <c r="B227" s="180">
        <v>229</v>
      </c>
      <c r="C227" s="10">
        <v>1</v>
      </c>
      <c r="D227" s="38">
        <v>1.4</v>
      </c>
      <c r="E227" s="26" t="s">
        <v>3275</v>
      </c>
      <c r="F227" s="26" t="s">
        <v>3276</v>
      </c>
      <c r="G227" s="279"/>
      <c r="H227" s="194">
        <f t="shared" si="13"/>
        <v>199</v>
      </c>
      <c r="I227" s="195" t="s">
        <v>2799</v>
      </c>
      <c r="J227" s="27">
        <v>80</v>
      </c>
      <c r="K227" s="28" t="s">
        <v>3281</v>
      </c>
      <c r="L227" s="12" t="s">
        <v>1991</v>
      </c>
      <c r="W227" s="198">
        <v>1</v>
      </c>
    </row>
    <row r="228" spans="2:24" ht="41.4" thickBot="1" x14ac:dyDescent="0.55000000000000004">
      <c r="B228" s="180">
        <v>230</v>
      </c>
      <c r="C228" s="10">
        <v>1</v>
      </c>
      <c r="D228" s="38">
        <v>1.4</v>
      </c>
      <c r="E228" s="26" t="s">
        <v>3275</v>
      </c>
      <c r="F228" s="26" t="s">
        <v>3276</v>
      </c>
      <c r="G228" s="279"/>
      <c r="H228" s="194">
        <f t="shared" si="13"/>
        <v>200</v>
      </c>
      <c r="I228" s="195" t="s">
        <v>2800</v>
      </c>
      <c r="J228" s="27">
        <v>1200</v>
      </c>
      <c r="K228" s="28" t="s">
        <v>3282</v>
      </c>
      <c r="L228" s="12" t="s">
        <v>1991</v>
      </c>
      <c r="W228" s="198">
        <v>1</v>
      </c>
    </row>
    <row r="229" spans="2:24" ht="41.4" thickBot="1" x14ac:dyDescent="0.55000000000000004">
      <c r="B229" s="180">
        <v>231</v>
      </c>
      <c r="C229" s="10">
        <v>1</v>
      </c>
      <c r="D229" s="38">
        <v>1.4</v>
      </c>
      <c r="E229" s="26" t="s">
        <v>3275</v>
      </c>
      <c r="F229" s="26" t="s">
        <v>3276</v>
      </c>
      <c r="G229" s="279"/>
      <c r="H229" s="194">
        <f t="shared" si="13"/>
        <v>201</v>
      </c>
      <c r="I229" s="195" t="s">
        <v>2801</v>
      </c>
      <c r="J229" s="27">
        <v>8</v>
      </c>
      <c r="K229" s="28" t="s">
        <v>3283</v>
      </c>
      <c r="L229" s="12" t="s">
        <v>1991</v>
      </c>
      <c r="W229" s="198">
        <v>1</v>
      </c>
    </row>
    <row r="230" spans="2:24" ht="41.4" thickBot="1" x14ac:dyDescent="0.55000000000000004">
      <c r="B230" s="180">
        <v>232</v>
      </c>
      <c r="C230" s="10">
        <v>1</v>
      </c>
      <c r="D230" s="38">
        <v>1.4</v>
      </c>
      <c r="E230" s="26" t="s">
        <v>3275</v>
      </c>
      <c r="F230" s="26" t="s">
        <v>3276</v>
      </c>
      <c r="G230" s="279"/>
      <c r="H230" s="194">
        <f t="shared" si="13"/>
        <v>202</v>
      </c>
      <c r="I230" s="195" t="s">
        <v>2802</v>
      </c>
      <c r="J230" s="27">
        <v>160</v>
      </c>
      <c r="K230" s="28" t="s">
        <v>3284</v>
      </c>
      <c r="L230" s="12" t="s">
        <v>1991</v>
      </c>
      <c r="W230" s="198">
        <v>1</v>
      </c>
    </row>
    <row r="231" spans="2:24" ht="41.4" thickBot="1" x14ac:dyDescent="0.55000000000000004">
      <c r="B231" s="180">
        <v>233</v>
      </c>
      <c r="C231" s="10">
        <v>1</v>
      </c>
      <c r="D231" s="38">
        <v>1.4</v>
      </c>
      <c r="E231" s="26" t="s">
        <v>3275</v>
      </c>
      <c r="F231" s="26" t="s">
        <v>3276</v>
      </c>
      <c r="G231" s="279"/>
      <c r="H231" s="194">
        <f t="shared" si="13"/>
        <v>203</v>
      </c>
      <c r="I231" s="195" t="s">
        <v>2803</v>
      </c>
      <c r="J231" s="27">
        <v>40</v>
      </c>
      <c r="K231" s="28" t="s">
        <v>962</v>
      </c>
      <c r="L231" s="12" t="s">
        <v>1991</v>
      </c>
      <c r="W231" s="198">
        <v>1</v>
      </c>
    </row>
    <row r="232" spans="2:24" ht="26.4" thickBot="1" x14ac:dyDescent="0.55000000000000004">
      <c r="B232" s="180">
        <v>234</v>
      </c>
      <c r="C232" s="10">
        <v>1</v>
      </c>
      <c r="D232" s="38">
        <v>1.4</v>
      </c>
      <c r="E232" s="26" t="s">
        <v>3275</v>
      </c>
      <c r="F232" s="26" t="s">
        <v>3276</v>
      </c>
      <c r="G232" s="279"/>
      <c r="H232" s="194">
        <f t="shared" si="13"/>
        <v>204</v>
      </c>
      <c r="I232" s="195" t="s">
        <v>2804</v>
      </c>
      <c r="J232" s="27">
        <v>4</v>
      </c>
      <c r="K232" s="28" t="s">
        <v>963</v>
      </c>
      <c r="L232" s="12" t="s">
        <v>1991</v>
      </c>
      <c r="W232" s="198">
        <v>1</v>
      </c>
    </row>
    <row r="233" spans="2:24" ht="41.4" thickBot="1" x14ac:dyDescent="0.55000000000000004">
      <c r="B233" s="180">
        <v>235</v>
      </c>
      <c r="C233" s="10">
        <v>1</v>
      </c>
      <c r="D233" s="38">
        <v>1.4</v>
      </c>
      <c r="E233" s="26" t="s">
        <v>3275</v>
      </c>
      <c r="F233" s="26" t="s">
        <v>3276</v>
      </c>
      <c r="G233" s="280"/>
      <c r="H233" s="194">
        <f t="shared" si="13"/>
        <v>205</v>
      </c>
      <c r="I233" s="195" t="s">
        <v>2805</v>
      </c>
      <c r="J233" s="27">
        <v>4</v>
      </c>
      <c r="K233" s="28" t="s">
        <v>964</v>
      </c>
      <c r="L233" s="12" t="s">
        <v>1991</v>
      </c>
      <c r="W233" s="198">
        <v>1</v>
      </c>
    </row>
    <row r="234" spans="2:24" ht="41.4" thickBot="1" x14ac:dyDescent="0.55000000000000004">
      <c r="B234" s="180">
        <v>236</v>
      </c>
      <c r="C234" s="10">
        <v>1</v>
      </c>
      <c r="D234" s="38">
        <v>1.4</v>
      </c>
      <c r="E234" s="26" t="s">
        <v>3275</v>
      </c>
      <c r="F234" s="39" t="s">
        <v>965</v>
      </c>
      <c r="G234" s="278" t="s">
        <v>966</v>
      </c>
      <c r="H234" s="194">
        <f t="shared" si="13"/>
        <v>206</v>
      </c>
      <c r="I234" s="195" t="s">
        <v>2806</v>
      </c>
      <c r="J234" s="27">
        <v>4</v>
      </c>
      <c r="K234" s="28" t="s">
        <v>967</v>
      </c>
      <c r="L234" s="12" t="s">
        <v>1991</v>
      </c>
      <c r="W234" s="198">
        <v>1</v>
      </c>
    </row>
    <row r="235" spans="2:24" ht="41.4" thickBot="1" x14ac:dyDescent="0.55000000000000004">
      <c r="B235" s="180">
        <v>237</v>
      </c>
      <c r="C235" s="10">
        <v>1</v>
      </c>
      <c r="D235" s="38">
        <v>1.4</v>
      </c>
      <c r="E235" s="26" t="s">
        <v>3275</v>
      </c>
      <c r="F235" s="39" t="s">
        <v>965</v>
      </c>
      <c r="G235" s="279"/>
      <c r="H235" s="194">
        <f t="shared" si="13"/>
        <v>207</v>
      </c>
      <c r="I235" s="195" t="s">
        <v>2807</v>
      </c>
      <c r="J235" s="27">
        <v>8</v>
      </c>
      <c r="K235" s="28" t="s">
        <v>968</v>
      </c>
      <c r="L235" s="12" t="s">
        <v>1991</v>
      </c>
      <c r="W235" s="198">
        <v>1</v>
      </c>
    </row>
    <row r="236" spans="2:24" ht="41.4" thickBot="1" x14ac:dyDescent="0.55000000000000004">
      <c r="B236" s="180">
        <v>238</v>
      </c>
      <c r="C236" s="10">
        <v>1</v>
      </c>
      <c r="D236" s="38">
        <v>1.4</v>
      </c>
      <c r="E236" s="26" t="s">
        <v>3275</v>
      </c>
      <c r="F236" s="39" t="s">
        <v>965</v>
      </c>
      <c r="G236" s="279"/>
      <c r="H236" s="194">
        <f t="shared" si="13"/>
        <v>208</v>
      </c>
      <c r="I236" s="195" t="s">
        <v>2808</v>
      </c>
      <c r="J236" s="27">
        <v>4</v>
      </c>
      <c r="K236" s="28" t="s">
        <v>969</v>
      </c>
      <c r="L236" s="12" t="s">
        <v>1991</v>
      </c>
      <c r="W236" s="198">
        <v>1</v>
      </c>
    </row>
    <row r="237" spans="2:24" ht="41.4" thickBot="1" x14ac:dyDescent="0.55000000000000004">
      <c r="B237" s="180">
        <v>239</v>
      </c>
      <c r="C237" s="10">
        <v>1</v>
      </c>
      <c r="D237" s="38">
        <v>1.4</v>
      </c>
      <c r="E237" s="26" t="s">
        <v>3275</v>
      </c>
      <c r="F237" s="39" t="s">
        <v>965</v>
      </c>
      <c r="G237" s="280"/>
      <c r="H237" s="194">
        <f t="shared" si="13"/>
        <v>209</v>
      </c>
      <c r="I237" s="195" t="s">
        <v>2809</v>
      </c>
      <c r="J237" s="27">
        <v>8</v>
      </c>
      <c r="K237" s="28" t="s">
        <v>970</v>
      </c>
      <c r="L237" s="12" t="s">
        <v>1991</v>
      </c>
      <c r="W237" s="198">
        <v>1</v>
      </c>
    </row>
    <row r="238" spans="2:24" ht="26.4" thickBot="1" x14ac:dyDescent="0.55000000000000004">
      <c r="B238" s="180">
        <v>240</v>
      </c>
      <c r="G238" s="31" t="s">
        <v>971</v>
      </c>
      <c r="H238" s="32"/>
      <c r="I238" s="33"/>
      <c r="J238" s="34"/>
      <c r="K238" s="35"/>
      <c r="M238" s="189"/>
      <c r="N238" s="189"/>
      <c r="O238" s="189"/>
      <c r="P238" s="189"/>
      <c r="Q238" s="190"/>
      <c r="R238" s="191"/>
      <c r="S238" s="192">
        <v>2</v>
      </c>
      <c r="T238" s="191" t="s">
        <v>2598</v>
      </c>
      <c r="U238" s="192"/>
      <c r="V238" s="191"/>
      <c r="W238" s="193">
        <f>SUM(W239:W256)</f>
        <v>18</v>
      </c>
      <c r="X238" s="191" t="s">
        <v>2600</v>
      </c>
    </row>
    <row r="239" spans="2:24" ht="41.4" thickBot="1" x14ac:dyDescent="0.55000000000000004">
      <c r="B239" s="180">
        <v>241</v>
      </c>
      <c r="C239" s="10">
        <v>1</v>
      </c>
      <c r="D239" s="38">
        <v>1.4</v>
      </c>
      <c r="E239" s="25" t="s">
        <v>972</v>
      </c>
      <c r="F239" s="25" t="s">
        <v>973</v>
      </c>
      <c r="G239" s="278" t="s">
        <v>974</v>
      </c>
      <c r="H239" s="194">
        <f>+H237+1</f>
        <v>210</v>
      </c>
      <c r="I239" s="195" t="s">
        <v>2810</v>
      </c>
      <c r="J239" s="27">
        <v>4</v>
      </c>
      <c r="K239" s="28" t="s">
        <v>975</v>
      </c>
      <c r="L239" s="12" t="s">
        <v>1991</v>
      </c>
      <c r="W239" s="198">
        <v>1</v>
      </c>
    </row>
    <row r="240" spans="2:24" ht="41.4" thickBot="1" x14ac:dyDescent="0.55000000000000004">
      <c r="B240" s="180">
        <v>242</v>
      </c>
      <c r="C240" s="10">
        <v>1</v>
      </c>
      <c r="D240" s="38">
        <v>1.4</v>
      </c>
      <c r="E240" s="25" t="s">
        <v>972</v>
      </c>
      <c r="F240" s="25" t="s">
        <v>973</v>
      </c>
      <c r="G240" s="279"/>
      <c r="H240" s="194">
        <f t="shared" ref="H240:H256" si="14">+H239+1</f>
        <v>211</v>
      </c>
      <c r="I240" s="195" t="s">
        <v>2811</v>
      </c>
      <c r="J240" s="27">
        <v>40</v>
      </c>
      <c r="K240" s="28" t="s">
        <v>976</v>
      </c>
      <c r="L240" s="12" t="s">
        <v>1991</v>
      </c>
      <c r="W240" s="198">
        <v>1</v>
      </c>
    </row>
    <row r="241" spans="2:23" ht="41.4" thickBot="1" x14ac:dyDescent="0.55000000000000004">
      <c r="B241" s="180">
        <v>243</v>
      </c>
      <c r="C241" s="10">
        <v>1</v>
      </c>
      <c r="D241" s="38">
        <v>1.4</v>
      </c>
      <c r="E241" s="25" t="s">
        <v>972</v>
      </c>
      <c r="F241" s="25" t="s">
        <v>973</v>
      </c>
      <c r="G241" s="279"/>
      <c r="H241" s="194">
        <f t="shared" si="14"/>
        <v>212</v>
      </c>
      <c r="I241" s="195" t="s">
        <v>2812</v>
      </c>
      <c r="J241" s="27">
        <v>40</v>
      </c>
      <c r="K241" s="28" t="s">
        <v>977</v>
      </c>
      <c r="L241" s="12" t="s">
        <v>1991</v>
      </c>
      <c r="W241" s="198">
        <v>1</v>
      </c>
    </row>
    <row r="242" spans="2:23" ht="26.4" thickBot="1" x14ac:dyDescent="0.55000000000000004">
      <c r="B242" s="180">
        <v>244</v>
      </c>
      <c r="C242" s="10">
        <v>1</v>
      </c>
      <c r="D242" s="38">
        <v>1.4</v>
      </c>
      <c r="E242" s="25" t="s">
        <v>972</v>
      </c>
      <c r="F242" s="25" t="s">
        <v>973</v>
      </c>
      <c r="G242" s="279"/>
      <c r="H242" s="194">
        <f t="shared" si="14"/>
        <v>213</v>
      </c>
      <c r="I242" s="195" t="s">
        <v>2813</v>
      </c>
      <c r="J242" s="27">
        <v>8</v>
      </c>
      <c r="K242" s="28" t="s">
        <v>978</v>
      </c>
      <c r="L242" s="12" t="s">
        <v>1991</v>
      </c>
      <c r="W242" s="198">
        <v>1</v>
      </c>
    </row>
    <row r="243" spans="2:23" ht="26.4" thickBot="1" x14ac:dyDescent="0.55000000000000004">
      <c r="B243" s="180">
        <v>245</v>
      </c>
      <c r="C243" s="10">
        <v>1</v>
      </c>
      <c r="D243" s="38">
        <v>1.4</v>
      </c>
      <c r="E243" s="25" t="s">
        <v>972</v>
      </c>
      <c r="F243" s="25" t="s">
        <v>973</v>
      </c>
      <c r="G243" s="279"/>
      <c r="H243" s="194">
        <f t="shared" si="14"/>
        <v>214</v>
      </c>
      <c r="I243" s="195" t="s">
        <v>2814</v>
      </c>
      <c r="J243" s="27">
        <v>4</v>
      </c>
      <c r="K243" s="28" t="s">
        <v>979</v>
      </c>
      <c r="L243" s="12" t="s">
        <v>1991</v>
      </c>
      <c r="W243" s="198">
        <v>1</v>
      </c>
    </row>
    <row r="244" spans="2:23" ht="41.4" thickBot="1" x14ac:dyDescent="0.55000000000000004">
      <c r="B244" s="180">
        <v>246</v>
      </c>
      <c r="C244" s="10">
        <v>1</v>
      </c>
      <c r="D244" s="38">
        <v>1.4</v>
      </c>
      <c r="E244" s="25" t="s">
        <v>972</v>
      </c>
      <c r="F244" s="25" t="s">
        <v>973</v>
      </c>
      <c r="G244" s="279"/>
      <c r="H244" s="194">
        <f t="shared" si="14"/>
        <v>215</v>
      </c>
      <c r="I244" s="195" t="s">
        <v>2815</v>
      </c>
      <c r="J244" s="27">
        <v>1</v>
      </c>
      <c r="K244" s="28" t="s">
        <v>980</v>
      </c>
      <c r="L244" s="12" t="s">
        <v>1991</v>
      </c>
      <c r="W244" s="198">
        <v>1</v>
      </c>
    </row>
    <row r="245" spans="2:23" ht="41.4" thickBot="1" x14ac:dyDescent="0.55000000000000004">
      <c r="B245" s="180">
        <v>247</v>
      </c>
      <c r="C245" s="10">
        <v>1</v>
      </c>
      <c r="D245" s="38">
        <v>1.4</v>
      </c>
      <c r="E245" s="25" t="s">
        <v>972</v>
      </c>
      <c r="F245" s="25" t="s">
        <v>973</v>
      </c>
      <c r="G245" s="279"/>
      <c r="H245" s="194">
        <f t="shared" si="14"/>
        <v>216</v>
      </c>
      <c r="I245" s="195" t="s">
        <v>2816</v>
      </c>
      <c r="J245" s="27">
        <v>20</v>
      </c>
      <c r="K245" s="28" t="s">
        <v>981</v>
      </c>
      <c r="L245" s="12" t="s">
        <v>1991</v>
      </c>
      <c r="W245" s="198">
        <v>1</v>
      </c>
    </row>
    <row r="246" spans="2:23" ht="41.4" thickBot="1" x14ac:dyDescent="0.55000000000000004">
      <c r="B246" s="180">
        <v>248</v>
      </c>
      <c r="C246" s="10">
        <v>1</v>
      </c>
      <c r="D246" s="38">
        <v>1.4</v>
      </c>
      <c r="E246" s="25" t="s">
        <v>972</v>
      </c>
      <c r="F246" s="25" t="s">
        <v>973</v>
      </c>
      <c r="G246" s="279"/>
      <c r="H246" s="194">
        <f t="shared" si="14"/>
        <v>217</v>
      </c>
      <c r="I246" s="195" t="s">
        <v>2817</v>
      </c>
      <c r="J246" s="27">
        <v>20</v>
      </c>
      <c r="K246" s="28" t="s">
        <v>982</v>
      </c>
      <c r="L246" s="12" t="s">
        <v>1991</v>
      </c>
      <c r="W246" s="198">
        <v>1</v>
      </c>
    </row>
    <row r="247" spans="2:23" ht="41.4" thickBot="1" x14ac:dyDescent="0.55000000000000004">
      <c r="B247" s="180">
        <v>249</v>
      </c>
      <c r="C247" s="10">
        <v>1</v>
      </c>
      <c r="D247" s="38">
        <v>1.4</v>
      </c>
      <c r="E247" s="25" t="s">
        <v>972</v>
      </c>
      <c r="F247" s="25" t="s">
        <v>973</v>
      </c>
      <c r="G247" s="279"/>
      <c r="H247" s="194">
        <f t="shared" si="14"/>
        <v>218</v>
      </c>
      <c r="I247" s="195" t="s">
        <v>2818</v>
      </c>
      <c r="J247" s="27">
        <v>20</v>
      </c>
      <c r="K247" s="28" t="s">
        <v>983</v>
      </c>
      <c r="L247" s="12" t="s">
        <v>1991</v>
      </c>
      <c r="W247" s="198">
        <v>1</v>
      </c>
    </row>
    <row r="248" spans="2:23" ht="41.4" thickBot="1" x14ac:dyDescent="0.55000000000000004">
      <c r="B248" s="180">
        <v>250</v>
      </c>
      <c r="C248" s="10">
        <v>1</v>
      </c>
      <c r="D248" s="38">
        <v>1.4</v>
      </c>
      <c r="E248" s="25" t="s">
        <v>972</v>
      </c>
      <c r="F248" s="25" t="s">
        <v>973</v>
      </c>
      <c r="G248" s="279"/>
      <c r="H248" s="194">
        <f t="shared" si="14"/>
        <v>219</v>
      </c>
      <c r="I248" s="195" t="s">
        <v>2819</v>
      </c>
      <c r="J248" s="27">
        <v>20</v>
      </c>
      <c r="K248" s="28" t="s">
        <v>984</v>
      </c>
      <c r="L248" s="12" t="s">
        <v>1991</v>
      </c>
      <c r="W248" s="198">
        <v>1</v>
      </c>
    </row>
    <row r="249" spans="2:23" ht="61.8" thickBot="1" x14ac:dyDescent="0.55000000000000004">
      <c r="B249" s="180">
        <v>251</v>
      </c>
      <c r="C249" s="10">
        <v>1</v>
      </c>
      <c r="D249" s="38">
        <v>1.4</v>
      </c>
      <c r="E249" s="25" t="s">
        <v>972</v>
      </c>
      <c r="F249" s="25" t="s">
        <v>973</v>
      </c>
      <c r="G249" s="280"/>
      <c r="H249" s="194">
        <f t="shared" si="14"/>
        <v>220</v>
      </c>
      <c r="I249" s="195" t="s">
        <v>2820</v>
      </c>
      <c r="J249" s="27">
        <v>40</v>
      </c>
      <c r="K249" s="28" t="s">
        <v>985</v>
      </c>
      <c r="L249" s="12" t="s">
        <v>1991</v>
      </c>
      <c r="W249" s="198">
        <v>1</v>
      </c>
    </row>
    <row r="250" spans="2:23" ht="41.4" thickBot="1" x14ac:dyDescent="0.55000000000000004">
      <c r="B250" s="180">
        <v>252</v>
      </c>
      <c r="C250" s="10">
        <v>1</v>
      </c>
      <c r="D250" s="38">
        <v>1.4</v>
      </c>
      <c r="E250" s="25" t="s">
        <v>972</v>
      </c>
      <c r="F250" s="39" t="s">
        <v>986</v>
      </c>
      <c r="G250" s="278" t="s">
        <v>987</v>
      </c>
      <c r="H250" s="194">
        <f t="shared" si="14"/>
        <v>221</v>
      </c>
      <c r="I250" s="195" t="s">
        <v>2821</v>
      </c>
      <c r="J250" s="27">
        <v>20</v>
      </c>
      <c r="K250" s="28" t="s">
        <v>988</v>
      </c>
      <c r="L250" s="12" t="s">
        <v>1991</v>
      </c>
      <c r="W250" s="198">
        <v>1</v>
      </c>
    </row>
    <row r="251" spans="2:23" ht="41.4" thickBot="1" x14ac:dyDescent="0.55000000000000004">
      <c r="B251" s="180">
        <v>253</v>
      </c>
      <c r="C251" s="10">
        <v>1</v>
      </c>
      <c r="D251" s="38">
        <v>1.4</v>
      </c>
      <c r="E251" s="25" t="s">
        <v>972</v>
      </c>
      <c r="F251" s="39" t="s">
        <v>986</v>
      </c>
      <c r="G251" s="279"/>
      <c r="H251" s="194">
        <f t="shared" si="14"/>
        <v>222</v>
      </c>
      <c r="I251" s="195" t="s">
        <v>2822</v>
      </c>
      <c r="J251" s="27">
        <v>20</v>
      </c>
      <c r="K251" s="28" t="s">
        <v>989</v>
      </c>
      <c r="L251" s="12" t="s">
        <v>1991</v>
      </c>
      <c r="W251" s="198">
        <v>1</v>
      </c>
    </row>
    <row r="252" spans="2:23" ht="41.4" thickBot="1" x14ac:dyDescent="0.55000000000000004">
      <c r="B252" s="180">
        <v>254</v>
      </c>
      <c r="C252" s="10">
        <v>1</v>
      </c>
      <c r="D252" s="38">
        <v>1.4</v>
      </c>
      <c r="E252" s="25" t="s">
        <v>972</v>
      </c>
      <c r="F252" s="39" t="s">
        <v>986</v>
      </c>
      <c r="G252" s="279"/>
      <c r="H252" s="194">
        <f t="shared" si="14"/>
        <v>223</v>
      </c>
      <c r="I252" s="195" t="s">
        <v>2823</v>
      </c>
      <c r="J252" s="27">
        <v>20</v>
      </c>
      <c r="K252" s="28" t="s">
        <v>990</v>
      </c>
      <c r="L252" s="12" t="s">
        <v>1991</v>
      </c>
      <c r="W252" s="198">
        <v>1</v>
      </c>
    </row>
    <row r="253" spans="2:23" ht="41.4" thickBot="1" x14ac:dyDescent="0.55000000000000004">
      <c r="B253" s="180">
        <v>255</v>
      </c>
      <c r="C253" s="10">
        <v>1</v>
      </c>
      <c r="D253" s="38">
        <v>1.4</v>
      </c>
      <c r="E253" s="25" t="s">
        <v>972</v>
      </c>
      <c r="F253" s="39" t="s">
        <v>986</v>
      </c>
      <c r="G253" s="279"/>
      <c r="H253" s="194">
        <f t="shared" si="14"/>
        <v>224</v>
      </c>
      <c r="I253" s="195" t="s">
        <v>2824</v>
      </c>
      <c r="J253" s="27">
        <v>20</v>
      </c>
      <c r="K253" s="28" t="s">
        <v>991</v>
      </c>
      <c r="L253" s="12" t="s">
        <v>1991</v>
      </c>
      <c r="W253" s="198">
        <v>1</v>
      </c>
    </row>
    <row r="254" spans="2:23" ht="41.4" thickBot="1" x14ac:dyDescent="0.55000000000000004">
      <c r="B254" s="180">
        <v>256</v>
      </c>
      <c r="C254" s="10">
        <v>1</v>
      </c>
      <c r="D254" s="38">
        <v>1.4</v>
      </c>
      <c r="E254" s="25" t="s">
        <v>972</v>
      </c>
      <c r="F254" s="39" t="s">
        <v>986</v>
      </c>
      <c r="G254" s="279"/>
      <c r="H254" s="194">
        <f t="shared" si="14"/>
        <v>225</v>
      </c>
      <c r="I254" s="195" t="s">
        <v>2825</v>
      </c>
      <c r="J254" s="27">
        <v>20</v>
      </c>
      <c r="K254" s="28" t="s">
        <v>992</v>
      </c>
      <c r="L254" s="12" t="s">
        <v>1991</v>
      </c>
      <c r="W254" s="198">
        <v>1</v>
      </c>
    </row>
    <row r="255" spans="2:23" ht="41.4" thickBot="1" x14ac:dyDescent="0.55000000000000004">
      <c r="B255" s="180">
        <v>257</v>
      </c>
      <c r="C255" s="10">
        <v>1</v>
      </c>
      <c r="D255" s="38">
        <v>1.4</v>
      </c>
      <c r="E255" s="25" t="s">
        <v>972</v>
      </c>
      <c r="F255" s="39" t="s">
        <v>986</v>
      </c>
      <c r="G255" s="279"/>
      <c r="H255" s="194">
        <f t="shared" si="14"/>
        <v>226</v>
      </c>
      <c r="I255" s="195" t="s">
        <v>2826</v>
      </c>
      <c r="J255" s="27">
        <v>20</v>
      </c>
      <c r="K255" s="28" t="s">
        <v>993</v>
      </c>
      <c r="L255" s="12" t="s">
        <v>1991</v>
      </c>
      <c r="W255" s="198">
        <v>1</v>
      </c>
    </row>
    <row r="256" spans="2:23" ht="61.8" thickBot="1" x14ac:dyDescent="0.55000000000000004">
      <c r="B256" s="180">
        <v>258</v>
      </c>
      <c r="C256" s="10">
        <v>1</v>
      </c>
      <c r="D256" s="38">
        <v>1.4</v>
      </c>
      <c r="E256" s="25" t="s">
        <v>972</v>
      </c>
      <c r="F256" s="39" t="s">
        <v>986</v>
      </c>
      <c r="G256" s="280"/>
      <c r="H256" s="194">
        <f t="shared" si="14"/>
        <v>227</v>
      </c>
      <c r="I256" s="195" t="s">
        <v>2827</v>
      </c>
      <c r="J256" s="27">
        <v>80</v>
      </c>
      <c r="K256" s="28" t="s">
        <v>994</v>
      </c>
      <c r="L256" s="12" t="s">
        <v>1991</v>
      </c>
      <c r="W256" s="198">
        <v>1</v>
      </c>
    </row>
    <row r="257" spans="2:24" ht="26.4" thickBot="1" x14ac:dyDescent="0.55000000000000004">
      <c r="B257" s="180">
        <v>259</v>
      </c>
      <c r="G257" s="31" t="s">
        <v>995</v>
      </c>
      <c r="H257" s="32"/>
      <c r="I257" s="33"/>
      <c r="J257" s="34"/>
      <c r="K257" s="35"/>
      <c r="M257" s="189"/>
      <c r="N257" s="189"/>
      <c r="O257" s="189"/>
      <c r="P257" s="189"/>
      <c r="Q257" s="190"/>
      <c r="R257" s="191"/>
      <c r="S257" s="192">
        <v>4</v>
      </c>
      <c r="T257" s="191" t="s">
        <v>2598</v>
      </c>
      <c r="U257" s="192"/>
      <c r="V257" s="191"/>
      <c r="W257" s="193">
        <f>SUM(W258:W271)</f>
        <v>14</v>
      </c>
      <c r="X257" s="191" t="s">
        <v>2600</v>
      </c>
    </row>
    <row r="258" spans="2:24" ht="41.4" thickBot="1" x14ac:dyDescent="0.55000000000000004">
      <c r="B258" s="180">
        <v>260</v>
      </c>
      <c r="C258" s="10">
        <v>1</v>
      </c>
      <c r="D258" s="38">
        <v>1.4</v>
      </c>
      <c r="E258" s="26" t="s">
        <v>996</v>
      </c>
      <c r="F258" s="26" t="s">
        <v>997</v>
      </c>
      <c r="G258" s="278" t="s">
        <v>998</v>
      </c>
      <c r="H258" s="194">
        <f>+H256+1</f>
        <v>228</v>
      </c>
      <c r="I258" s="195" t="s">
        <v>2828</v>
      </c>
      <c r="J258" s="27">
        <v>40</v>
      </c>
      <c r="K258" s="28" t="s">
        <v>999</v>
      </c>
      <c r="L258" s="12" t="s">
        <v>1991</v>
      </c>
      <c r="W258" s="198">
        <v>1</v>
      </c>
    </row>
    <row r="259" spans="2:24" ht="41.4" thickBot="1" x14ac:dyDescent="0.55000000000000004">
      <c r="B259" s="180">
        <v>261</v>
      </c>
      <c r="C259" s="10">
        <v>1</v>
      </c>
      <c r="D259" s="38">
        <v>1.4</v>
      </c>
      <c r="E259" s="26" t="s">
        <v>996</v>
      </c>
      <c r="F259" s="26" t="s">
        <v>997</v>
      </c>
      <c r="G259" s="279"/>
      <c r="H259" s="194">
        <f t="shared" ref="H259:H271" si="15">+H258+1</f>
        <v>229</v>
      </c>
      <c r="I259" s="195" t="s">
        <v>2829</v>
      </c>
      <c r="J259" s="27">
        <v>40</v>
      </c>
      <c r="K259" s="28" t="s">
        <v>1000</v>
      </c>
      <c r="L259" s="12" t="s">
        <v>1991</v>
      </c>
      <c r="W259" s="198">
        <v>1</v>
      </c>
    </row>
    <row r="260" spans="2:24" ht="41.4" thickBot="1" x14ac:dyDescent="0.55000000000000004">
      <c r="B260" s="180">
        <v>262</v>
      </c>
      <c r="C260" s="10">
        <v>1</v>
      </c>
      <c r="D260" s="38">
        <v>1.4</v>
      </c>
      <c r="E260" s="26" t="s">
        <v>996</v>
      </c>
      <c r="F260" s="26" t="s">
        <v>997</v>
      </c>
      <c r="G260" s="280"/>
      <c r="H260" s="194">
        <f t="shared" si="15"/>
        <v>230</v>
      </c>
      <c r="I260" s="195" t="s">
        <v>2830</v>
      </c>
      <c r="J260" s="27">
        <v>40</v>
      </c>
      <c r="K260" s="28" t="s">
        <v>1001</v>
      </c>
      <c r="L260" s="12" t="s">
        <v>1991</v>
      </c>
      <c r="W260" s="198">
        <v>1</v>
      </c>
    </row>
    <row r="261" spans="2:24" ht="41.4" thickBot="1" x14ac:dyDescent="0.55000000000000004">
      <c r="B261" s="180">
        <v>263</v>
      </c>
      <c r="C261" s="10">
        <v>1</v>
      </c>
      <c r="D261" s="38">
        <v>1.4</v>
      </c>
      <c r="E261" s="26" t="s">
        <v>996</v>
      </c>
      <c r="F261" s="39" t="s">
        <v>1002</v>
      </c>
      <c r="G261" s="278" t="s">
        <v>1003</v>
      </c>
      <c r="H261" s="194">
        <f t="shared" si="15"/>
        <v>231</v>
      </c>
      <c r="I261" s="195" t="s">
        <v>2831</v>
      </c>
      <c r="J261" s="27">
        <v>48</v>
      </c>
      <c r="K261" s="28" t="s">
        <v>2568</v>
      </c>
      <c r="L261" s="12" t="s">
        <v>1991</v>
      </c>
      <c r="W261" s="198">
        <v>1</v>
      </c>
    </row>
    <row r="262" spans="2:24" ht="41.4" thickBot="1" x14ac:dyDescent="0.55000000000000004">
      <c r="B262" s="180">
        <v>264</v>
      </c>
      <c r="C262" s="10">
        <v>1</v>
      </c>
      <c r="D262" s="38">
        <v>1.4</v>
      </c>
      <c r="E262" s="26" t="s">
        <v>996</v>
      </c>
      <c r="F262" s="39" t="s">
        <v>1002</v>
      </c>
      <c r="G262" s="279"/>
      <c r="H262" s="194">
        <f t="shared" si="15"/>
        <v>232</v>
      </c>
      <c r="I262" s="195" t="s">
        <v>2832</v>
      </c>
      <c r="J262" s="27">
        <v>20</v>
      </c>
      <c r="K262" s="28" t="s">
        <v>2569</v>
      </c>
      <c r="L262" s="12" t="s">
        <v>1991</v>
      </c>
      <c r="W262" s="198">
        <v>1</v>
      </c>
    </row>
    <row r="263" spans="2:24" ht="61.8" thickBot="1" x14ac:dyDescent="0.55000000000000004">
      <c r="B263" s="180">
        <v>265</v>
      </c>
      <c r="C263" s="10">
        <v>1</v>
      </c>
      <c r="D263" s="38">
        <v>1.4</v>
      </c>
      <c r="E263" s="26" t="s">
        <v>996</v>
      </c>
      <c r="F263" s="39" t="s">
        <v>1002</v>
      </c>
      <c r="G263" s="279"/>
      <c r="H263" s="194">
        <f t="shared" si="15"/>
        <v>233</v>
      </c>
      <c r="I263" s="195" t="s">
        <v>2833</v>
      </c>
      <c r="J263" s="27">
        <v>4</v>
      </c>
      <c r="K263" s="28" t="s">
        <v>2570</v>
      </c>
      <c r="L263" s="12" t="s">
        <v>1991</v>
      </c>
      <c r="W263" s="198">
        <v>1</v>
      </c>
    </row>
    <row r="264" spans="2:24" ht="41.4" thickBot="1" x14ac:dyDescent="0.55000000000000004">
      <c r="B264" s="180">
        <v>266</v>
      </c>
      <c r="C264" s="10">
        <v>1</v>
      </c>
      <c r="D264" s="38">
        <v>1.4</v>
      </c>
      <c r="E264" s="26" t="s">
        <v>996</v>
      </c>
      <c r="F264" s="39" t="s">
        <v>1002</v>
      </c>
      <c r="G264" s="279"/>
      <c r="H264" s="194">
        <f t="shared" si="15"/>
        <v>234</v>
      </c>
      <c r="I264" s="195" t="s">
        <v>2834</v>
      </c>
      <c r="J264" s="27">
        <v>24</v>
      </c>
      <c r="K264" s="28" t="s">
        <v>2571</v>
      </c>
      <c r="L264" s="12" t="s">
        <v>1991</v>
      </c>
      <c r="W264" s="198">
        <v>1</v>
      </c>
    </row>
    <row r="265" spans="2:24" ht="41.4" thickBot="1" x14ac:dyDescent="0.55000000000000004">
      <c r="B265" s="180">
        <v>267</v>
      </c>
      <c r="C265" s="10">
        <v>1</v>
      </c>
      <c r="D265" s="38">
        <v>1.4</v>
      </c>
      <c r="E265" s="26" t="s">
        <v>996</v>
      </c>
      <c r="F265" s="39" t="s">
        <v>1002</v>
      </c>
      <c r="G265" s="279"/>
      <c r="H265" s="194">
        <f t="shared" si="15"/>
        <v>235</v>
      </c>
      <c r="I265" s="195" t="s">
        <v>2835</v>
      </c>
      <c r="J265" s="27">
        <v>8</v>
      </c>
      <c r="K265" s="28" t="s">
        <v>2572</v>
      </c>
      <c r="L265" s="12" t="s">
        <v>1991</v>
      </c>
      <c r="W265" s="198">
        <v>1</v>
      </c>
    </row>
    <row r="266" spans="2:24" ht="41.4" thickBot="1" x14ac:dyDescent="0.55000000000000004">
      <c r="B266" s="180">
        <v>268</v>
      </c>
      <c r="C266" s="10">
        <v>1</v>
      </c>
      <c r="D266" s="38">
        <v>1.4</v>
      </c>
      <c r="E266" s="26" t="s">
        <v>996</v>
      </c>
      <c r="F266" s="39" t="s">
        <v>1002</v>
      </c>
      <c r="G266" s="279"/>
      <c r="H266" s="194">
        <f t="shared" si="15"/>
        <v>236</v>
      </c>
      <c r="I266" s="195" t="s">
        <v>2836</v>
      </c>
      <c r="J266" s="27">
        <v>4</v>
      </c>
      <c r="K266" s="28" t="s">
        <v>2573</v>
      </c>
      <c r="L266" s="12" t="s">
        <v>1991</v>
      </c>
      <c r="W266" s="198">
        <v>1</v>
      </c>
    </row>
    <row r="267" spans="2:24" ht="143.4" thickBot="1" x14ac:dyDescent="0.55000000000000004">
      <c r="B267" s="180">
        <v>269</v>
      </c>
      <c r="C267" s="10">
        <v>1</v>
      </c>
      <c r="D267" s="38">
        <v>1.4</v>
      </c>
      <c r="E267" s="26" t="s">
        <v>996</v>
      </c>
      <c r="F267" s="39" t="s">
        <v>1002</v>
      </c>
      <c r="G267" s="279"/>
      <c r="H267" s="194">
        <f t="shared" si="15"/>
        <v>237</v>
      </c>
      <c r="I267" s="195" t="s">
        <v>2837</v>
      </c>
      <c r="J267" s="27">
        <v>20</v>
      </c>
      <c r="K267" s="36" t="s">
        <v>1859</v>
      </c>
      <c r="L267" s="12" t="s">
        <v>1991</v>
      </c>
      <c r="W267" s="198">
        <v>1</v>
      </c>
    </row>
    <row r="268" spans="2:24" ht="41.4" thickBot="1" x14ac:dyDescent="0.55000000000000004">
      <c r="B268" s="180">
        <v>270</v>
      </c>
      <c r="C268" s="10">
        <v>1</v>
      </c>
      <c r="D268" s="38">
        <v>1.4</v>
      </c>
      <c r="E268" s="26" t="s">
        <v>996</v>
      </c>
      <c r="F268" s="39" t="s">
        <v>1002</v>
      </c>
      <c r="G268" s="280"/>
      <c r="H268" s="194">
        <f t="shared" si="15"/>
        <v>238</v>
      </c>
      <c r="I268" s="195" t="s">
        <v>2838</v>
      </c>
      <c r="J268" s="27">
        <v>4</v>
      </c>
      <c r="K268" s="28" t="s">
        <v>1860</v>
      </c>
      <c r="L268" s="12" t="s">
        <v>1991</v>
      </c>
      <c r="W268" s="198">
        <v>1</v>
      </c>
    </row>
    <row r="269" spans="2:24" ht="41.4" thickBot="1" x14ac:dyDescent="0.55000000000000004">
      <c r="B269" s="180">
        <v>271</v>
      </c>
      <c r="C269" s="10">
        <v>1</v>
      </c>
      <c r="D269" s="38">
        <v>1.4</v>
      </c>
      <c r="E269" s="26" t="s">
        <v>996</v>
      </c>
      <c r="F269" s="26" t="s">
        <v>1861</v>
      </c>
      <c r="G269" s="278" t="s">
        <v>1862</v>
      </c>
      <c r="H269" s="194">
        <f t="shared" si="15"/>
        <v>239</v>
      </c>
      <c r="I269" s="195" t="s">
        <v>2839</v>
      </c>
      <c r="J269" s="27">
        <v>4</v>
      </c>
      <c r="K269" s="28" t="s">
        <v>1863</v>
      </c>
      <c r="L269" s="12" t="s">
        <v>1991</v>
      </c>
      <c r="W269" s="198">
        <v>1</v>
      </c>
    </row>
    <row r="270" spans="2:24" ht="61.8" thickBot="1" x14ac:dyDescent="0.55000000000000004">
      <c r="B270" s="180">
        <v>272</v>
      </c>
      <c r="C270" s="10">
        <v>1</v>
      </c>
      <c r="D270" s="38">
        <v>1.4</v>
      </c>
      <c r="E270" s="26" t="s">
        <v>996</v>
      </c>
      <c r="F270" s="26" t="s">
        <v>1861</v>
      </c>
      <c r="G270" s="280"/>
      <c r="H270" s="194">
        <f t="shared" si="15"/>
        <v>240</v>
      </c>
      <c r="I270" s="195" t="s">
        <v>2840</v>
      </c>
      <c r="J270" s="27">
        <v>4</v>
      </c>
      <c r="K270" s="28" t="s">
        <v>1864</v>
      </c>
      <c r="L270" s="12" t="s">
        <v>1991</v>
      </c>
      <c r="W270" s="198">
        <v>1</v>
      </c>
    </row>
    <row r="271" spans="2:24" ht="82.2" thickBot="1" x14ac:dyDescent="0.55000000000000004">
      <c r="B271" s="180">
        <v>273</v>
      </c>
      <c r="C271" s="10">
        <v>1</v>
      </c>
      <c r="D271" s="38">
        <v>1.4</v>
      </c>
      <c r="E271" s="26" t="s">
        <v>996</v>
      </c>
      <c r="F271" s="39" t="s">
        <v>1865</v>
      </c>
      <c r="G271" s="137" t="s">
        <v>1866</v>
      </c>
      <c r="H271" s="194">
        <f t="shared" si="15"/>
        <v>241</v>
      </c>
      <c r="I271" s="195" t="s">
        <v>2841</v>
      </c>
      <c r="J271" s="27">
        <v>4</v>
      </c>
      <c r="K271" s="28" t="s">
        <v>1867</v>
      </c>
      <c r="L271" s="12" t="s">
        <v>1991</v>
      </c>
      <c r="W271" s="198">
        <v>1</v>
      </c>
    </row>
    <row r="272" spans="2:24" ht="26.4" thickBot="1" x14ac:dyDescent="0.55000000000000004">
      <c r="B272" s="180">
        <v>274</v>
      </c>
      <c r="G272" s="31" t="s">
        <v>1868</v>
      </c>
      <c r="H272" s="32"/>
      <c r="I272" s="33"/>
      <c r="J272" s="34"/>
      <c r="K272" s="35"/>
      <c r="M272" s="189"/>
      <c r="N272" s="189"/>
      <c r="O272" s="189"/>
      <c r="P272" s="189"/>
      <c r="Q272" s="190"/>
      <c r="R272" s="191"/>
      <c r="S272" s="192">
        <v>2</v>
      </c>
      <c r="T272" s="191" t="s">
        <v>2598</v>
      </c>
      <c r="U272" s="192"/>
      <c r="V272" s="191"/>
      <c r="W272" s="193">
        <f>SUM(W273:W279)</f>
        <v>7</v>
      </c>
      <c r="X272" s="191" t="s">
        <v>2600</v>
      </c>
    </row>
    <row r="273" spans="2:24" ht="41.4" thickBot="1" x14ac:dyDescent="0.55000000000000004">
      <c r="B273" s="180">
        <v>275</v>
      </c>
      <c r="C273" s="10">
        <v>1</v>
      </c>
      <c r="D273" s="38">
        <v>1.4</v>
      </c>
      <c r="E273" s="25" t="s">
        <v>1869</v>
      </c>
      <c r="F273" s="25" t="s">
        <v>1870</v>
      </c>
      <c r="G273" s="278" t="s">
        <v>1871</v>
      </c>
      <c r="H273" s="194">
        <f>+H271+1</f>
        <v>242</v>
      </c>
      <c r="I273" s="195" t="s">
        <v>2842</v>
      </c>
      <c r="J273" s="27">
        <v>160</v>
      </c>
      <c r="K273" s="28" t="s">
        <v>1872</v>
      </c>
      <c r="L273" s="12" t="s">
        <v>1991</v>
      </c>
      <c r="W273" s="198">
        <v>1</v>
      </c>
    </row>
    <row r="274" spans="2:24" ht="61.8" thickBot="1" x14ac:dyDescent="0.55000000000000004">
      <c r="B274" s="180">
        <v>276</v>
      </c>
      <c r="C274" s="10">
        <v>1</v>
      </c>
      <c r="D274" s="38">
        <v>1.4</v>
      </c>
      <c r="E274" s="25" t="s">
        <v>1869</v>
      </c>
      <c r="F274" s="25" t="s">
        <v>1870</v>
      </c>
      <c r="G274" s="279"/>
      <c r="H274" s="194">
        <f t="shared" ref="H274:H279" si="16">+H273+1</f>
        <v>243</v>
      </c>
      <c r="I274" s="195" t="s">
        <v>2843</v>
      </c>
      <c r="J274" s="27">
        <v>4</v>
      </c>
      <c r="K274" s="28" t="s">
        <v>1873</v>
      </c>
      <c r="L274" s="12" t="s">
        <v>1991</v>
      </c>
      <c r="W274" s="198">
        <v>1</v>
      </c>
    </row>
    <row r="275" spans="2:24" ht="41.4" thickBot="1" x14ac:dyDescent="0.55000000000000004">
      <c r="B275" s="180">
        <v>277</v>
      </c>
      <c r="C275" s="10">
        <v>1</v>
      </c>
      <c r="D275" s="38">
        <v>1.4</v>
      </c>
      <c r="E275" s="25" t="s">
        <v>1869</v>
      </c>
      <c r="F275" s="25" t="s">
        <v>1870</v>
      </c>
      <c r="G275" s="279"/>
      <c r="H275" s="194">
        <f t="shared" si="16"/>
        <v>244</v>
      </c>
      <c r="I275" s="195" t="s">
        <v>2844</v>
      </c>
      <c r="J275" s="27">
        <v>96</v>
      </c>
      <c r="K275" s="28" t="s">
        <v>1874</v>
      </c>
      <c r="L275" s="12" t="s">
        <v>1991</v>
      </c>
      <c r="W275" s="198">
        <v>1</v>
      </c>
    </row>
    <row r="276" spans="2:24" ht="82.2" thickBot="1" x14ac:dyDescent="0.55000000000000004">
      <c r="B276" s="180">
        <v>278</v>
      </c>
      <c r="C276" s="10">
        <v>1</v>
      </c>
      <c r="D276" s="38">
        <v>1.4</v>
      </c>
      <c r="E276" s="25" t="s">
        <v>1869</v>
      </c>
      <c r="F276" s="25" t="s">
        <v>1870</v>
      </c>
      <c r="G276" s="280"/>
      <c r="H276" s="194">
        <f t="shared" si="16"/>
        <v>245</v>
      </c>
      <c r="I276" s="195" t="s">
        <v>2845</v>
      </c>
      <c r="J276" s="27">
        <v>8</v>
      </c>
      <c r="K276" s="28" t="s">
        <v>1875</v>
      </c>
      <c r="L276" s="12" t="s">
        <v>1991</v>
      </c>
      <c r="W276" s="198">
        <v>1</v>
      </c>
    </row>
    <row r="277" spans="2:24" ht="61.8" thickBot="1" x14ac:dyDescent="0.55000000000000004">
      <c r="B277" s="180">
        <v>279</v>
      </c>
      <c r="C277" s="10">
        <v>1</v>
      </c>
      <c r="D277" s="38">
        <v>1.4</v>
      </c>
      <c r="E277" s="25" t="s">
        <v>1869</v>
      </c>
      <c r="F277" s="39" t="s">
        <v>1876</v>
      </c>
      <c r="G277" s="278" t="s">
        <v>1877</v>
      </c>
      <c r="H277" s="194">
        <f t="shared" si="16"/>
        <v>246</v>
      </c>
      <c r="I277" s="195" t="s">
        <v>2846</v>
      </c>
      <c r="J277" s="27">
        <v>8</v>
      </c>
      <c r="K277" s="28" t="s">
        <v>1878</v>
      </c>
      <c r="L277" s="12" t="s">
        <v>1991</v>
      </c>
      <c r="W277" s="198">
        <v>1</v>
      </c>
    </row>
    <row r="278" spans="2:24" ht="41.4" thickBot="1" x14ac:dyDescent="0.55000000000000004">
      <c r="B278" s="180">
        <v>280</v>
      </c>
      <c r="C278" s="10">
        <v>1</v>
      </c>
      <c r="D278" s="38">
        <v>1.4</v>
      </c>
      <c r="E278" s="25" t="s">
        <v>1869</v>
      </c>
      <c r="F278" s="39" t="s">
        <v>1876</v>
      </c>
      <c r="G278" s="279"/>
      <c r="H278" s="194">
        <f t="shared" si="16"/>
        <v>247</v>
      </c>
      <c r="I278" s="195" t="s">
        <v>2847</v>
      </c>
      <c r="J278" s="27">
        <v>4</v>
      </c>
      <c r="K278" s="28" t="s">
        <v>1879</v>
      </c>
      <c r="L278" s="12" t="s">
        <v>1991</v>
      </c>
      <c r="W278" s="198">
        <v>1</v>
      </c>
    </row>
    <row r="279" spans="2:24" ht="26.4" thickBot="1" x14ac:dyDescent="0.55000000000000004">
      <c r="B279" s="180">
        <v>281</v>
      </c>
      <c r="C279" s="10">
        <v>1</v>
      </c>
      <c r="D279" s="38">
        <v>1.4</v>
      </c>
      <c r="E279" s="25" t="s">
        <v>1869</v>
      </c>
      <c r="F279" s="39" t="s">
        <v>1876</v>
      </c>
      <c r="G279" s="280"/>
      <c r="H279" s="194">
        <f t="shared" si="16"/>
        <v>248</v>
      </c>
      <c r="I279" s="195" t="s">
        <v>2848</v>
      </c>
      <c r="J279" s="27">
        <v>4</v>
      </c>
      <c r="K279" s="28" t="s">
        <v>1880</v>
      </c>
      <c r="L279" s="12" t="s">
        <v>1991</v>
      </c>
      <c r="W279" s="198">
        <v>1</v>
      </c>
    </row>
    <row r="280" spans="2:24" ht="26.4" thickBot="1" x14ac:dyDescent="0.55000000000000004">
      <c r="B280" s="180">
        <v>282</v>
      </c>
      <c r="G280" s="18" t="s">
        <v>1881</v>
      </c>
      <c r="H280" s="19"/>
      <c r="I280" s="19"/>
      <c r="J280" s="19"/>
      <c r="K280" s="48"/>
      <c r="M280" s="184"/>
      <c r="N280" s="184"/>
      <c r="O280" s="184"/>
      <c r="P280" s="184"/>
      <c r="Q280" s="185">
        <v>3</v>
      </c>
      <c r="R280" s="186" t="s">
        <v>2597</v>
      </c>
      <c r="S280" s="187">
        <f>SUM(S281:S297)</f>
        <v>8</v>
      </c>
      <c r="T280" s="186" t="s">
        <v>2598</v>
      </c>
      <c r="U280" s="187">
        <v>3</v>
      </c>
      <c r="V280" s="186" t="s">
        <v>2599</v>
      </c>
      <c r="W280" s="187">
        <f>SUM(W281:W297)/2</f>
        <v>14</v>
      </c>
      <c r="X280" s="186" t="s">
        <v>2600</v>
      </c>
    </row>
    <row r="281" spans="2:24" ht="26.4" thickBot="1" x14ac:dyDescent="0.55000000000000004">
      <c r="B281" s="180">
        <v>283</v>
      </c>
      <c r="G281" s="31" t="s">
        <v>1882</v>
      </c>
      <c r="H281" s="37"/>
      <c r="I281" s="33"/>
      <c r="J281" s="34"/>
      <c r="K281" s="35"/>
      <c r="M281" s="189"/>
      <c r="N281" s="189"/>
      <c r="O281" s="189"/>
      <c r="P281" s="189"/>
      <c r="Q281" s="190"/>
      <c r="R281" s="191"/>
      <c r="S281" s="192">
        <v>4</v>
      </c>
      <c r="T281" s="191" t="s">
        <v>2598</v>
      </c>
      <c r="U281" s="192"/>
      <c r="V281" s="191"/>
      <c r="W281" s="193">
        <f>SUM(W282:W287)</f>
        <v>6</v>
      </c>
      <c r="X281" s="191" t="s">
        <v>2600</v>
      </c>
    </row>
    <row r="282" spans="2:24" ht="41.4" thickBot="1" x14ac:dyDescent="0.55000000000000004">
      <c r="B282" s="180">
        <v>284</v>
      </c>
      <c r="C282" s="10">
        <v>1</v>
      </c>
      <c r="D282" s="25">
        <v>1.5</v>
      </c>
      <c r="E282" s="26" t="s">
        <v>1883</v>
      </c>
      <c r="F282" s="26" t="s">
        <v>1884</v>
      </c>
      <c r="G282" s="278" t="s">
        <v>1885</v>
      </c>
      <c r="H282" s="194">
        <f>+H279+1</f>
        <v>249</v>
      </c>
      <c r="I282" s="195" t="s">
        <v>2849</v>
      </c>
      <c r="J282" s="27">
        <v>10</v>
      </c>
      <c r="K282" s="28" t="s">
        <v>1886</v>
      </c>
      <c r="L282" s="12" t="s">
        <v>1887</v>
      </c>
      <c r="W282" s="198">
        <v>1</v>
      </c>
    </row>
    <row r="283" spans="2:24" ht="41.4" thickBot="1" x14ac:dyDescent="0.55000000000000004">
      <c r="B283" s="180"/>
      <c r="D283" s="25"/>
      <c r="E283" s="26"/>
      <c r="F283" s="26"/>
      <c r="G283" s="279"/>
      <c r="H283" s="194">
        <f>+H282+1</f>
        <v>250</v>
      </c>
      <c r="I283" s="195" t="s">
        <v>2850</v>
      </c>
      <c r="J283" s="45">
        <v>19</v>
      </c>
      <c r="K283" s="36" t="s">
        <v>1888</v>
      </c>
      <c r="L283" s="12" t="s">
        <v>1887</v>
      </c>
      <c r="W283" s="198">
        <v>1</v>
      </c>
    </row>
    <row r="284" spans="2:24" ht="41.4" thickBot="1" x14ac:dyDescent="0.55000000000000004">
      <c r="B284" s="180">
        <v>285</v>
      </c>
      <c r="C284" s="10">
        <v>1</v>
      </c>
      <c r="D284" s="25">
        <v>1.5</v>
      </c>
      <c r="E284" s="26" t="s">
        <v>1883</v>
      </c>
      <c r="F284" s="26" t="s">
        <v>1884</v>
      </c>
      <c r="G284" s="280"/>
      <c r="H284" s="194">
        <f>+H283+1</f>
        <v>251</v>
      </c>
      <c r="I284" s="195" t="s">
        <v>2851</v>
      </c>
      <c r="J284" s="27">
        <v>80</v>
      </c>
      <c r="K284" s="28" t="s">
        <v>1889</v>
      </c>
      <c r="L284" s="12" t="s">
        <v>1887</v>
      </c>
      <c r="W284" s="198">
        <v>1</v>
      </c>
    </row>
    <row r="285" spans="2:24" ht="41.4" thickBot="1" x14ac:dyDescent="0.55000000000000004">
      <c r="B285" s="180">
        <v>286</v>
      </c>
      <c r="C285" s="10">
        <v>1</v>
      </c>
      <c r="D285" s="25">
        <v>1.5</v>
      </c>
      <c r="E285" s="26" t="s">
        <v>1883</v>
      </c>
      <c r="F285" s="39" t="s">
        <v>1890</v>
      </c>
      <c r="G285" s="137" t="s">
        <v>1891</v>
      </c>
      <c r="H285" s="194">
        <f>+H284+1</f>
        <v>252</v>
      </c>
      <c r="I285" s="195" t="s">
        <v>2852</v>
      </c>
      <c r="J285" s="27">
        <v>300</v>
      </c>
      <c r="K285" s="28" t="s">
        <v>1892</v>
      </c>
      <c r="L285" s="12" t="s">
        <v>1887</v>
      </c>
      <c r="W285" s="198">
        <v>1</v>
      </c>
    </row>
    <row r="286" spans="2:24" ht="41.4" thickBot="1" x14ac:dyDescent="0.55000000000000004">
      <c r="B286" s="180">
        <v>287</v>
      </c>
      <c r="C286" s="10">
        <v>1</v>
      </c>
      <c r="D286" s="25">
        <v>1.5</v>
      </c>
      <c r="E286" s="26" t="s">
        <v>1883</v>
      </c>
      <c r="F286" s="26" t="s">
        <v>1893</v>
      </c>
      <c r="G286" s="137" t="s">
        <v>1894</v>
      </c>
      <c r="H286" s="194">
        <f>+H285+1</f>
        <v>253</v>
      </c>
      <c r="I286" s="195" t="s">
        <v>2853</v>
      </c>
      <c r="J286" s="27">
        <v>30</v>
      </c>
      <c r="K286" s="28" t="s">
        <v>1895</v>
      </c>
      <c r="L286" s="12" t="s">
        <v>1887</v>
      </c>
      <c r="W286" s="198">
        <v>1</v>
      </c>
    </row>
    <row r="287" spans="2:24" ht="61.8" thickBot="1" x14ac:dyDescent="0.55000000000000004">
      <c r="B287" s="180">
        <v>288</v>
      </c>
      <c r="C287" s="10">
        <v>1</v>
      </c>
      <c r="D287" s="25">
        <v>1.5</v>
      </c>
      <c r="E287" s="26" t="s">
        <v>1883</v>
      </c>
      <c r="F287" s="39" t="s">
        <v>1896</v>
      </c>
      <c r="G287" s="137" t="s">
        <v>1897</v>
      </c>
      <c r="H287" s="194">
        <f>+H286+1</f>
        <v>254</v>
      </c>
      <c r="I287" s="195" t="s">
        <v>2854</v>
      </c>
      <c r="J287" s="27">
        <v>2</v>
      </c>
      <c r="K287" s="28" t="s">
        <v>1898</v>
      </c>
      <c r="L287" s="12" t="s">
        <v>1887</v>
      </c>
      <c r="W287" s="198">
        <v>1</v>
      </c>
    </row>
    <row r="288" spans="2:24" ht="26.4" thickBot="1" x14ac:dyDescent="0.55000000000000004">
      <c r="B288" s="180">
        <v>289</v>
      </c>
      <c r="G288" s="31" t="s">
        <v>1899</v>
      </c>
      <c r="H288" s="32"/>
      <c r="I288" s="33"/>
      <c r="J288" s="34"/>
      <c r="K288" s="35"/>
      <c r="M288" s="189"/>
      <c r="N288" s="189"/>
      <c r="O288" s="189"/>
      <c r="P288" s="189"/>
      <c r="Q288" s="190"/>
      <c r="R288" s="191"/>
      <c r="S288" s="192">
        <v>2</v>
      </c>
      <c r="T288" s="191" t="s">
        <v>2598</v>
      </c>
      <c r="U288" s="192"/>
      <c r="V288" s="191"/>
      <c r="W288" s="193">
        <f>SUM(W289:W293)</f>
        <v>5</v>
      </c>
      <c r="X288" s="191" t="s">
        <v>2600</v>
      </c>
    </row>
    <row r="289" spans="2:24" ht="26.4" thickBot="1" x14ac:dyDescent="0.55000000000000004">
      <c r="B289" s="180">
        <v>290</v>
      </c>
      <c r="C289" s="10">
        <v>1</v>
      </c>
      <c r="D289" s="25">
        <v>1.5</v>
      </c>
      <c r="E289" s="25" t="s">
        <v>1900</v>
      </c>
      <c r="F289" s="25" t="s">
        <v>1901</v>
      </c>
      <c r="G289" s="278" t="s">
        <v>1902</v>
      </c>
      <c r="H289" s="194">
        <f>+H287+1</f>
        <v>255</v>
      </c>
      <c r="I289" s="195" t="s">
        <v>2855</v>
      </c>
      <c r="J289" s="27">
        <v>1</v>
      </c>
      <c r="K289" s="36" t="s">
        <v>1903</v>
      </c>
      <c r="L289" s="12" t="s">
        <v>1887</v>
      </c>
      <c r="W289" s="198">
        <v>1</v>
      </c>
    </row>
    <row r="290" spans="2:24" ht="41.4" thickBot="1" x14ac:dyDescent="0.55000000000000004">
      <c r="B290" s="180">
        <v>291</v>
      </c>
      <c r="C290" s="10">
        <v>1</v>
      </c>
      <c r="D290" s="25">
        <v>1.5</v>
      </c>
      <c r="E290" s="25" t="s">
        <v>1900</v>
      </c>
      <c r="F290" s="25" t="s">
        <v>1901</v>
      </c>
      <c r="G290" s="279"/>
      <c r="H290" s="194">
        <f>+H289+1</f>
        <v>256</v>
      </c>
      <c r="I290" s="195" t="s">
        <v>2856</v>
      </c>
      <c r="J290" s="27">
        <v>1</v>
      </c>
      <c r="K290" s="36" t="s">
        <v>1904</v>
      </c>
      <c r="L290" s="12" t="s">
        <v>1887</v>
      </c>
      <c r="W290" s="198">
        <v>1</v>
      </c>
    </row>
    <row r="291" spans="2:24" ht="41.4" thickBot="1" x14ac:dyDescent="0.55000000000000004">
      <c r="B291" s="180">
        <v>292</v>
      </c>
      <c r="C291" s="10">
        <v>1</v>
      </c>
      <c r="D291" s="25">
        <v>1.5</v>
      </c>
      <c r="E291" s="25" t="s">
        <v>1900</v>
      </c>
      <c r="F291" s="25" t="s">
        <v>1901</v>
      </c>
      <c r="G291" s="280"/>
      <c r="H291" s="194">
        <f>+H290+1</f>
        <v>257</v>
      </c>
      <c r="I291" s="195" t="s">
        <v>2857</v>
      </c>
      <c r="J291" s="27">
        <v>8</v>
      </c>
      <c r="K291" s="36" t="s">
        <v>1905</v>
      </c>
      <c r="L291" s="12" t="s">
        <v>1887</v>
      </c>
      <c r="W291" s="198">
        <v>1</v>
      </c>
    </row>
    <row r="292" spans="2:24" ht="41.4" thickBot="1" x14ac:dyDescent="0.55000000000000004">
      <c r="B292" s="180">
        <v>293</v>
      </c>
      <c r="C292" s="10">
        <v>1</v>
      </c>
      <c r="D292" s="25">
        <v>1.5</v>
      </c>
      <c r="E292" s="25" t="s">
        <v>1900</v>
      </c>
      <c r="F292" s="39" t="s">
        <v>1906</v>
      </c>
      <c r="G292" s="278" t="s">
        <v>1907</v>
      </c>
      <c r="H292" s="194">
        <f>+H291+1</f>
        <v>258</v>
      </c>
      <c r="I292" s="195" t="s">
        <v>2858</v>
      </c>
      <c r="J292" s="45">
        <v>3</v>
      </c>
      <c r="K292" s="28" t="s">
        <v>1908</v>
      </c>
      <c r="L292" s="12" t="s">
        <v>1887</v>
      </c>
      <c r="W292" s="198">
        <v>1</v>
      </c>
    </row>
    <row r="293" spans="2:24" ht="41.4" thickBot="1" x14ac:dyDescent="0.55000000000000004">
      <c r="B293" s="180">
        <v>294</v>
      </c>
      <c r="C293" s="10">
        <v>1</v>
      </c>
      <c r="D293" s="25">
        <v>1.5</v>
      </c>
      <c r="E293" s="25" t="s">
        <v>1900</v>
      </c>
      <c r="F293" s="39" t="s">
        <v>1906</v>
      </c>
      <c r="G293" s="280"/>
      <c r="H293" s="194">
        <f>+H292+1</f>
        <v>259</v>
      </c>
      <c r="I293" s="195" t="s">
        <v>2859</v>
      </c>
      <c r="J293" s="27">
        <v>2</v>
      </c>
      <c r="K293" s="28" t="s">
        <v>1909</v>
      </c>
      <c r="L293" s="12" t="s">
        <v>1887</v>
      </c>
      <c r="W293" s="198">
        <v>1</v>
      </c>
    </row>
    <row r="294" spans="2:24" ht="26.4" thickBot="1" x14ac:dyDescent="0.55000000000000004">
      <c r="B294" s="180">
        <v>295</v>
      </c>
      <c r="G294" s="31" t="s">
        <v>1910</v>
      </c>
      <c r="H294" s="32"/>
      <c r="I294" s="37"/>
      <c r="J294" s="34"/>
      <c r="K294" s="35"/>
      <c r="M294" s="189"/>
      <c r="N294" s="189"/>
      <c r="O294" s="189"/>
      <c r="P294" s="189"/>
      <c r="Q294" s="190"/>
      <c r="R294" s="191"/>
      <c r="S294" s="192">
        <v>2</v>
      </c>
      <c r="T294" s="191" t="s">
        <v>2598</v>
      </c>
      <c r="U294" s="192"/>
      <c r="V294" s="191"/>
      <c r="W294" s="193">
        <f>SUM(W295:W297)</f>
        <v>3</v>
      </c>
      <c r="X294" s="191" t="s">
        <v>2600</v>
      </c>
    </row>
    <row r="295" spans="2:24" ht="43.2" customHeight="1" thickBot="1" x14ac:dyDescent="0.55000000000000004">
      <c r="B295" s="180">
        <v>296</v>
      </c>
      <c r="C295" s="10">
        <v>1</v>
      </c>
      <c r="D295" s="25">
        <v>1.5</v>
      </c>
      <c r="E295" s="26" t="s">
        <v>1911</v>
      </c>
      <c r="F295" s="26" t="s">
        <v>1912</v>
      </c>
      <c r="G295" s="137" t="s">
        <v>1913</v>
      </c>
      <c r="H295" s="194">
        <f>+H293+1</f>
        <v>260</v>
      </c>
      <c r="I295" s="199" t="s">
        <v>2860</v>
      </c>
      <c r="J295" s="45">
        <v>2</v>
      </c>
      <c r="K295" s="36" t="s">
        <v>1914</v>
      </c>
      <c r="L295" s="12" t="s">
        <v>1887</v>
      </c>
      <c r="W295" s="198">
        <v>1</v>
      </c>
    </row>
    <row r="296" spans="2:24" ht="41.4" thickBot="1" x14ac:dyDescent="0.55000000000000004">
      <c r="B296" s="180">
        <v>297</v>
      </c>
      <c r="C296" s="10">
        <v>1</v>
      </c>
      <c r="D296" s="25">
        <v>1.5</v>
      </c>
      <c r="E296" s="26" t="s">
        <v>1911</v>
      </c>
      <c r="F296" s="10" t="s">
        <v>1915</v>
      </c>
      <c r="G296" s="278" t="s">
        <v>1916</v>
      </c>
      <c r="H296" s="194">
        <f>+H295+1</f>
        <v>261</v>
      </c>
      <c r="I296" s="199" t="s">
        <v>2861</v>
      </c>
      <c r="J296" s="45">
        <v>3</v>
      </c>
      <c r="K296" s="28" t="s">
        <v>1917</v>
      </c>
      <c r="L296" s="12" t="s">
        <v>1887</v>
      </c>
      <c r="W296" s="198">
        <v>1</v>
      </c>
    </row>
    <row r="297" spans="2:24" ht="40.799999999999997" x14ac:dyDescent="0.5">
      <c r="B297" s="180">
        <v>298</v>
      </c>
      <c r="C297" s="10">
        <v>1</v>
      </c>
      <c r="D297" s="25">
        <v>1.5</v>
      </c>
      <c r="E297" s="26" t="s">
        <v>1911</v>
      </c>
      <c r="F297" s="10" t="s">
        <v>1915</v>
      </c>
      <c r="G297" s="279"/>
      <c r="H297" s="194">
        <f>+H296+1</f>
        <v>262</v>
      </c>
      <c r="I297" s="199" t="s">
        <v>2862</v>
      </c>
      <c r="J297" s="49">
        <v>2</v>
      </c>
      <c r="K297" s="50" t="s">
        <v>1918</v>
      </c>
      <c r="L297" s="12" t="s">
        <v>1887</v>
      </c>
      <c r="W297" s="198">
        <v>1</v>
      </c>
    </row>
    <row r="298" spans="2:24" ht="26.4" thickBot="1" x14ac:dyDescent="0.55000000000000004">
      <c r="B298" s="180">
        <v>299</v>
      </c>
      <c r="G298" s="18" t="s">
        <v>1919</v>
      </c>
      <c r="H298" s="19"/>
      <c r="I298" s="19"/>
      <c r="J298" s="19"/>
      <c r="K298" s="48"/>
      <c r="M298" s="184"/>
      <c r="N298" s="184"/>
      <c r="O298" s="184"/>
      <c r="P298" s="184"/>
      <c r="Q298" s="185">
        <v>3</v>
      </c>
      <c r="R298" s="186" t="s">
        <v>2597</v>
      </c>
      <c r="S298" s="187">
        <f>SUM(S299:S322)</f>
        <v>9</v>
      </c>
      <c r="T298" s="186" t="s">
        <v>2598</v>
      </c>
      <c r="U298" s="187">
        <v>4</v>
      </c>
      <c r="V298" s="186" t="s">
        <v>2599</v>
      </c>
      <c r="W298" s="187">
        <f>SUM(W299:W322)/2</f>
        <v>21</v>
      </c>
      <c r="X298" s="186" t="s">
        <v>2600</v>
      </c>
    </row>
    <row r="299" spans="2:24" ht="26.4" thickBot="1" x14ac:dyDescent="0.55000000000000004">
      <c r="B299" s="180">
        <v>300</v>
      </c>
      <c r="G299" s="31" t="s">
        <v>1920</v>
      </c>
      <c r="H299" s="37"/>
      <c r="I299" s="33"/>
      <c r="J299" s="34"/>
      <c r="K299" s="35"/>
      <c r="M299" s="189"/>
      <c r="N299" s="189"/>
      <c r="O299" s="189"/>
      <c r="P299" s="189"/>
      <c r="Q299" s="190"/>
      <c r="R299" s="191"/>
      <c r="S299" s="192">
        <v>3</v>
      </c>
      <c r="T299" s="191" t="s">
        <v>2598</v>
      </c>
      <c r="U299" s="192"/>
      <c r="V299" s="191"/>
      <c r="W299" s="193">
        <f>SUM(W300:W304)</f>
        <v>5</v>
      </c>
      <c r="X299" s="191" t="s">
        <v>2600</v>
      </c>
    </row>
    <row r="300" spans="2:24" ht="61.8" thickBot="1" x14ac:dyDescent="0.55000000000000004">
      <c r="B300" s="180">
        <v>301</v>
      </c>
      <c r="C300" s="10">
        <v>1</v>
      </c>
      <c r="D300" s="38">
        <v>1.6</v>
      </c>
      <c r="E300" s="26" t="s">
        <v>1921</v>
      </c>
      <c r="F300" s="26" t="s">
        <v>1922</v>
      </c>
      <c r="G300" s="137" t="s">
        <v>1923</v>
      </c>
      <c r="H300" s="194">
        <v>263</v>
      </c>
      <c r="I300" s="195" t="s">
        <v>2863</v>
      </c>
      <c r="J300" s="27">
        <v>1</v>
      </c>
      <c r="K300" s="36" t="s">
        <v>1924</v>
      </c>
      <c r="L300" s="12" t="s">
        <v>1887</v>
      </c>
      <c r="W300" s="198">
        <v>1</v>
      </c>
    </row>
    <row r="301" spans="2:24" ht="41.4" thickBot="1" x14ac:dyDescent="0.55000000000000004">
      <c r="B301" s="180">
        <v>302</v>
      </c>
      <c r="C301" s="10">
        <v>1</v>
      </c>
      <c r="D301" s="38">
        <v>1.6</v>
      </c>
      <c r="E301" s="26" t="s">
        <v>1921</v>
      </c>
      <c r="F301" s="10" t="s">
        <v>1925</v>
      </c>
      <c r="G301" s="278" t="s">
        <v>1926</v>
      </c>
      <c r="H301" s="194">
        <v>264</v>
      </c>
      <c r="I301" s="195" t="s">
        <v>2864</v>
      </c>
      <c r="J301" s="27">
        <v>1000</v>
      </c>
      <c r="K301" s="44" t="s">
        <v>1927</v>
      </c>
      <c r="L301" s="12" t="s">
        <v>1887</v>
      </c>
      <c r="W301" s="198">
        <v>1</v>
      </c>
    </row>
    <row r="302" spans="2:24" ht="41.4" thickBot="1" x14ac:dyDescent="0.55000000000000004">
      <c r="B302" s="180">
        <v>303</v>
      </c>
      <c r="C302" s="10">
        <v>1</v>
      </c>
      <c r="D302" s="38">
        <v>1.6</v>
      </c>
      <c r="E302" s="26" t="s">
        <v>1921</v>
      </c>
      <c r="F302" s="10" t="s">
        <v>1925</v>
      </c>
      <c r="G302" s="280"/>
      <c r="H302" s="194">
        <v>265</v>
      </c>
      <c r="I302" s="195" t="s">
        <v>2865</v>
      </c>
      <c r="J302" s="27">
        <v>300</v>
      </c>
      <c r="K302" s="36" t="s">
        <v>1928</v>
      </c>
      <c r="L302" s="12" t="s">
        <v>1887</v>
      </c>
      <c r="W302" s="198">
        <v>1</v>
      </c>
    </row>
    <row r="303" spans="2:24" ht="26.4" thickBot="1" x14ac:dyDescent="0.55000000000000004">
      <c r="B303" s="180">
        <v>304</v>
      </c>
      <c r="C303" s="10">
        <v>1</v>
      </c>
      <c r="D303" s="38">
        <v>1.6</v>
      </c>
      <c r="E303" s="26" t="s">
        <v>1921</v>
      </c>
      <c r="F303" s="26" t="s">
        <v>1929</v>
      </c>
      <c r="G303" s="278" t="s">
        <v>1930</v>
      </c>
      <c r="H303" s="194">
        <v>266</v>
      </c>
      <c r="I303" s="195" t="s">
        <v>2866</v>
      </c>
      <c r="J303" s="27">
        <v>40</v>
      </c>
      <c r="K303" s="36" t="s">
        <v>1931</v>
      </c>
      <c r="L303" s="12" t="s">
        <v>1887</v>
      </c>
      <c r="W303" s="198">
        <v>1</v>
      </c>
    </row>
    <row r="304" spans="2:24" ht="61.8" thickBot="1" x14ac:dyDescent="0.55000000000000004">
      <c r="B304" s="180">
        <v>305</v>
      </c>
      <c r="C304" s="10">
        <v>1</v>
      </c>
      <c r="D304" s="38">
        <v>1.6</v>
      </c>
      <c r="E304" s="26" t="s">
        <v>1921</v>
      </c>
      <c r="F304" s="26" t="s">
        <v>1929</v>
      </c>
      <c r="G304" s="280"/>
      <c r="H304" s="194">
        <v>267</v>
      </c>
      <c r="I304" s="195" t="s">
        <v>2867</v>
      </c>
      <c r="J304" s="27">
        <v>4</v>
      </c>
      <c r="K304" s="36" t="s">
        <v>1932</v>
      </c>
      <c r="L304" s="12" t="s">
        <v>1887</v>
      </c>
      <c r="W304" s="198">
        <v>1</v>
      </c>
    </row>
    <row r="305" spans="2:24" ht="26.4" thickBot="1" x14ac:dyDescent="0.55000000000000004">
      <c r="B305" s="180">
        <v>306</v>
      </c>
      <c r="G305" s="31" t="s">
        <v>1933</v>
      </c>
      <c r="H305" s="32"/>
      <c r="I305" s="33"/>
      <c r="J305" s="34"/>
      <c r="K305" s="35"/>
      <c r="M305" s="189"/>
      <c r="N305" s="189"/>
      <c r="O305" s="189"/>
      <c r="P305" s="189"/>
      <c r="Q305" s="190"/>
      <c r="R305" s="191"/>
      <c r="S305" s="192">
        <v>3</v>
      </c>
      <c r="T305" s="191" t="s">
        <v>2598</v>
      </c>
      <c r="U305" s="192"/>
      <c r="V305" s="191"/>
      <c r="W305" s="193">
        <f>SUM(W306:W310)</f>
        <v>5</v>
      </c>
      <c r="X305" s="191" t="s">
        <v>2600</v>
      </c>
    </row>
    <row r="306" spans="2:24" ht="41.4" thickBot="1" x14ac:dyDescent="0.55000000000000004">
      <c r="B306" s="180">
        <v>307</v>
      </c>
      <c r="C306" s="10">
        <v>1</v>
      </c>
      <c r="D306" s="38">
        <v>1.6</v>
      </c>
      <c r="E306" s="25" t="s">
        <v>1934</v>
      </c>
      <c r="F306" s="25" t="s">
        <v>1935</v>
      </c>
      <c r="G306" s="137" t="s">
        <v>1936</v>
      </c>
      <c r="H306" s="194">
        <v>268</v>
      </c>
      <c r="I306" s="195" t="s">
        <v>2868</v>
      </c>
      <c r="J306" s="27">
        <v>1</v>
      </c>
      <c r="K306" s="36" t="s">
        <v>1937</v>
      </c>
      <c r="L306" s="12" t="s">
        <v>1887</v>
      </c>
      <c r="W306" s="198">
        <v>1</v>
      </c>
    </row>
    <row r="307" spans="2:24" ht="45.6" customHeight="1" thickBot="1" x14ac:dyDescent="0.55000000000000004">
      <c r="B307" s="180">
        <v>308</v>
      </c>
      <c r="C307" s="10">
        <v>1</v>
      </c>
      <c r="D307" s="38">
        <v>1.6</v>
      </c>
      <c r="E307" s="25" t="s">
        <v>1934</v>
      </c>
      <c r="F307" s="10" t="s">
        <v>1938</v>
      </c>
      <c r="G307" s="278" t="s">
        <v>1939</v>
      </c>
      <c r="H307" s="194">
        <v>269</v>
      </c>
      <c r="I307" s="195" t="s">
        <v>2869</v>
      </c>
      <c r="J307" s="27">
        <v>4</v>
      </c>
      <c r="K307" s="36" t="s">
        <v>1940</v>
      </c>
      <c r="L307" s="12" t="s">
        <v>1887</v>
      </c>
      <c r="W307" s="198">
        <v>1</v>
      </c>
    </row>
    <row r="308" spans="2:24" ht="61.8" thickBot="1" x14ac:dyDescent="0.55000000000000004">
      <c r="B308" s="180">
        <v>309</v>
      </c>
      <c r="C308" s="10">
        <v>1</v>
      </c>
      <c r="D308" s="38">
        <v>1.6</v>
      </c>
      <c r="E308" s="25" t="s">
        <v>1934</v>
      </c>
      <c r="F308" s="10" t="s">
        <v>1938</v>
      </c>
      <c r="G308" s="279"/>
      <c r="H308" s="194">
        <v>270</v>
      </c>
      <c r="I308" s="195" t="s">
        <v>2870</v>
      </c>
      <c r="J308" s="27">
        <v>400</v>
      </c>
      <c r="K308" s="36" t="s">
        <v>3158</v>
      </c>
      <c r="L308" s="12" t="s">
        <v>1887</v>
      </c>
      <c r="W308" s="198">
        <v>1</v>
      </c>
    </row>
    <row r="309" spans="2:24" ht="41.4" customHeight="1" thickBot="1" x14ac:dyDescent="0.55000000000000004">
      <c r="B309" s="180">
        <v>311</v>
      </c>
      <c r="C309" s="10">
        <v>1</v>
      </c>
      <c r="D309" s="38">
        <v>1.6</v>
      </c>
      <c r="E309" s="25" t="s">
        <v>1934</v>
      </c>
      <c r="F309" s="25" t="s">
        <v>3159</v>
      </c>
      <c r="G309" s="278" t="s">
        <v>3160</v>
      </c>
      <c r="H309" s="194">
        <v>271</v>
      </c>
      <c r="I309" s="195" t="s">
        <v>2871</v>
      </c>
      <c r="J309" s="27">
        <v>40</v>
      </c>
      <c r="K309" s="36" t="s">
        <v>3161</v>
      </c>
      <c r="L309" s="12" t="s">
        <v>1887</v>
      </c>
      <c r="W309" s="198">
        <v>1</v>
      </c>
    </row>
    <row r="310" spans="2:24" ht="41.4" thickBot="1" x14ac:dyDescent="0.55000000000000004">
      <c r="B310" s="180">
        <v>312</v>
      </c>
      <c r="C310" s="10">
        <v>1</v>
      </c>
      <c r="D310" s="38">
        <v>1.6</v>
      </c>
      <c r="E310" s="25" t="s">
        <v>1934</v>
      </c>
      <c r="F310" s="25" t="s">
        <v>3159</v>
      </c>
      <c r="G310" s="280"/>
      <c r="H310" s="194">
        <v>272</v>
      </c>
      <c r="I310" s="195" t="s">
        <v>2872</v>
      </c>
      <c r="J310" s="27">
        <v>3</v>
      </c>
      <c r="K310" s="36" t="s">
        <v>3162</v>
      </c>
      <c r="L310" s="12" t="s">
        <v>1887</v>
      </c>
      <c r="W310" s="198">
        <v>1</v>
      </c>
    </row>
    <row r="311" spans="2:24" ht="26.4" thickBot="1" x14ac:dyDescent="0.55000000000000004">
      <c r="B311" s="180">
        <v>313</v>
      </c>
      <c r="G311" s="31" t="s">
        <v>3163</v>
      </c>
      <c r="H311" s="32"/>
      <c r="I311" s="33"/>
      <c r="J311" s="34"/>
      <c r="K311" s="35"/>
      <c r="M311" s="189"/>
      <c r="N311" s="189"/>
      <c r="O311" s="189"/>
      <c r="P311" s="189"/>
      <c r="Q311" s="190"/>
      <c r="R311" s="191"/>
      <c r="S311" s="192">
        <v>3</v>
      </c>
      <c r="T311" s="191" t="s">
        <v>2598</v>
      </c>
      <c r="U311" s="192"/>
      <c r="V311" s="191"/>
      <c r="W311" s="193">
        <f>SUM(W312:W322)</f>
        <v>11</v>
      </c>
      <c r="X311" s="191" t="s">
        <v>2600</v>
      </c>
    </row>
    <row r="312" spans="2:24" ht="41.4" thickBot="1" x14ac:dyDescent="0.55000000000000004">
      <c r="B312" s="180">
        <v>314</v>
      </c>
      <c r="C312" s="10">
        <v>1</v>
      </c>
      <c r="D312" s="38">
        <v>1.6</v>
      </c>
      <c r="E312" s="26" t="s">
        <v>3164</v>
      </c>
      <c r="F312" s="26" t="s">
        <v>3165</v>
      </c>
      <c r="G312" s="278" t="s">
        <v>3166</v>
      </c>
      <c r="H312" s="194">
        <v>273</v>
      </c>
      <c r="I312" s="195" t="s">
        <v>2873</v>
      </c>
      <c r="J312" s="27">
        <v>1</v>
      </c>
      <c r="K312" s="28" t="s">
        <v>3167</v>
      </c>
      <c r="L312" s="12" t="s">
        <v>1887</v>
      </c>
      <c r="W312" s="198">
        <v>1</v>
      </c>
    </row>
    <row r="313" spans="2:24" ht="41.4" thickBot="1" x14ac:dyDescent="0.55000000000000004">
      <c r="B313" s="180">
        <v>315</v>
      </c>
      <c r="C313" s="10">
        <v>1</v>
      </c>
      <c r="D313" s="38">
        <v>1.6</v>
      </c>
      <c r="E313" s="26" t="s">
        <v>3164</v>
      </c>
      <c r="F313" s="26" t="s">
        <v>3165</v>
      </c>
      <c r="G313" s="279"/>
      <c r="H313" s="194">
        <v>274</v>
      </c>
      <c r="I313" s="195" t="s">
        <v>2874</v>
      </c>
      <c r="J313" s="27">
        <v>1</v>
      </c>
      <c r="K313" s="28" t="s">
        <v>3168</v>
      </c>
      <c r="L313" s="12" t="s">
        <v>1887</v>
      </c>
      <c r="W313" s="198">
        <v>1</v>
      </c>
    </row>
    <row r="314" spans="2:24" ht="61.8" thickBot="1" x14ac:dyDescent="0.55000000000000004">
      <c r="B314" s="180">
        <v>316</v>
      </c>
      <c r="C314" s="10">
        <v>1</v>
      </c>
      <c r="D314" s="38">
        <v>1.6</v>
      </c>
      <c r="E314" s="26" t="s">
        <v>3164</v>
      </c>
      <c r="F314" s="26" t="s">
        <v>3165</v>
      </c>
      <c r="G314" s="280"/>
      <c r="H314" s="194">
        <v>275</v>
      </c>
      <c r="I314" s="195" t="s">
        <v>2875</v>
      </c>
      <c r="J314" s="27">
        <v>3</v>
      </c>
      <c r="K314" s="28" t="s">
        <v>3169</v>
      </c>
      <c r="L314" s="12" t="s">
        <v>1887</v>
      </c>
      <c r="W314" s="198">
        <v>1</v>
      </c>
    </row>
    <row r="315" spans="2:24" ht="61.8" thickBot="1" x14ac:dyDescent="0.55000000000000004">
      <c r="B315" s="180">
        <v>317</v>
      </c>
      <c r="C315" s="10">
        <v>1</v>
      </c>
      <c r="D315" s="38">
        <v>1.6</v>
      </c>
      <c r="E315" s="26" t="s">
        <v>3164</v>
      </c>
      <c r="F315" s="39" t="s">
        <v>3170</v>
      </c>
      <c r="G315" s="278" t="s">
        <v>3171</v>
      </c>
      <c r="H315" s="194">
        <v>276</v>
      </c>
      <c r="I315" s="195" t="s">
        <v>2876</v>
      </c>
      <c r="J315" s="27">
        <v>40</v>
      </c>
      <c r="K315" s="28" t="s">
        <v>3172</v>
      </c>
      <c r="L315" s="12" t="s">
        <v>1887</v>
      </c>
      <c r="W315" s="198">
        <v>1</v>
      </c>
    </row>
    <row r="316" spans="2:24" ht="82.2" thickBot="1" x14ac:dyDescent="0.55000000000000004">
      <c r="B316" s="180">
        <v>319</v>
      </c>
      <c r="C316" s="10">
        <v>1</v>
      </c>
      <c r="D316" s="38">
        <v>1.6</v>
      </c>
      <c r="E316" s="26" t="s">
        <v>3164</v>
      </c>
      <c r="F316" s="39" t="s">
        <v>3170</v>
      </c>
      <c r="G316" s="279"/>
      <c r="H316" s="194">
        <v>277</v>
      </c>
      <c r="I316" s="195" t="s">
        <v>2877</v>
      </c>
      <c r="J316" s="27">
        <v>15000</v>
      </c>
      <c r="K316" s="28" t="s">
        <v>3173</v>
      </c>
      <c r="L316" s="12" t="s">
        <v>1887</v>
      </c>
      <c r="W316" s="198">
        <v>1</v>
      </c>
    </row>
    <row r="317" spans="2:24" ht="41.4" thickBot="1" x14ac:dyDescent="0.55000000000000004">
      <c r="B317" s="180"/>
      <c r="D317" s="38"/>
      <c r="E317" s="26"/>
      <c r="F317" s="39"/>
      <c r="G317" s="279"/>
      <c r="H317" s="194">
        <v>278</v>
      </c>
      <c r="I317" s="195" t="s">
        <v>2878</v>
      </c>
      <c r="J317" s="27">
        <v>400</v>
      </c>
      <c r="K317" s="36" t="s">
        <v>3174</v>
      </c>
      <c r="L317" s="12" t="s">
        <v>1887</v>
      </c>
      <c r="W317" s="198">
        <v>1</v>
      </c>
    </row>
    <row r="318" spans="2:24" ht="41.4" thickBot="1" x14ac:dyDescent="0.55000000000000004">
      <c r="B318" s="180"/>
      <c r="D318" s="38"/>
      <c r="E318" s="26"/>
      <c r="F318" s="39"/>
      <c r="G318" s="279"/>
      <c r="H318" s="194">
        <v>279</v>
      </c>
      <c r="I318" s="195" t="s">
        <v>2879</v>
      </c>
      <c r="J318" s="27">
        <v>200</v>
      </c>
      <c r="K318" s="36" t="s">
        <v>3175</v>
      </c>
      <c r="L318" s="12" t="s">
        <v>1887</v>
      </c>
      <c r="W318" s="198">
        <v>1</v>
      </c>
    </row>
    <row r="319" spans="2:24" ht="41.4" thickBot="1" x14ac:dyDescent="0.55000000000000004">
      <c r="B319" s="180">
        <v>320</v>
      </c>
      <c r="C319" s="10">
        <v>1</v>
      </c>
      <c r="D319" s="38">
        <v>1.6</v>
      </c>
      <c r="E319" s="26" t="s">
        <v>3164</v>
      </c>
      <c r="F319" s="39" t="s">
        <v>3170</v>
      </c>
      <c r="G319" s="279"/>
      <c r="H319" s="194">
        <v>280</v>
      </c>
      <c r="I319" s="195" t="s">
        <v>2880</v>
      </c>
      <c r="J319" s="27">
        <v>40</v>
      </c>
      <c r="K319" s="28" t="s">
        <v>3176</v>
      </c>
      <c r="L319" s="12" t="s">
        <v>1887</v>
      </c>
      <c r="W319" s="198">
        <v>1</v>
      </c>
    </row>
    <row r="320" spans="2:24" ht="41.4" thickBot="1" x14ac:dyDescent="0.55000000000000004">
      <c r="B320" s="180">
        <v>321</v>
      </c>
      <c r="C320" s="10">
        <v>1</v>
      </c>
      <c r="D320" s="38">
        <v>1.6</v>
      </c>
      <c r="E320" s="26" t="s">
        <v>3164</v>
      </c>
      <c r="F320" s="39" t="s">
        <v>3170</v>
      </c>
      <c r="G320" s="279"/>
      <c r="H320" s="194">
        <v>281</v>
      </c>
      <c r="I320" s="195" t="s">
        <v>2881</v>
      </c>
      <c r="J320" s="27">
        <v>3</v>
      </c>
      <c r="K320" s="36" t="s">
        <v>3177</v>
      </c>
      <c r="L320" s="12" t="s">
        <v>1887</v>
      </c>
      <c r="W320" s="198">
        <v>1</v>
      </c>
    </row>
    <row r="321" spans="2:24" ht="61.8" thickBot="1" x14ac:dyDescent="0.55000000000000004">
      <c r="B321" s="180">
        <v>323</v>
      </c>
      <c r="C321" s="10">
        <v>1</v>
      </c>
      <c r="D321" s="38">
        <v>1.6</v>
      </c>
      <c r="E321" s="26" t="s">
        <v>3164</v>
      </c>
      <c r="F321" s="39" t="s">
        <v>3170</v>
      </c>
      <c r="G321" s="280"/>
      <c r="H321" s="194">
        <v>282</v>
      </c>
      <c r="I321" s="195" t="s">
        <v>2882</v>
      </c>
      <c r="J321" s="27">
        <v>40</v>
      </c>
      <c r="K321" s="36" t="s">
        <v>3178</v>
      </c>
      <c r="L321" s="12" t="s">
        <v>1887</v>
      </c>
      <c r="W321" s="198">
        <v>1</v>
      </c>
    </row>
    <row r="322" spans="2:24" ht="41.4" thickBot="1" x14ac:dyDescent="0.55000000000000004">
      <c r="B322" s="180">
        <v>324</v>
      </c>
      <c r="C322" s="10">
        <v>1</v>
      </c>
      <c r="D322" s="38">
        <v>1.6</v>
      </c>
      <c r="E322" s="26" t="s">
        <v>3164</v>
      </c>
      <c r="F322" s="26" t="s">
        <v>3179</v>
      </c>
      <c r="G322" s="137" t="s">
        <v>3180</v>
      </c>
      <c r="H322" s="194">
        <v>283</v>
      </c>
      <c r="I322" s="195" t="s">
        <v>2883</v>
      </c>
      <c r="J322" s="27">
        <v>40</v>
      </c>
      <c r="K322" s="36" t="s">
        <v>3181</v>
      </c>
      <c r="L322" s="12" t="s">
        <v>1887</v>
      </c>
      <c r="W322" s="198">
        <v>1</v>
      </c>
    </row>
    <row r="323" spans="2:24" ht="26.4" thickBot="1" x14ac:dyDescent="0.55000000000000004">
      <c r="B323" s="180">
        <v>325</v>
      </c>
      <c r="G323" s="18" t="s">
        <v>3182</v>
      </c>
      <c r="H323" s="19"/>
      <c r="I323" s="19"/>
      <c r="J323" s="19"/>
      <c r="K323" s="48"/>
      <c r="M323" s="184"/>
      <c r="N323" s="184"/>
      <c r="O323" s="184"/>
      <c r="P323" s="184"/>
      <c r="Q323" s="185">
        <v>3</v>
      </c>
      <c r="R323" s="186" t="s">
        <v>2597</v>
      </c>
      <c r="S323" s="187">
        <f>SUM(S324:S341)</f>
        <v>5</v>
      </c>
      <c r="T323" s="186" t="s">
        <v>2598</v>
      </c>
      <c r="U323" s="187">
        <v>1</v>
      </c>
      <c r="V323" s="186" t="s">
        <v>2599</v>
      </c>
      <c r="W323" s="187">
        <f>SUM(W324:W341)/2</f>
        <v>15</v>
      </c>
      <c r="X323" s="186" t="s">
        <v>2600</v>
      </c>
    </row>
    <row r="324" spans="2:24" ht="26.4" thickBot="1" x14ac:dyDescent="0.55000000000000004">
      <c r="B324" s="180">
        <v>326</v>
      </c>
      <c r="G324" s="31" t="s">
        <v>3183</v>
      </c>
      <c r="H324" s="37"/>
      <c r="I324" s="33"/>
      <c r="J324" s="34"/>
      <c r="K324" s="35"/>
      <c r="M324" s="189"/>
      <c r="N324" s="189"/>
      <c r="O324" s="189"/>
      <c r="P324" s="189"/>
      <c r="Q324" s="190"/>
      <c r="R324" s="191"/>
      <c r="S324" s="192">
        <v>2</v>
      </c>
      <c r="T324" s="191" t="s">
        <v>2598</v>
      </c>
      <c r="U324" s="192"/>
      <c r="V324" s="191"/>
      <c r="W324" s="193">
        <f>SUM(W325:W331)</f>
        <v>7</v>
      </c>
      <c r="X324" s="191" t="s">
        <v>2600</v>
      </c>
    </row>
    <row r="325" spans="2:24" ht="61.8" thickBot="1" x14ac:dyDescent="0.55000000000000004">
      <c r="B325" s="180">
        <v>327</v>
      </c>
      <c r="C325" s="10">
        <v>1</v>
      </c>
      <c r="D325" s="25">
        <v>1.7</v>
      </c>
      <c r="E325" s="26" t="s">
        <v>3184</v>
      </c>
      <c r="F325" s="26" t="s">
        <v>3185</v>
      </c>
      <c r="G325" s="278" t="s">
        <v>3186</v>
      </c>
      <c r="H325" s="194">
        <v>284</v>
      </c>
      <c r="I325" s="195" t="s">
        <v>2884</v>
      </c>
      <c r="J325" s="27">
        <v>40</v>
      </c>
      <c r="K325" s="28" t="s">
        <v>3187</v>
      </c>
      <c r="L325" s="12" t="s">
        <v>1887</v>
      </c>
      <c r="W325" s="198">
        <v>1</v>
      </c>
    </row>
    <row r="326" spans="2:24" ht="66" customHeight="1" thickBot="1" x14ac:dyDescent="0.55000000000000004">
      <c r="B326" s="180">
        <v>328</v>
      </c>
      <c r="C326" s="10">
        <v>1</v>
      </c>
      <c r="D326" s="25">
        <v>1.7</v>
      </c>
      <c r="E326" s="26" t="s">
        <v>3184</v>
      </c>
      <c r="F326" s="26" t="s">
        <v>3185</v>
      </c>
      <c r="G326" s="279"/>
      <c r="H326" s="194">
        <v>285</v>
      </c>
      <c r="I326" s="195" t="s">
        <v>2885</v>
      </c>
      <c r="J326" s="27">
        <v>40</v>
      </c>
      <c r="K326" s="28" t="s">
        <v>3188</v>
      </c>
      <c r="L326" s="12" t="s">
        <v>1887</v>
      </c>
      <c r="W326" s="198">
        <v>1</v>
      </c>
    </row>
    <row r="327" spans="2:24" ht="41.4" thickBot="1" x14ac:dyDescent="0.55000000000000004">
      <c r="B327" s="180">
        <v>329</v>
      </c>
      <c r="C327" s="10">
        <v>1</v>
      </c>
      <c r="D327" s="25">
        <v>1.7</v>
      </c>
      <c r="E327" s="26" t="s">
        <v>3184</v>
      </c>
      <c r="F327" s="26" t="s">
        <v>3185</v>
      </c>
      <c r="G327" s="279"/>
      <c r="H327" s="194">
        <v>286</v>
      </c>
      <c r="I327" s="195" t="s">
        <v>2886</v>
      </c>
      <c r="J327" s="27">
        <v>1</v>
      </c>
      <c r="K327" s="28" t="s">
        <v>3189</v>
      </c>
      <c r="L327" s="12" t="s">
        <v>1887</v>
      </c>
      <c r="W327" s="198">
        <v>1</v>
      </c>
    </row>
    <row r="328" spans="2:24" ht="41.4" thickBot="1" x14ac:dyDescent="0.55000000000000004">
      <c r="B328" s="180">
        <v>330</v>
      </c>
      <c r="C328" s="10">
        <v>1</v>
      </c>
      <c r="D328" s="25">
        <v>1.7</v>
      </c>
      <c r="E328" s="26" t="s">
        <v>3184</v>
      </c>
      <c r="F328" s="26" t="s">
        <v>3185</v>
      </c>
      <c r="G328" s="279"/>
      <c r="H328" s="194">
        <v>287</v>
      </c>
      <c r="I328" s="195" t="s">
        <v>2887</v>
      </c>
      <c r="J328" s="27">
        <v>1</v>
      </c>
      <c r="K328" s="28" t="s">
        <v>3190</v>
      </c>
      <c r="L328" s="12" t="s">
        <v>1887</v>
      </c>
      <c r="W328" s="198">
        <v>1</v>
      </c>
    </row>
    <row r="329" spans="2:24" ht="41.4" thickBot="1" x14ac:dyDescent="0.55000000000000004">
      <c r="B329" s="180"/>
      <c r="D329" s="25"/>
      <c r="E329" s="26"/>
      <c r="F329" s="26"/>
      <c r="G329" s="279"/>
      <c r="H329" s="194">
        <v>288</v>
      </c>
      <c r="I329" s="195" t="s">
        <v>2888</v>
      </c>
      <c r="J329" s="27">
        <v>3</v>
      </c>
      <c r="K329" s="28" t="s">
        <v>3191</v>
      </c>
      <c r="L329" s="12" t="s">
        <v>1887</v>
      </c>
      <c r="W329" s="198">
        <v>1</v>
      </c>
    </row>
    <row r="330" spans="2:24" ht="26.4" thickBot="1" x14ac:dyDescent="0.55000000000000004">
      <c r="B330" s="180">
        <v>331</v>
      </c>
      <c r="C330" s="10">
        <v>1</v>
      </c>
      <c r="D330" s="25">
        <v>1.7</v>
      </c>
      <c r="E330" s="26" t="s">
        <v>3184</v>
      </c>
      <c r="F330" s="26" t="s">
        <v>3185</v>
      </c>
      <c r="G330" s="280"/>
      <c r="H330" s="194">
        <v>289</v>
      </c>
      <c r="I330" s="195" t="s">
        <v>2889</v>
      </c>
      <c r="J330" s="45">
        <v>3</v>
      </c>
      <c r="K330" s="36" t="s">
        <v>3192</v>
      </c>
      <c r="L330" s="12" t="s">
        <v>1887</v>
      </c>
      <c r="W330" s="198">
        <v>1</v>
      </c>
    </row>
    <row r="331" spans="2:24" ht="41.4" thickBot="1" x14ac:dyDescent="0.55000000000000004">
      <c r="B331" s="180">
        <v>332</v>
      </c>
      <c r="C331" s="10">
        <v>1</v>
      </c>
      <c r="D331" s="25">
        <v>1.7</v>
      </c>
      <c r="E331" s="26" t="s">
        <v>3184</v>
      </c>
      <c r="F331" s="10" t="s">
        <v>3193</v>
      </c>
      <c r="G331" s="137" t="s">
        <v>3194</v>
      </c>
      <c r="H331" s="194">
        <v>290</v>
      </c>
      <c r="I331" s="195" t="s">
        <v>2890</v>
      </c>
      <c r="J331" s="27">
        <v>40</v>
      </c>
      <c r="K331" s="28" t="s">
        <v>3195</v>
      </c>
      <c r="L331" s="12" t="s">
        <v>1887</v>
      </c>
      <c r="W331" s="198">
        <v>1</v>
      </c>
    </row>
    <row r="332" spans="2:24" ht="26.4" thickBot="1" x14ac:dyDescent="0.55000000000000004">
      <c r="B332" s="180">
        <v>334</v>
      </c>
      <c r="G332" s="31" t="s">
        <v>3196</v>
      </c>
      <c r="H332" s="32"/>
      <c r="I332" s="33"/>
      <c r="J332" s="34"/>
      <c r="K332" s="35"/>
      <c r="M332" s="189"/>
      <c r="N332" s="189"/>
      <c r="O332" s="189"/>
      <c r="P332" s="189"/>
      <c r="Q332" s="190"/>
      <c r="R332" s="191"/>
      <c r="S332" s="192">
        <v>1</v>
      </c>
      <c r="T332" s="191" t="s">
        <v>2598</v>
      </c>
      <c r="U332" s="192"/>
      <c r="V332" s="191"/>
      <c r="W332" s="193">
        <f>SUM(W333:W336)</f>
        <v>4</v>
      </c>
      <c r="X332" s="191" t="s">
        <v>2600</v>
      </c>
    </row>
    <row r="333" spans="2:24" ht="41.4" thickBot="1" x14ac:dyDescent="0.55000000000000004">
      <c r="B333" s="180">
        <v>335</v>
      </c>
      <c r="C333" s="10">
        <v>1</v>
      </c>
      <c r="D333" s="25">
        <v>1.7</v>
      </c>
      <c r="E333" s="25" t="s">
        <v>3197</v>
      </c>
      <c r="F333" s="25" t="s">
        <v>3198</v>
      </c>
      <c r="G333" s="278" t="s">
        <v>3199</v>
      </c>
      <c r="H333" s="194">
        <v>291</v>
      </c>
      <c r="I333" s="195" t="s">
        <v>2891</v>
      </c>
      <c r="J333" s="27">
        <v>40</v>
      </c>
      <c r="K333" s="36" t="s">
        <v>3200</v>
      </c>
      <c r="L333" s="12" t="s">
        <v>1887</v>
      </c>
      <c r="W333" s="198">
        <v>1</v>
      </c>
    </row>
    <row r="334" spans="2:24" ht="61.8" thickBot="1" x14ac:dyDescent="0.55000000000000004">
      <c r="B334" s="180">
        <v>336</v>
      </c>
      <c r="C334" s="10">
        <v>1</v>
      </c>
      <c r="D334" s="25">
        <v>1.7</v>
      </c>
      <c r="E334" s="25" t="s">
        <v>3197</v>
      </c>
      <c r="F334" s="25" t="s">
        <v>3198</v>
      </c>
      <c r="G334" s="279"/>
      <c r="H334" s="194">
        <v>292</v>
      </c>
      <c r="I334" s="195" t="s">
        <v>2892</v>
      </c>
      <c r="J334" s="27">
        <v>40</v>
      </c>
      <c r="K334" s="36" t="s">
        <v>3201</v>
      </c>
      <c r="L334" s="12" t="s">
        <v>1887</v>
      </c>
      <c r="W334" s="198">
        <v>1</v>
      </c>
    </row>
    <row r="335" spans="2:24" ht="41.4" thickBot="1" x14ac:dyDescent="0.55000000000000004">
      <c r="B335" s="180"/>
      <c r="D335" s="25"/>
      <c r="E335" s="25"/>
      <c r="F335" s="25"/>
      <c r="G335" s="279"/>
      <c r="H335" s="194">
        <v>293</v>
      </c>
      <c r="I335" s="195" t="s">
        <v>2893</v>
      </c>
      <c r="J335" s="27">
        <v>40</v>
      </c>
      <c r="K335" s="36" t="s">
        <v>3202</v>
      </c>
      <c r="L335" s="12" t="s">
        <v>1887</v>
      </c>
      <c r="W335" s="198">
        <v>1</v>
      </c>
    </row>
    <row r="336" spans="2:24" ht="26.4" thickBot="1" x14ac:dyDescent="0.55000000000000004">
      <c r="B336" s="180">
        <v>337</v>
      </c>
      <c r="C336" s="10">
        <v>1</v>
      </c>
      <c r="D336" s="25">
        <v>1.7</v>
      </c>
      <c r="E336" s="25" t="s">
        <v>3197</v>
      </c>
      <c r="F336" s="25" t="s">
        <v>3198</v>
      </c>
      <c r="G336" s="280"/>
      <c r="H336" s="194">
        <v>294</v>
      </c>
      <c r="I336" s="195" t="s">
        <v>2894</v>
      </c>
      <c r="J336" s="45">
        <v>500</v>
      </c>
      <c r="K336" s="36" t="s">
        <v>3203</v>
      </c>
      <c r="L336" s="12" t="s">
        <v>1887</v>
      </c>
      <c r="W336" s="198">
        <v>1</v>
      </c>
    </row>
    <row r="337" spans="2:24" ht="26.4" thickBot="1" x14ac:dyDescent="0.55000000000000004">
      <c r="B337" s="180">
        <v>338</v>
      </c>
      <c r="G337" s="31" t="s">
        <v>3204</v>
      </c>
      <c r="H337" s="32"/>
      <c r="I337" s="33"/>
      <c r="J337" s="34"/>
      <c r="K337" s="35"/>
      <c r="M337" s="189"/>
      <c r="N337" s="189"/>
      <c r="O337" s="189"/>
      <c r="P337" s="189"/>
      <c r="Q337" s="190"/>
      <c r="R337" s="191"/>
      <c r="S337" s="192">
        <v>2</v>
      </c>
      <c r="T337" s="191" t="s">
        <v>2598</v>
      </c>
      <c r="U337" s="192"/>
      <c r="V337" s="191"/>
      <c r="W337" s="193">
        <f>SUM(W338:W341)</f>
        <v>4</v>
      </c>
      <c r="X337" s="191" t="s">
        <v>2600</v>
      </c>
    </row>
    <row r="338" spans="2:24" ht="61.8" thickBot="1" x14ac:dyDescent="0.55000000000000004">
      <c r="B338" s="180">
        <v>339</v>
      </c>
      <c r="C338" s="10">
        <v>1</v>
      </c>
      <c r="D338" s="25">
        <v>1.7</v>
      </c>
      <c r="E338" s="26" t="s">
        <v>3205</v>
      </c>
      <c r="F338" s="26" t="s">
        <v>3206</v>
      </c>
      <c r="G338" s="278" t="s">
        <v>3207</v>
      </c>
      <c r="H338" s="194">
        <v>295</v>
      </c>
      <c r="I338" s="195" t="s">
        <v>2895</v>
      </c>
      <c r="J338" s="27">
        <v>40</v>
      </c>
      <c r="K338" s="28" t="s">
        <v>3208</v>
      </c>
      <c r="L338" s="12" t="s">
        <v>1887</v>
      </c>
      <c r="W338" s="198">
        <v>1</v>
      </c>
    </row>
    <row r="339" spans="2:24" ht="41.4" thickBot="1" x14ac:dyDescent="0.55000000000000004">
      <c r="B339" s="180">
        <v>340</v>
      </c>
      <c r="C339" s="10">
        <v>1</v>
      </c>
      <c r="D339" s="25">
        <v>1.7</v>
      </c>
      <c r="E339" s="26" t="s">
        <v>3205</v>
      </c>
      <c r="F339" s="26" t="s">
        <v>3206</v>
      </c>
      <c r="G339" s="279"/>
      <c r="H339" s="194">
        <v>296</v>
      </c>
      <c r="I339" s="195" t="s">
        <v>2896</v>
      </c>
      <c r="J339" s="27">
        <v>40</v>
      </c>
      <c r="K339" s="28" t="s">
        <v>3209</v>
      </c>
      <c r="L339" s="12" t="s">
        <v>1887</v>
      </c>
      <c r="W339" s="198">
        <v>1</v>
      </c>
    </row>
    <row r="340" spans="2:24" ht="26.4" thickBot="1" x14ac:dyDescent="0.55000000000000004">
      <c r="B340" s="180">
        <v>341</v>
      </c>
      <c r="C340" s="10">
        <v>1</v>
      </c>
      <c r="D340" s="25">
        <v>1.7</v>
      </c>
      <c r="E340" s="26" t="s">
        <v>3205</v>
      </c>
      <c r="F340" s="26" t="s">
        <v>3206</v>
      </c>
      <c r="G340" s="280"/>
      <c r="H340" s="194">
        <v>297</v>
      </c>
      <c r="I340" s="195" t="s">
        <v>2897</v>
      </c>
      <c r="J340" s="27">
        <v>400</v>
      </c>
      <c r="K340" s="28" t="s">
        <v>3210</v>
      </c>
      <c r="L340" s="12" t="s">
        <v>1887</v>
      </c>
      <c r="W340" s="198">
        <v>1</v>
      </c>
    </row>
    <row r="341" spans="2:24" ht="41.4" thickBot="1" x14ac:dyDescent="0.55000000000000004">
      <c r="B341" s="180">
        <v>342</v>
      </c>
      <c r="C341" s="10">
        <v>1</v>
      </c>
      <c r="D341" s="25">
        <v>1.7</v>
      </c>
      <c r="E341" s="26" t="s">
        <v>3205</v>
      </c>
      <c r="F341" s="10" t="s">
        <v>3211</v>
      </c>
      <c r="G341" s="137" t="s">
        <v>3212</v>
      </c>
      <c r="H341" s="194">
        <v>298</v>
      </c>
      <c r="I341" s="195" t="s">
        <v>2898</v>
      </c>
      <c r="J341" s="27">
        <v>10</v>
      </c>
      <c r="K341" s="36" t="s">
        <v>3213</v>
      </c>
      <c r="L341" s="12" t="s">
        <v>1887</v>
      </c>
      <c r="W341" s="198">
        <v>1</v>
      </c>
    </row>
    <row r="342" spans="2:24" ht="26.4" thickBot="1" x14ac:dyDescent="0.55000000000000004">
      <c r="B342" s="180">
        <v>343</v>
      </c>
      <c r="G342" s="18" t="s">
        <v>3214</v>
      </c>
      <c r="H342" s="19"/>
      <c r="I342" s="19"/>
      <c r="J342" s="19"/>
      <c r="K342" s="48"/>
      <c r="M342" s="184"/>
      <c r="N342" s="184"/>
      <c r="O342" s="184"/>
      <c r="P342" s="184"/>
      <c r="Q342" s="185">
        <v>2</v>
      </c>
      <c r="R342" s="186" t="s">
        <v>2597</v>
      </c>
      <c r="S342" s="200">
        <f>SUM(S343:S361)</f>
        <v>6</v>
      </c>
      <c r="T342" s="186" t="s">
        <v>2598</v>
      </c>
      <c r="U342" s="187">
        <v>2</v>
      </c>
      <c r="V342" s="186" t="s">
        <v>2599</v>
      </c>
      <c r="W342" s="200">
        <f>SUM(W343:W361)/2</f>
        <v>17</v>
      </c>
      <c r="X342" s="186" t="s">
        <v>2600</v>
      </c>
    </row>
    <row r="343" spans="2:24" ht="26.4" thickBot="1" x14ac:dyDescent="0.55000000000000004">
      <c r="B343" s="180">
        <v>344</v>
      </c>
      <c r="G343" s="31" t="s">
        <v>3215</v>
      </c>
      <c r="H343" s="37"/>
      <c r="I343" s="33"/>
      <c r="J343" s="34"/>
      <c r="K343" s="35"/>
      <c r="M343" s="189"/>
      <c r="N343" s="189"/>
      <c r="O343" s="189"/>
      <c r="P343" s="189"/>
      <c r="Q343" s="190"/>
      <c r="R343" s="191"/>
      <c r="S343" s="192">
        <v>5</v>
      </c>
      <c r="T343" s="191" t="s">
        <v>2598</v>
      </c>
      <c r="U343" s="192"/>
      <c r="V343" s="191"/>
      <c r="W343" s="193">
        <f>SUM(W344:W357)</f>
        <v>14</v>
      </c>
      <c r="X343" s="191" t="s">
        <v>2600</v>
      </c>
    </row>
    <row r="344" spans="2:24" ht="41.4" thickBot="1" x14ac:dyDescent="0.55000000000000004">
      <c r="B344" s="180">
        <v>345</v>
      </c>
      <c r="C344" s="10">
        <v>1</v>
      </c>
      <c r="D344" s="38">
        <v>1.8</v>
      </c>
      <c r="E344" s="26" t="s">
        <v>3216</v>
      </c>
      <c r="F344" s="26" t="s">
        <v>3217</v>
      </c>
      <c r="G344" s="278" t="s">
        <v>3218</v>
      </c>
      <c r="H344" s="194">
        <v>299</v>
      </c>
      <c r="I344" s="195" t="s">
        <v>2899</v>
      </c>
      <c r="J344" s="27">
        <v>40</v>
      </c>
      <c r="K344" s="47" t="s">
        <v>3219</v>
      </c>
      <c r="L344" s="12" t="s">
        <v>1887</v>
      </c>
      <c r="W344" s="198">
        <v>1</v>
      </c>
    </row>
    <row r="345" spans="2:24" ht="41.4" thickBot="1" x14ac:dyDescent="0.55000000000000004">
      <c r="B345" s="180">
        <v>346</v>
      </c>
      <c r="C345" s="10">
        <v>1</v>
      </c>
      <c r="D345" s="38">
        <v>1.8</v>
      </c>
      <c r="E345" s="26" t="s">
        <v>3216</v>
      </c>
      <c r="F345" s="26" t="s">
        <v>3217</v>
      </c>
      <c r="G345" s="280"/>
      <c r="H345" s="194">
        <v>300</v>
      </c>
      <c r="I345" s="195" t="s">
        <v>2900</v>
      </c>
      <c r="J345" s="27">
        <v>1</v>
      </c>
      <c r="K345" s="51" t="s">
        <v>3220</v>
      </c>
      <c r="L345" s="12" t="s">
        <v>1887</v>
      </c>
      <c r="W345" s="198">
        <v>1</v>
      </c>
    </row>
    <row r="346" spans="2:24" ht="41.4" thickBot="1" x14ac:dyDescent="0.55000000000000004">
      <c r="B346" s="180">
        <v>347</v>
      </c>
      <c r="C346" s="10">
        <v>1</v>
      </c>
      <c r="D346" s="38">
        <v>1.8</v>
      </c>
      <c r="E346" s="26" t="s">
        <v>3216</v>
      </c>
      <c r="F346" s="39" t="s">
        <v>3221</v>
      </c>
      <c r="G346" s="278" t="s">
        <v>3222</v>
      </c>
      <c r="H346" s="194">
        <v>301</v>
      </c>
      <c r="I346" s="195" t="s">
        <v>2901</v>
      </c>
      <c r="J346" s="45">
        <v>10</v>
      </c>
      <c r="K346" s="47" t="s">
        <v>3223</v>
      </c>
      <c r="L346" s="12" t="s">
        <v>1887</v>
      </c>
      <c r="W346" s="198">
        <v>1</v>
      </c>
    </row>
    <row r="347" spans="2:24" ht="41.4" thickBot="1" x14ac:dyDescent="0.55000000000000004">
      <c r="B347" s="180"/>
      <c r="D347" s="38"/>
      <c r="E347" s="26"/>
      <c r="F347" s="39"/>
      <c r="G347" s="279"/>
      <c r="H347" s="194">
        <v>302</v>
      </c>
      <c r="I347" s="195" t="s">
        <v>2902</v>
      </c>
      <c r="J347" s="27">
        <v>50</v>
      </c>
      <c r="K347" s="47" t="s">
        <v>3224</v>
      </c>
      <c r="L347" s="12" t="s">
        <v>1887</v>
      </c>
      <c r="W347" s="198">
        <v>1</v>
      </c>
    </row>
    <row r="348" spans="2:24" ht="26.4" thickBot="1" x14ac:dyDescent="0.55000000000000004">
      <c r="B348" s="180">
        <v>348</v>
      </c>
      <c r="C348" s="10">
        <v>1</v>
      </c>
      <c r="D348" s="38">
        <v>1.8</v>
      </c>
      <c r="E348" s="26" t="s">
        <v>3216</v>
      </c>
      <c r="F348" s="39" t="s">
        <v>3221</v>
      </c>
      <c r="G348" s="280"/>
      <c r="H348" s="194">
        <v>303</v>
      </c>
      <c r="I348" s="195" t="s">
        <v>2903</v>
      </c>
      <c r="J348" s="45">
        <v>80</v>
      </c>
      <c r="K348" s="51" t="s">
        <v>3225</v>
      </c>
      <c r="L348" s="12" t="s">
        <v>1887</v>
      </c>
      <c r="W348" s="198">
        <v>1</v>
      </c>
    </row>
    <row r="349" spans="2:24" ht="41.4" thickBot="1" x14ac:dyDescent="0.55000000000000004">
      <c r="B349" s="180">
        <v>349</v>
      </c>
      <c r="C349" s="10">
        <v>1</v>
      </c>
      <c r="D349" s="38">
        <v>1.8</v>
      </c>
      <c r="E349" s="26" t="s">
        <v>3216</v>
      </c>
      <c r="F349" s="26" t="s">
        <v>3226</v>
      </c>
      <c r="G349" s="278" t="s">
        <v>3227</v>
      </c>
      <c r="H349" s="194">
        <v>304</v>
      </c>
      <c r="I349" s="195" t="s">
        <v>2904</v>
      </c>
      <c r="J349" s="45">
        <v>10000</v>
      </c>
      <c r="K349" s="51" t="s">
        <v>3228</v>
      </c>
      <c r="L349" s="12" t="s">
        <v>1887</v>
      </c>
      <c r="W349" s="198">
        <v>1</v>
      </c>
    </row>
    <row r="350" spans="2:24" ht="26.4" thickBot="1" x14ac:dyDescent="0.55000000000000004">
      <c r="B350" s="180">
        <v>350</v>
      </c>
      <c r="C350" s="10">
        <v>1</v>
      </c>
      <c r="D350" s="38">
        <v>1.8</v>
      </c>
      <c r="E350" s="26" t="s">
        <v>3216</v>
      </c>
      <c r="F350" s="26" t="s">
        <v>3226</v>
      </c>
      <c r="G350" s="279"/>
      <c r="H350" s="194">
        <v>305</v>
      </c>
      <c r="I350" s="195" t="s">
        <v>2905</v>
      </c>
      <c r="J350" s="27">
        <v>600</v>
      </c>
      <c r="K350" s="47" t="s">
        <v>3229</v>
      </c>
      <c r="L350" s="12" t="s">
        <v>1887</v>
      </c>
      <c r="W350" s="198">
        <v>1</v>
      </c>
    </row>
    <row r="351" spans="2:24" ht="41.4" thickBot="1" x14ac:dyDescent="0.55000000000000004">
      <c r="B351" s="180">
        <v>351</v>
      </c>
      <c r="C351" s="10">
        <v>1</v>
      </c>
      <c r="D351" s="38">
        <v>1.8</v>
      </c>
      <c r="E351" s="26" t="s">
        <v>3216</v>
      </c>
      <c r="F351" s="26" t="s">
        <v>3226</v>
      </c>
      <c r="G351" s="280"/>
      <c r="H351" s="194">
        <v>306</v>
      </c>
      <c r="I351" s="195" t="s">
        <v>2906</v>
      </c>
      <c r="J351" s="45">
        <v>3</v>
      </c>
      <c r="K351" s="51" t="s">
        <v>3230</v>
      </c>
      <c r="L351" s="12" t="s">
        <v>1887</v>
      </c>
      <c r="W351" s="198">
        <v>1</v>
      </c>
    </row>
    <row r="352" spans="2:24" ht="61.8" thickBot="1" x14ac:dyDescent="0.55000000000000004">
      <c r="B352" s="180">
        <v>352</v>
      </c>
      <c r="C352" s="10">
        <v>1</v>
      </c>
      <c r="D352" s="38">
        <v>1.8</v>
      </c>
      <c r="E352" s="26" t="s">
        <v>3216</v>
      </c>
      <c r="F352" s="39" t="s">
        <v>3231</v>
      </c>
      <c r="G352" s="278" t="s">
        <v>3232</v>
      </c>
      <c r="H352" s="194">
        <v>307</v>
      </c>
      <c r="I352" s="195" t="s">
        <v>2907</v>
      </c>
      <c r="J352" s="27">
        <v>40</v>
      </c>
      <c r="K352" s="47" t="s">
        <v>3233</v>
      </c>
      <c r="L352" s="12" t="s">
        <v>1887</v>
      </c>
      <c r="W352" s="198">
        <v>1</v>
      </c>
    </row>
    <row r="353" spans="2:24" ht="26.4" thickBot="1" x14ac:dyDescent="0.55000000000000004">
      <c r="B353" s="180">
        <v>353</v>
      </c>
      <c r="C353" s="10">
        <v>1</v>
      </c>
      <c r="D353" s="38">
        <v>1.8</v>
      </c>
      <c r="E353" s="26" t="s">
        <v>3216</v>
      </c>
      <c r="F353" s="39" t="s">
        <v>3231</v>
      </c>
      <c r="G353" s="279"/>
      <c r="H353" s="194">
        <v>308</v>
      </c>
      <c r="I353" s="195" t="s">
        <v>2908</v>
      </c>
      <c r="J353" s="27">
        <v>40000</v>
      </c>
      <c r="K353" s="47" t="s">
        <v>3234</v>
      </c>
      <c r="L353" s="12" t="s">
        <v>1887</v>
      </c>
      <c r="W353" s="198">
        <v>1</v>
      </c>
    </row>
    <row r="354" spans="2:24" ht="41.4" thickBot="1" x14ac:dyDescent="0.55000000000000004">
      <c r="B354" s="180">
        <v>354</v>
      </c>
      <c r="C354" s="10">
        <v>1</v>
      </c>
      <c r="D354" s="38">
        <v>1.8</v>
      </c>
      <c r="E354" s="26" t="s">
        <v>3216</v>
      </c>
      <c r="F354" s="39" t="s">
        <v>3231</v>
      </c>
      <c r="G354" s="279"/>
      <c r="H354" s="194">
        <v>309</v>
      </c>
      <c r="I354" s="195" t="s">
        <v>2909</v>
      </c>
      <c r="J354" s="27">
        <v>2000</v>
      </c>
      <c r="K354" s="47" t="s">
        <v>3235</v>
      </c>
      <c r="L354" s="12" t="s">
        <v>1887</v>
      </c>
      <c r="W354" s="198">
        <v>1</v>
      </c>
    </row>
    <row r="355" spans="2:24" ht="41.4" thickBot="1" x14ac:dyDescent="0.55000000000000004">
      <c r="B355" s="180">
        <v>355</v>
      </c>
      <c r="C355" s="10">
        <v>1</v>
      </c>
      <c r="D355" s="38">
        <v>1.8</v>
      </c>
      <c r="E355" s="26" t="s">
        <v>3216</v>
      </c>
      <c r="F355" s="39" t="s">
        <v>3231</v>
      </c>
      <c r="G355" s="279"/>
      <c r="H355" s="194">
        <v>310</v>
      </c>
      <c r="I355" s="195" t="s">
        <v>2910</v>
      </c>
      <c r="J355" s="27">
        <v>5000</v>
      </c>
      <c r="K355" s="47" t="s">
        <v>3236</v>
      </c>
      <c r="L355" s="12" t="s">
        <v>1887</v>
      </c>
      <c r="W355" s="198">
        <v>1</v>
      </c>
    </row>
    <row r="356" spans="2:24" ht="41.4" thickBot="1" x14ac:dyDescent="0.55000000000000004">
      <c r="B356" s="180">
        <v>356</v>
      </c>
      <c r="C356" s="10">
        <v>1</v>
      </c>
      <c r="D356" s="38">
        <v>1.8</v>
      </c>
      <c r="E356" s="26" t="s">
        <v>3216</v>
      </c>
      <c r="F356" s="39" t="s">
        <v>3231</v>
      </c>
      <c r="G356" s="280"/>
      <c r="H356" s="194">
        <v>311</v>
      </c>
      <c r="I356" s="195" t="s">
        <v>2911</v>
      </c>
      <c r="J356" s="27">
        <v>5000</v>
      </c>
      <c r="K356" s="47" t="s">
        <v>3237</v>
      </c>
      <c r="L356" s="12" t="s">
        <v>1887</v>
      </c>
      <c r="W356" s="198">
        <v>1</v>
      </c>
    </row>
    <row r="357" spans="2:24" ht="61.8" thickBot="1" x14ac:dyDescent="0.55000000000000004">
      <c r="B357" s="180">
        <v>357</v>
      </c>
      <c r="C357" s="10">
        <v>1</v>
      </c>
      <c r="D357" s="38">
        <v>1.8</v>
      </c>
      <c r="E357" s="26" t="s">
        <v>3216</v>
      </c>
      <c r="F357" s="26" t="s">
        <v>3238</v>
      </c>
      <c r="G357" s="138" t="s">
        <v>3239</v>
      </c>
      <c r="H357" s="194">
        <v>312</v>
      </c>
      <c r="I357" s="195" t="s">
        <v>2912</v>
      </c>
      <c r="J357" s="27">
        <v>40</v>
      </c>
      <c r="K357" s="51" t="s">
        <v>3240</v>
      </c>
      <c r="L357" s="12" t="s">
        <v>1887</v>
      </c>
      <c r="W357" s="198">
        <v>1</v>
      </c>
    </row>
    <row r="358" spans="2:24" ht="26.4" thickBot="1" x14ac:dyDescent="0.55000000000000004">
      <c r="B358" s="180">
        <v>358</v>
      </c>
      <c r="G358" s="31" t="s">
        <v>3241</v>
      </c>
      <c r="H358" s="32"/>
      <c r="I358" s="33"/>
      <c r="J358" s="34"/>
      <c r="K358" s="35"/>
      <c r="M358" s="189"/>
      <c r="N358" s="189"/>
      <c r="O358" s="189"/>
      <c r="P358" s="189"/>
      <c r="Q358" s="190"/>
      <c r="R358" s="191"/>
      <c r="S358" s="192">
        <v>1</v>
      </c>
      <c r="T358" s="191" t="s">
        <v>2598</v>
      </c>
      <c r="U358" s="192"/>
      <c r="V358" s="191"/>
      <c r="W358" s="193">
        <f>SUM(W359:W361)</f>
        <v>3</v>
      </c>
      <c r="X358" s="191" t="s">
        <v>2600</v>
      </c>
    </row>
    <row r="359" spans="2:24" ht="61.8" thickBot="1" x14ac:dyDescent="0.55000000000000004">
      <c r="B359" s="180">
        <v>359</v>
      </c>
      <c r="C359" s="10">
        <v>1</v>
      </c>
      <c r="D359" s="38">
        <v>1.8</v>
      </c>
      <c r="E359" s="25" t="s">
        <v>3242</v>
      </c>
      <c r="F359" s="25" t="s">
        <v>3243</v>
      </c>
      <c r="G359" s="278" t="s">
        <v>3244</v>
      </c>
      <c r="H359" s="194">
        <v>313</v>
      </c>
      <c r="I359" s="195" t="s">
        <v>2913</v>
      </c>
      <c r="J359" s="27">
        <v>2000</v>
      </c>
      <c r="K359" s="47" t="s">
        <v>3245</v>
      </c>
      <c r="L359" s="12" t="s">
        <v>1887</v>
      </c>
      <c r="W359" s="198">
        <v>1</v>
      </c>
    </row>
    <row r="360" spans="2:24" ht="41.4" thickBot="1" x14ac:dyDescent="0.55000000000000004">
      <c r="B360" s="180">
        <v>360</v>
      </c>
      <c r="C360" s="10">
        <v>1</v>
      </c>
      <c r="D360" s="38">
        <v>1.8</v>
      </c>
      <c r="E360" s="25" t="s">
        <v>3242</v>
      </c>
      <c r="F360" s="25" t="s">
        <v>3243</v>
      </c>
      <c r="G360" s="279"/>
      <c r="H360" s="194">
        <v>314</v>
      </c>
      <c r="I360" s="195" t="s">
        <v>2914</v>
      </c>
      <c r="J360" s="27">
        <v>40</v>
      </c>
      <c r="K360" s="47" t="s">
        <v>3246</v>
      </c>
      <c r="L360" s="12" t="s">
        <v>1887</v>
      </c>
      <c r="W360" s="198">
        <v>1</v>
      </c>
    </row>
    <row r="361" spans="2:24" ht="26.4" thickBot="1" x14ac:dyDescent="0.55000000000000004">
      <c r="B361" s="180">
        <v>361</v>
      </c>
      <c r="C361" s="10">
        <v>1</v>
      </c>
      <c r="D361" s="38">
        <v>1.8</v>
      </c>
      <c r="E361" s="25" t="s">
        <v>3242</v>
      </c>
      <c r="F361" s="25" t="s">
        <v>3243</v>
      </c>
      <c r="G361" s="280"/>
      <c r="H361" s="194">
        <v>315</v>
      </c>
      <c r="I361" s="195" t="s">
        <v>2915</v>
      </c>
      <c r="J361" s="45">
        <v>3</v>
      </c>
      <c r="K361" s="51" t="s">
        <v>3247</v>
      </c>
      <c r="L361" s="12" t="s">
        <v>1887</v>
      </c>
      <c r="W361" s="198">
        <v>1</v>
      </c>
    </row>
    <row r="362" spans="2:24" ht="26.4" thickBot="1" x14ac:dyDescent="0.55000000000000004">
      <c r="B362" s="180">
        <v>362</v>
      </c>
      <c r="G362" s="18" t="s">
        <v>3248</v>
      </c>
      <c r="H362" s="19"/>
      <c r="I362" s="19"/>
      <c r="J362" s="19"/>
      <c r="K362" s="48"/>
      <c r="M362" s="184"/>
      <c r="N362" s="184"/>
      <c r="O362" s="184"/>
      <c r="P362" s="184"/>
      <c r="Q362" s="185">
        <v>4</v>
      </c>
      <c r="R362" s="186" t="s">
        <v>2597</v>
      </c>
      <c r="S362" s="187">
        <f>SUM(S363:S399)</f>
        <v>13</v>
      </c>
      <c r="T362" s="186" t="s">
        <v>2598</v>
      </c>
      <c r="U362" s="187">
        <v>4</v>
      </c>
      <c r="V362" s="186" t="s">
        <v>2599</v>
      </c>
      <c r="W362" s="187">
        <f>SUM(W363:W399)/2</f>
        <v>33</v>
      </c>
      <c r="X362" s="186" t="s">
        <v>2600</v>
      </c>
    </row>
    <row r="363" spans="2:24" ht="26.4" thickBot="1" x14ac:dyDescent="0.55000000000000004">
      <c r="B363" s="180">
        <v>363</v>
      </c>
      <c r="G363" s="31" t="s">
        <v>3249</v>
      </c>
      <c r="H363" s="37"/>
      <c r="I363" s="33"/>
      <c r="J363" s="34"/>
      <c r="K363" s="35"/>
      <c r="M363" s="189"/>
      <c r="N363" s="189"/>
      <c r="O363" s="189"/>
      <c r="P363" s="189"/>
      <c r="Q363" s="190"/>
      <c r="R363" s="191"/>
      <c r="S363" s="192">
        <v>4</v>
      </c>
      <c r="T363" s="191" t="s">
        <v>2598</v>
      </c>
      <c r="U363" s="192"/>
      <c r="V363" s="191"/>
      <c r="W363" s="193">
        <f>SUM(W364:W377)</f>
        <v>14</v>
      </c>
      <c r="X363" s="191" t="s">
        <v>2600</v>
      </c>
    </row>
    <row r="364" spans="2:24" ht="26.4" thickBot="1" x14ac:dyDescent="0.55000000000000004">
      <c r="B364" s="180">
        <v>364</v>
      </c>
      <c r="C364" s="10">
        <v>1</v>
      </c>
      <c r="D364" s="25">
        <v>1.9</v>
      </c>
      <c r="E364" s="26" t="s">
        <v>3250</v>
      </c>
      <c r="F364" s="26" t="s">
        <v>3251</v>
      </c>
      <c r="G364" s="278" t="s">
        <v>3252</v>
      </c>
      <c r="H364" s="194">
        <v>316</v>
      </c>
      <c r="I364" s="195" t="s">
        <v>2916</v>
      </c>
      <c r="J364" s="27">
        <v>8</v>
      </c>
      <c r="K364" s="47" t="s">
        <v>3058</v>
      </c>
      <c r="L364" s="12" t="s">
        <v>3059</v>
      </c>
      <c r="W364" s="198">
        <v>1</v>
      </c>
    </row>
    <row r="365" spans="2:24" ht="26.4" thickBot="1" x14ac:dyDescent="0.55000000000000004">
      <c r="B365" s="180">
        <v>365</v>
      </c>
      <c r="C365" s="10">
        <v>1</v>
      </c>
      <c r="D365" s="25">
        <v>1.9</v>
      </c>
      <c r="E365" s="26" t="s">
        <v>3250</v>
      </c>
      <c r="F365" s="26" t="s">
        <v>3251</v>
      </c>
      <c r="G365" s="279"/>
      <c r="H365" s="194">
        <v>317</v>
      </c>
      <c r="I365" s="195" t="s">
        <v>2917</v>
      </c>
      <c r="J365" s="27">
        <v>3000</v>
      </c>
      <c r="K365" s="47" t="s">
        <v>3060</v>
      </c>
      <c r="L365" s="12" t="s">
        <v>3059</v>
      </c>
      <c r="W365" s="198">
        <v>1</v>
      </c>
    </row>
    <row r="366" spans="2:24" ht="26.4" thickBot="1" x14ac:dyDescent="0.55000000000000004">
      <c r="B366" s="180">
        <v>366</v>
      </c>
      <c r="C366" s="10">
        <v>1</v>
      </c>
      <c r="D366" s="25">
        <v>1.9</v>
      </c>
      <c r="E366" s="26" t="s">
        <v>3250</v>
      </c>
      <c r="F366" s="26" t="s">
        <v>3251</v>
      </c>
      <c r="G366" s="279"/>
      <c r="H366" s="194">
        <v>318</v>
      </c>
      <c r="I366" s="195" t="s">
        <v>2918</v>
      </c>
      <c r="J366" s="27">
        <v>40</v>
      </c>
      <c r="K366" s="47" t="s">
        <v>3061</v>
      </c>
      <c r="L366" s="12" t="s">
        <v>3059</v>
      </c>
      <c r="W366" s="198">
        <v>1</v>
      </c>
    </row>
    <row r="367" spans="2:24" ht="26.4" thickBot="1" x14ac:dyDescent="0.55000000000000004">
      <c r="B367" s="180">
        <v>367</v>
      </c>
      <c r="C367" s="10">
        <v>1</v>
      </c>
      <c r="D367" s="25">
        <v>1.9</v>
      </c>
      <c r="E367" s="26" t="s">
        <v>3250</v>
      </c>
      <c r="F367" s="26" t="s">
        <v>3251</v>
      </c>
      <c r="G367" s="280"/>
      <c r="H367" s="194">
        <v>319</v>
      </c>
      <c r="I367" s="195" t="s">
        <v>2919</v>
      </c>
      <c r="J367" s="27">
        <v>20</v>
      </c>
      <c r="K367" s="47" t="s">
        <v>3062</v>
      </c>
      <c r="L367" s="12" t="s">
        <v>3059</v>
      </c>
      <c r="W367" s="198">
        <v>1</v>
      </c>
    </row>
    <row r="368" spans="2:24" ht="41.4" thickBot="1" x14ac:dyDescent="0.55000000000000004">
      <c r="B368" s="180">
        <v>368</v>
      </c>
      <c r="C368" s="10">
        <v>1</v>
      </c>
      <c r="D368" s="25">
        <v>1.9</v>
      </c>
      <c r="E368" s="26" t="s">
        <v>3250</v>
      </c>
      <c r="F368" s="39" t="s">
        <v>3063</v>
      </c>
      <c r="G368" s="272" t="s">
        <v>1784</v>
      </c>
      <c r="H368" s="194">
        <v>320</v>
      </c>
      <c r="I368" s="195" t="s">
        <v>2920</v>
      </c>
      <c r="J368" s="27">
        <v>40</v>
      </c>
      <c r="K368" s="47" t="s">
        <v>1785</v>
      </c>
      <c r="L368" s="12" t="s">
        <v>3059</v>
      </c>
      <c r="W368" s="198">
        <v>1</v>
      </c>
    </row>
    <row r="369" spans="2:24" ht="41.4" thickBot="1" x14ac:dyDescent="0.55000000000000004">
      <c r="B369" s="180">
        <v>369</v>
      </c>
      <c r="C369" s="10">
        <v>1</v>
      </c>
      <c r="D369" s="25">
        <v>1.9</v>
      </c>
      <c r="E369" s="26" t="s">
        <v>3250</v>
      </c>
      <c r="F369" s="39" t="s">
        <v>3063</v>
      </c>
      <c r="G369" s="273"/>
      <c r="H369" s="194">
        <v>321</v>
      </c>
      <c r="I369" s="195" t="s">
        <v>2921</v>
      </c>
      <c r="J369" s="27">
        <v>40</v>
      </c>
      <c r="K369" s="47" t="s">
        <v>1786</v>
      </c>
      <c r="L369" s="12" t="s">
        <v>3059</v>
      </c>
      <c r="W369" s="198">
        <v>1</v>
      </c>
    </row>
    <row r="370" spans="2:24" ht="26.4" thickBot="1" x14ac:dyDescent="0.55000000000000004">
      <c r="B370" s="180">
        <v>370</v>
      </c>
      <c r="C370" s="10">
        <v>1</v>
      </c>
      <c r="D370" s="25">
        <v>1.9</v>
      </c>
      <c r="E370" s="26" t="s">
        <v>3250</v>
      </c>
      <c r="F370" s="39" t="s">
        <v>3063</v>
      </c>
      <c r="G370" s="273"/>
      <c r="H370" s="194">
        <v>322</v>
      </c>
      <c r="I370" s="195" t="s">
        <v>2922</v>
      </c>
      <c r="J370" s="27">
        <v>40</v>
      </c>
      <c r="K370" s="47" t="s">
        <v>1787</v>
      </c>
      <c r="L370" s="12" t="s">
        <v>3059</v>
      </c>
      <c r="W370" s="198">
        <v>1</v>
      </c>
    </row>
    <row r="371" spans="2:24" ht="26.4" thickBot="1" x14ac:dyDescent="0.55000000000000004">
      <c r="B371" s="180"/>
      <c r="D371" s="25"/>
      <c r="E371" s="26"/>
      <c r="F371" s="39"/>
      <c r="G371" s="273"/>
      <c r="H371" s="194">
        <v>323</v>
      </c>
      <c r="I371" s="195" t="s">
        <v>2923</v>
      </c>
      <c r="J371" s="27">
        <v>3500</v>
      </c>
      <c r="K371" s="47" t="s">
        <v>1788</v>
      </c>
      <c r="L371" s="12" t="s">
        <v>3059</v>
      </c>
      <c r="W371" s="198">
        <v>1</v>
      </c>
    </row>
    <row r="372" spans="2:24" ht="41.4" thickBot="1" x14ac:dyDescent="0.55000000000000004">
      <c r="B372" s="180">
        <v>371</v>
      </c>
      <c r="C372" s="10">
        <v>1</v>
      </c>
      <c r="D372" s="25">
        <v>1.9</v>
      </c>
      <c r="E372" s="26" t="s">
        <v>3250</v>
      </c>
      <c r="F372" s="39" t="s">
        <v>3063</v>
      </c>
      <c r="G372" s="274"/>
      <c r="H372" s="194">
        <v>324</v>
      </c>
      <c r="I372" s="195" t="s">
        <v>2924</v>
      </c>
      <c r="J372" s="45">
        <v>12</v>
      </c>
      <c r="K372" s="51" t="s">
        <v>1789</v>
      </c>
      <c r="L372" s="12" t="s">
        <v>3059</v>
      </c>
      <c r="W372" s="198">
        <v>1</v>
      </c>
    </row>
    <row r="373" spans="2:24" ht="41.4" thickBot="1" x14ac:dyDescent="0.55000000000000004">
      <c r="B373" s="180">
        <v>372</v>
      </c>
      <c r="C373" s="10">
        <v>1</v>
      </c>
      <c r="D373" s="25">
        <v>1.9</v>
      </c>
      <c r="E373" s="26" t="s">
        <v>3250</v>
      </c>
      <c r="F373" s="26" t="s">
        <v>1790</v>
      </c>
      <c r="G373" s="272" t="s">
        <v>1791</v>
      </c>
      <c r="H373" s="194">
        <v>325</v>
      </c>
      <c r="I373" s="195" t="s">
        <v>2925</v>
      </c>
      <c r="J373" s="27">
        <v>4</v>
      </c>
      <c r="K373" s="47" t="s">
        <v>1792</v>
      </c>
      <c r="L373" s="12" t="s">
        <v>3059</v>
      </c>
      <c r="W373" s="198">
        <v>1</v>
      </c>
    </row>
    <row r="374" spans="2:24" ht="26.4" thickBot="1" x14ac:dyDescent="0.55000000000000004">
      <c r="B374" s="180">
        <v>373</v>
      </c>
      <c r="C374" s="10">
        <v>1</v>
      </c>
      <c r="D374" s="25">
        <v>1.9</v>
      </c>
      <c r="E374" s="26" t="s">
        <v>3250</v>
      </c>
      <c r="F374" s="26" t="s">
        <v>1790</v>
      </c>
      <c r="G374" s="273"/>
      <c r="H374" s="194">
        <v>326</v>
      </c>
      <c r="I374" s="195" t="s">
        <v>2926</v>
      </c>
      <c r="J374" s="27">
        <v>40</v>
      </c>
      <c r="K374" s="47" t="s">
        <v>1793</v>
      </c>
      <c r="L374" s="12" t="s">
        <v>3059</v>
      </c>
      <c r="W374" s="198">
        <v>1</v>
      </c>
    </row>
    <row r="375" spans="2:24" ht="41.4" thickBot="1" x14ac:dyDescent="0.55000000000000004">
      <c r="B375" s="180">
        <v>374</v>
      </c>
      <c r="C375" s="10">
        <v>1</v>
      </c>
      <c r="D375" s="25">
        <v>1.9</v>
      </c>
      <c r="E375" s="26" t="s">
        <v>3250</v>
      </c>
      <c r="F375" s="26" t="s">
        <v>1790</v>
      </c>
      <c r="G375" s="274"/>
      <c r="H375" s="194">
        <v>327</v>
      </c>
      <c r="I375" s="195" t="s">
        <v>2927</v>
      </c>
      <c r="J375" s="27">
        <v>1500</v>
      </c>
      <c r="K375" s="47" t="s">
        <v>1794</v>
      </c>
      <c r="L375" s="12" t="s">
        <v>3059</v>
      </c>
      <c r="W375" s="198">
        <v>1</v>
      </c>
    </row>
    <row r="376" spans="2:24" ht="26.4" thickBot="1" x14ac:dyDescent="0.55000000000000004">
      <c r="B376" s="180">
        <v>375</v>
      </c>
      <c r="C376" s="10">
        <v>1</v>
      </c>
      <c r="D376" s="25">
        <v>1.9</v>
      </c>
      <c r="E376" s="26" t="s">
        <v>3250</v>
      </c>
      <c r="F376" s="39" t="s">
        <v>1795</v>
      </c>
      <c r="G376" s="278" t="s">
        <v>1796</v>
      </c>
      <c r="H376" s="194">
        <v>328</v>
      </c>
      <c r="I376" s="195" t="s">
        <v>2928</v>
      </c>
      <c r="J376" s="27">
        <v>39</v>
      </c>
      <c r="K376" s="47" t="s">
        <v>1797</v>
      </c>
      <c r="L376" s="12" t="s">
        <v>3059</v>
      </c>
      <c r="W376" s="198">
        <v>1</v>
      </c>
    </row>
    <row r="377" spans="2:24" ht="41.4" thickBot="1" x14ac:dyDescent="0.55000000000000004">
      <c r="B377" s="180">
        <v>376</v>
      </c>
      <c r="C377" s="10">
        <v>1</v>
      </c>
      <c r="D377" s="25">
        <v>1.9</v>
      </c>
      <c r="E377" s="26" t="s">
        <v>3250</v>
      </c>
      <c r="F377" s="39" t="s">
        <v>1795</v>
      </c>
      <c r="G377" s="280"/>
      <c r="H377" s="194">
        <v>329</v>
      </c>
      <c r="I377" s="195" t="s">
        <v>2929</v>
      </c>
      <c r="J377" s="27">
        <v>40</v>
      </c>
      <c r="K377" s="47" t="s">
        <v>1798</v>
      </c>
      <c r="L377" s="12" t="s">
        <v>3059</v>
      </c>
      <c r="W377" s="198">
        <v>1</v>
      </c>
    </row>
    <row r="378" spans="2:24" ht="26.4" thickBot="1" x14ac:dyDescent="0.55000000000000004">
      <c r="B378" s="180">
        <v>377</v>
      </c>
      <c r="G378" s="31" t="s">
        <v>1799</v>
      </c>
      <c r="H378" s="32"/>
      <c r="I378" s="33"/>
      <c r="J378" s="34"/>
      <c r="K378" s="35"/>
      <c r="M378" s="189"/>
      <c r="N378" s="189"/>
      <c r="O378" s="189"/>
      <c r="P378" s="189"/>
      <c r="Q378" s="190"/>
      <c r="R378" s="191"/>
      <c r="S378" s="192">
        <v>3</v>
      </c>
      <c r="T378" s="191" t="s">
        <v>2598</v>
      </c>
      <c r="U378" s="192"/>
      <c r="V378" s="191"/>
      <c r="W378" s="193">
        <f>SUM(W379:W384)</f>
        <v>6</v>
      </c>
      <c r="X378" s="191" t="s">
        <v>2600</v>
      </c>
    </row>
    <row r="379" spans="2:24" ht="41.4" thickBot="1" x14ac:dyDescent="0.55000000000000004">
      <c r="B379" s="180">
        <v>378</v>
      </c>
      <c r="C379" s="10">
        <v>1</v>
      </c>
      <c r="D379" s="25">
        <v>1.9</v>
      </c>
      <c r="E379" s="25" t="s">
        <v>1800</v>
      </c>
      <c r="F379" s="25" t="s">
        <v>1801</v>
      </c>
      <c r="G379" s="272" t="s">
        <v>1802</v>
      </c>
      <c r="H379" s="201">
        <v>330</v>
      </c>
      <c r="I379" s="195" t="s">
        <v>2930</v>
      </c>
      <c r="J379" s="27">
        <v>16</v>
      </c>
      <c r="K379" s="47" t="s">
        <v>1803</v>
      </c>
      <c r="L379" s="12" t="s">
        <v>3059</v>
      </c>
      <c r="W379" s="198">
        <v>1</v>
      </c>
    </row>
    <row r="380" spans="2:24" ht="26.4" thickBot="1" x14ac:dyDescent="0.55000000000000004">
      <c r="B380" s="180">
        <v>379</v>
      </c>
      <c r="C380" s="10">
        <v>1</v>
      </c>
      <c r="D380" s="25">
        <v>1.9</v>
      </c>
      <c r="E380" s="25" t="s">
        <v>1800</v>
      </c>
      <c r="F380" s="25" t="s">
        <v>1801</v>
      </c>
      <c r="G380" s="274"/>
      <c r="H380" s="201">
        <v>331</v>
      </c>
      <c r="I380" s="195" t="s">
        <v>2931</v>
      </c>
      <c r="J380" s="27">
        <v>4</v>
      </c>
      <c r="K380" s="47" t="s">
        <v>1804</v>
      </c>
      <c r="L380" s="12" t="s">
        <v>3059</v>
      </c>
      <c r="W380" s="198">
        <v>1</v>
      </c>
    </row>
    <row r="381" spans="2:24" ht="41.4" thickBot="1" x14ac:dyDescent="0.55000000000000004">
      <c r="B381" s="180">
        <v>380</v>
      </c>
      <c r="C381" s="10">
        <v>1</v>
      </c>
      <c r="D381" s="25">
        <v>1.9</v>
      </c>
      <c r="E381" s="25" t="s">
        <v>1800</v>
      </c>
      <c r="F381" s="39" t="s">
        <v>1805</v>
      </c>
      <c r="G381" s="272" t="s">
        <v>1806</v>
      </c>
      <c r="H381" s="201">
        <v>332</v>
      </c>
      <c r="I381" s="195" t="s">
        <v>2932</v>
      </c>
      <c r="J381" s="27">
        <v>4</v>
      </c>
      <c r="K381" s="47" t="s">
        <v>1807</v>
      </c>
      <c r="L381" s="12" t="s">
        <v>3059</v>
      </c>
      <c r="W381" s="198">
        <v>1</v>
      </c>
    </row>
    <row r="382" spans="2:24" ht="26.4" thickBot="1" x14ac:dyDescent="0.55000000000000004">
      <c r="B382" s="180">
        <v>381</v>
      </c>
      <c r="C382" s="10">
        <v>1</v>
      </c>
      <c r="D382" s="25">
        <v>1.9</v>
      </c>
      <c r="E382" s="25" t="s">
        <v>1800</v>
      </c>
      <c r="F382" s="39" t="s">
        <v>1805</v>
      </c>
      <c r="G382" s="274"/>
      <c r="H382" s="201">
        <v>333</v>
      </c>
      <c r="I382" s="195" t="s">
        <v>2933</v>
      </c>
      <c r="J382" s="27">
        <v>80</v>
      </c>
      <c r="K382" s="47" t="s">
        <v>1808</v>
      </c>
      <c r="L382" s="12" t="s">
        <v>3059</v>
      </c>
      <c r="W382" s="198">
        <v>1</v>
      </c>
    </row>
    <row r="383" spans="2:24" ht="26.4" thickBot="1" x14ac:dyDescent="0.55000000000000004">
      <c r="B383" s="180">
        <v>382</v>
      </c>
      <c r="C383" s="10">
        <v>1</v>
      </c>
      <c r="D383" s="25">
        <v>1.9</v>
      </c>
      <c r="E383" s="25" t="s">
        <v>1800</v>
      </c>
      <c r="F383" s="25" t="s">
        <v>1809</v>
      </c>
      <c r="G383" s="278" t="s">
        <v>1810</v>
      </c>
      <c r="H383" s="201">
        <v>334</v>
      </c>
      <c r="I383" s="195" t="s">
        <v>2934</v>
      </c>
      <c r="J383" s="27">
        <v>4</v>
      </c>
      <c r="K383" s="47" t="s">
        <v>1811</v>
      </c>
      <c r="L383" s="12" t="s">
        <v>3059</v>
      </c>
      <c r="W383" s="198">
        <v>1</v>
      </c>
    </row>
    <row r="384" spans="2:24" ht="26.4" thickBot="1" x14ac:dyDescent="0.55000000000000004">
      <c r="B384" s="180">
        <v>383</v>
      </c>
      <c r="C384" s="10">
        <v>1</v>
      </c>
      <c r="D384" s="25">
        <v>1.9</v>
      </c>
      <c r="E384" s="25" t="s">
        <v>1800</v>
      </c>
      <c r="F384" s="25" t="s">
        <v>1809</v>
      </c>
      <c r="G384" s="280"/>
      <c r="H384" s="201">
        <v>335</v>
      </c>
      <c r="I384" s="195" t="s">
        <v>2935</v>
      </c>
      <c r="J384" s="27">
        <v>15</v>
      </c>
      <c r="K384" s="47" t="s">
        <v>1808</v>
      </c>
      <c r="L384" s="12" t="s">
        <v>3059</v>
      </c>
      <c r="W384" s="198">
        <v>1</v>
      </c>
    </row>
    <row r="385" spans="2:24" ht="26.4" thickBot="1" x14ac:dyDescent="0.55000000000000004">
      <c r="B385" s="180">
        <v>384</v>
      </c>
      <c r="G385" s="31" t="s">
        <v>1812</v>
      </c>
      <c r="H385" s="32"/>
      <c r="I385" s="33"/>
      <c r="J385" s="34"/>
      <c r="K385" s="35"/>
      <c r="M385" s="189"/>
      <c r="N385" s="189"/>
      <c r="O385" s="189"/>
      <c r="P385" s="189"/>
      <c r="Q385" s="190"/>
      <c r="R385" s="191"/>
      <c r="S385" s="192">
        <v>3</v>
      </c>
      <c r="T385" s="191" t="s">
        <v>2598</v>
      </c>
      <c r="U385" s="192"/>
      <c r="V385" s="191"/>
      <c r="W385" s="193">
        <f>SUM(W386:W393)</f>
        <v>8</v>
      </c>
      <c r="X385" s="191" t="s">
        <v>2600</v>
      </c>
    </row>
    <row r="386" spans="2:24" ht="26.4" thickBot="1" x14ac:dyDescent="0.55000000000000004">
      <c r="B386" s="180">
        <v>385</v>
      </c>
      <c r="C386" s="10">
        <v>1</v>
      </c>
      <c r="D386" s="25">
        <v>1.9</v>
      </c>
      <c r="E386" s="26" t="s">
        <v>1813</v>
      </c>
      <c r="F386" s="26" t="s">
        <v>1814</v>
      </c>
      <c r="G386" s="272" t="s">
        <v>1815</v>
      </c>
      <c r="H386" s="201">
        <v>336</v>
      </c>
      <c r="I386" s="195" t="s">
        <v>2936</v>
      </c>
      <c r="J386" s="27">
        <v>40</v>
      </c>
      <c r="K386" s="47" t="s">
        <v>1816</v>
      </c>
      <c r="L386" s="12" t="s">
        <v>3059</v>
      </c>
      <c r="W386" s="198">
        <v>1</v>
      </c>
    </row>
    <row r="387" spans="2:24" ht="41.4" thickBot="1" x14ac:dyDescent="0.55000000000000004">
      <c r="B387" s="180">
        <v>386</v>
      </c>
      <c r="C387" s="10">
        <v>1</v>
      </c>
      <c r="D387" s="25">
        <v>1.9</v>
      </c>
      <c r="E387" s="26" t="s">
        <v>1813</v>
      </c>
      <c r="F387" s="26" t="s">
        <v>1814</v>
      </c>
      <c r="G387" s="273"/>
      <c r="H387" s="201">
        <v>337</v>
      </c>
      <c r="I387" s="195" t="s">
        <v>2937</v>
      </c>
      <c r="J387" s="27">
        <v>4</v>
      </c>
      <c r="K387" s="47" t="s">
        <v>1817</v>
      </c>
      <c r="L387" s="12" t="s">
        <v>3059</v>
      </c>
      <c r="W387" s="198">
        <v>1</v>
      </c>
    </row>
    <row r="388" spans="2:24" ht="26.4" thickBot="1" x14ac:dyDescent="0.55000000000000004">
      <c r="B388" s="180">
        <v>387</v>
      </c>
      <c r="C388" s="10">
        <v>1</v>
      </c>
      <c r="D388" s="25">
        <v>1.9</v>
      </c>
      <c r="E388" s="26" t="s">
        <v>1813</v>
      </c>
      <c r="F388" s="26" t="s">
        <v>1814</v>
      </c>
      <c r="G388" s="274"/>
      <c r="H388" s="201">
        <v>338</v>
      </c>
      <c r="I388" s="195" t="s">
        <v>2938</v>
      </c>
      <c r="J388" s="27">
        <v>4</v>
      </c>
      <c r="K388" s="47" t="s">
        <v>1818</v>
      </c>
      <c r="L388" s="12" t="s">
        <v>3059</v>
      </c>
      <c r="W388" s="198">
        <v>1</v>
      </c>
    </row>
    <row r="389" spans="2:24" ht="41.4" thickBot="1" x14ac:dyDescent="0.55000000000000004">
      <c r="B389" s="180">
        <v>388</v>
      </c>
      <c r="C389" s="10">
        <v>1</v>
      </c>
      <c r="D389" s="25">
        <v>1.9</v>
      </c>
      <c r="E389" s="26" t="s">
        <v>1813</v>
      </c>
      <c r="F389" s="39" t="s">
        <v>1819</v>
      </c>
      <c r="G389" s="272" t="s">
        <v>1820</v>
      </c>
      <c r="H389" s="201">
        <v>339</v>
      </c>
      <c r="I389" s="195" t="s">
        <v>2939</v>
      </c>
      <c r="J389" s="27">
        <v>8</v>
      </c>
      <c r="K389" s="47" t="s">
        <v>1821</v>
      </c>
      <c r="L389" s="12" t="s">
        <v>3059</v>
      </c>
      <c r="W389" s="198">
        <v>1</v>
      </c>
    </row>
    <row r="390" spans="2:24" ht="26.4" thickBot="1" x14ac:dyDescent="0.55000000000000004">
      <c r="B390" s="180">
        <v>389</v>
      </c>
      <c r="C390" s="10">
        <v>1</v>
      </c>
      <c r="D390" s="25">
        <v>1.9</v>
      </c>
      <c r="E390" s="26" t="s">
        <v>1813</v>
      </c>
      <c r="F390" s="39" t="s">
        <v>1819</v>
      </c>
      <c r="G390" s="274"/>
      <c r="H390" s="201">
        <v>340</v>
      </c>
      <c r="I390" s="195" t="s">
        <v>2940</v>
      </c>
      <c r="J390" s="27">
        <v>8</v>
      </c>
      <c r="K390" s="52" t="s">
        <v>1822</v>
      </c>
      <c r="L390" s="12" t="s">
        <v>3059</v>
      </c>
      <c r="W390" s="198">
        <v>1</v>
      </c>
    </row>
    <row r="391" spans="2:24" ht="26.4" thickBot="1" x14ac:dyDescent="0.55000000000000004">
      <c r="B391" s="180">
        <v>390</v>
      </c>
      <c r="C391" s="10">
        <v>1</v>
      </c>
      <c r="D391" s="25">
        <v>1.9</v>
      </c>
      <c r="E391" s="26" t="s">
        <v>1813</v>
      </c>
      <c r="F391" s="26" t="s">
        <v>1823</v>
      </c>
      <c r="G391" s="278" t="s">
        <v>1824</v>
      </c>
      <c r="H391" s="201">
        <v>341</v>
      </c>
      <c r="I391" s="195" t="s">
        <v>2941</v>
      </c>
      <c r="J391" s="27">
        <v>40</v>
      </c>
      <c r="K391" s="52" t="s">
        <v>1825</v>
      </c>
      <c r="L391" s="12" t="s">
        <v>3059</v>
      </c>
      <c r="W391" s="198">
        <v>1</v>
      </c>
    </row>
    <row r="392" spans="2:24" ht="41.4" thickBot="1" x14ac:dyDescent="0.55000000000000004">
      <c r="B392" s="180">
        <v>391</v>
      </c>
      <c r="C392" s="10">
        <v>1</v>
      </c>
      <c r="D392" s="25">
        <v>1.9</v>
      </c>
      <c r="E392" s="26" t="s">
        <v>1813</v>
      </c>
      <c r="F392" s="26" t="s">
        <v>1823</v>
      </c>
      <c r="G392" s="279"/>
      <c r="H392" s="201">
        <v>342</v>
      </c>
      <c r="I392" s="195" t="s">
        <v>2942</v>
      </c>
      <c r="J392" s="27">
        <v>40</v>
      </c>
      <c r="K392" s="52" t="s">
        <v>1826</v>
      </c>
      <c r="L392" s="12" t="s">
        <v>3059</v>
      </c>
      <c r="W392" s="198">
        <v>1</v>
      </c>
    </row>
    <row r="393" spans="2:24" ht="26.4" thickBot="1" x14ac:dyDescent="0.55000000000000004">
      <c r="B393" s="180">
        <v>392</v>
      </c>
      <c r="C393" s="10">
        <v>1</v>
      </c>
      <c r="D393" s="25">
        <v>1.9</v>
      </c>
      <c r="E393" s="26" t="s">
        <v>1813</v>
      </c>
      <c r="F393" s="26" t="s">
        <v>1823</v>
      </c>
      <c r="G393" s="280"/>
      <c r="H393" s="201">
        <v>343</v>
      </c>
      <c r="I393" s="195" t="s">
        <v>2943</v>
      </c>
      <c r="J393" s="41">
        <v>1</v>
      </c>
      <c r="K393" s="47" t="s">
        <v>1827</v>
      </c>
      <c r="L393" s="12" t="s">
        <v>3059</v>
      </c>
      <c r="W393" s="198">
        <v>1</v>
      </c>
    </row>
    <row r="394" spans="2:24" ht="26.4" thickBot="1" x14ac:dyDescent="0.55000000000000004">
      <c r="B394" s="180"/>
      <c r="G394" s="53" t="s">
        <v>1828</v>
      </c>
      <c r="H394" s="32"/>
      <c r="I394" s="37"/>
      <c r="J394" s="54"/>
      <c r="K394" s="55"/>
      <c r="M394" s="189"/>
      <c r="N394" s="189"/>
      <c r="O394" s="189"/>
      <c r="P394" s="189"/>
      <c r="Q394" s="190"/>
      <c r="R394" s="191"/>
      <c r="S394" s="192">
        <v>3</v>
      </c>
      <c r="T394" s="191" t="s">
        <v>2598</v>
      </c>
      <c r="U394" s="192"/>
      <c r="V394" s="191"/>
      <c r="W394" s="193">
        <f>SUM(W395:W399)</f>
        <v>5</v>
      </c>
      <c r="X394" s="191" t="s">
        <v>2600</v>
      </c>
    </row>
    <row r="395" spans="2:24" ht="82.2" thickBot="1" x14ac:dyDescent="0.55000000000000004">
      <c r="B395" s="180"/>
      <c r="C395" s="10" t="s">
        <v>1829</v>
      </c>
      <c r="D395" s="25">
        <v>1.9</v>
      </c>
      <c r="E395" s="25" t="s">
        <v>1830</v>
      </c>
      <c r="F395" s="25" t="s">
        <v>1831</v>
      </c>
      <c r="G395" s="144" t="s">
        <v>1832</v>
      </c>
      <c r="H395" s="202">
        <v>344</v>
      </c>
      <c r="I395" s="195" t="s">
        <v>2944</v>
      </c>
      <c r="J395" s="56">
        <v>1</v>
      </c>
      <c r="K395" s="57" t="s">
        <v>1833</v>
      </c>
      <c r="L395" s="12" t="s">
        <v>1834</v>
      </c>
      <c r="W395" s="198">
        <v>1</v>
      </c>
    </row>
    <row r="396" spans="2:24" ht="82.2" customHeight="1" thickBot="1" x14ac:dyDescent="0.55000000000000004">
      <c r="B396" s="180"/>
      <c r="C396" s="10">
        <v>1</v>
      </c>
      <c r="D396" s="25">
        <v>1.9</v>
      </c>
      <c r="E396" s="25" t="s">
        <v>1830</v>
      </c>
      <c r="F396" s="39" t="s">
        <v>1835</v>
      </c>
      <c r="G396" s="320" t="s">
        <v>1836</v>
      </c>
      <c r="H396" s="202">
        <v>345</v>
      </c>
      <c r="I396" s="195" t="s">
        <v>2945</v>
      </c>
      <c r="J396" s="56">
        <v>40</v>
      </c>
      <c r="K396" s="57" t="s">
        <v>1837</v>
      </c>
      <c r="L396" s="12" t="s">
        <v>1834</v>
      </c>
      <c r="W396" s="198">
        <v>1</v>
      </c>
    </row>
    <row r="397" spans="2:24" ht="41.4" thickBot="1" x14ac:dyDescent="0.55000000000000004">
      <c r="B397" s="180"/>
      <c r="C397" s="10">
        <v>1</v>
      </c>
      <c r="D397" s="25">
        <v>1.9</v>
      </c>
      <c r="E397" s="25" t="s">
        <v>1830</v>
      </c>
      <c r="F397" s="39" t="s">
        <v>1835</v>
      </c>
      <c r="G397" s="320"/>
      <c r="H397" s="202">
        <v>346</v>
      </c>
      <c r="I397" s="195" t="s">
        <v>817</v>
      </c>
      <c r="J397" s="56">
        <v>576</v>
      </c>
      <c r="K397" s="57" t="s">
        <v>1838</v>
      </c>
      <c r="L397" s="12" t="s">
        <v>1834</v>
      </c>
      <c r="W397" s="198">
        <v>1</v>
      </c>
    </row>
    <row r="398" spans="2:24" ht="41.4" thickBot="1" x14ac:dyDescent="0.55000000000000004">
      <c r="B398" s="180"/>
      <c r="C398" s="10">
        <v>1</v>
      </c>
      <c r="D398" s="25">
        <v>1.9</v>
      </c>
      <c r="E398" s="25" t="s">
        <v>1830</v>
      </c>
      <c r="F398" s="39" t="s">
        <v>1835</v>
      </c>
      <c r="G398" s="320"/>
      <c r="H398" s="202">
        <v>347</v>
      </c>
      <c r="I398" s="195" t="s">
        <v>818</v>
      </c>
      <c r="J398" s="56">
        <v>60</v>
      </c>
      <c r="K398" s="57" t="s">
        <v>1839</v>
      </c>
      <c r="L398" s="12" t="s">
        <v>1834</v>
      </c>
      <c r="W398" s="198">
        <v>1</v>
      </c>
    </row>
    <row r="399" spans="2:24" ht="102.6" thickBot="1" x14ac:dyDescent="0.55000000000000004">
      <c r="B399" s="180"/>
      <c r="C399" s="10">
        <v>1</v>
      </c>
      <c r="D399" s="25">
        <v>1.9</v>
      </c>
      <c r="E399" s="25" t="s">
        <v>1830</v>
      </c>
      <c r="F399" s="25" t="s">
        <v>1840</v>
      </c>
      <c r="G399" s="144" t="s">
        <v>1841</v>
      </c>
      <c r="H399" s="202">
        <v>348</v>
      </c>
      <c r="I399" s="195" t="s">
        <v>819</v>
      </c>
      <c r="J399" s="58">
        <v>0.5</v>
      </c>
      <c r="K399" s="57" t="s">
        <v>1842</v>
      </c>
      <c r="L399" s="12" t="s">
        <v>1834</v>
      </c>
      <c r="W399" s="198">
        <v>1</v>
      </c>
    </row>
    <row r="400" spans="2:24" ht="26.4" thickBot="1" x14ac:dyDescent="0.55000000000000004">
      <c r="B400" s="180">
        <v>393</v>
      </c>
      <c r="G400" s="18" t="s">
        <v>1843</v>
      </c>
      <c r="H400" s="19"/>
      <c r="I400" s="19"/>
      <c r="J400" s="19"/>
      <c r="K400" s="48"/>
      <c r="M400" s="184"/>
      <c r="N400" s="184"/>
      <c r="O400" s="184"/>
      <c r="P400" s="184"/>
      <c r="Q400" s="185">
        <v>5</v>
      </c>
      <c r="R400" s="186" t="s">
        <v>2597</v>
      </c>
      <c r="S400" s="200">
        <f>SUM(S401:S483)</f>
        <v>30</v>
      </c>
      <c r="T400" s="186" t="s">
        <v>2598</v>
      </c>
      <c r="U400" s="187">
        <v>9</v>
      </c>
      <c r="V400" s="186" t="s">
        <v>2599</v>
      </c>
      <c r="W400" s="200">
        <f>SUM(W401:W483)/2</f>
        <v>78</v>
      </c>
      <c r="X400" s="186" t="s">
        <v>2600</v>
      </c>
    </row>
    <row r="401" spans="2:24" ht="26.4" thickBot="1" x14ac:dyDescent="0.55000000000000004">
      <c r="B401" s="180">
        <v>394</v>
      </c>
      <c r="G401" s="31" t="s">
        <v>1844</v>
      </c>
      <c r="H401" s="37"/>
      <c r="I401" s="33"/>
      <c r="J401" s="34"/>
      <c r="K401" s="35"/>
      <c r="M401" s="189"/>
      <c r="N401" s="189"/>
      <c r="O401" s="189"/>
      <c r="P401" s="189"/>
      <c r="Q401" s="190"/>
      <c r="R401" s="191"/>
      <c r="S401" s="192">
        <v>2</v>
      </c>
      <c r="T401" s="191" t="s">
        <v>2598</v>
      </c>
      <c r="U401" s="192"/>
      <c r="V401" s="191"/>
      <c r="W401" s="193">
        <f>SUM(W402:W408)</f>
        <v>7</v>
      </c>
      <c r="X401" s="191" t="s">
        <v>2600</v>
      </c>
    </row>
    <row r="402" spans="2:24" ht="41.4" thickBot="1" x14ac:dyDescent="0.55000000000000004">
      <c r="B402" s="180">
        <v>395</v>
      </c>
      <c r="C402" s="10">
        <v>1</v>
      </c>
      <c r="D402" s="38" t="s">
        <v>1845</v>
      </c>
      <c r="E402" s="26" t="s">
        <v>1846</v>
      </c>
      <c r="F402" s="26" t="s">
        <v>1847</v>
      </c>
      <c r="G402" s="278" t="s">
        <v>1848</v>
      </c>
      <c r="H402" s="194">
        <v>349</v>
      </c>
      <c r="I402" s="195" t="s">
        <v>820</v>
      </c>
      <c r="J402" s="27">
        <v>40</v>
      </c>
      <c r="K402" s="47" t="s">
        <v>1849</v>
      </c>
      <c r="L402" s="12" t="s">
        <v>1850</v>
      </c>
      <c r="W402" s="198">
        <v>1</v>
      </c>
    </row>
    <row r="403" spans="2:24" ht="26.4" thickBot="1" x14ac:dyDescent="0.55000000000000004">
      <c r="B403" s="180">
        <v>396</v>
      </c>
      <c r="C403" s="10">
        <v>1</v>
      </c>
      <c r="D403" s="38" t="s">
        <v>1845</v>
      </c>
      <c r="E403" s="26" t="s">
        <v>1846</v>
      </c>
      <c r="F403" s="26" t="s">
        <v>1847</v>
      </c>
      <c r="G403" s="279"/>
      <c r="H403" s="194">
        <v>350</v>
      </c>
      <c r="I403" s="195" t="s">
        <v>821</v>
      </c>
      <c r="J403" s="27">
        <v>1</v>
      </c>
      <c r="K403" s="47" t="s">
        <v>1851</v>
      </c>
      <c r="L403" s="12" t="s">
        <v>1850</v>
      </c>
      <c r="W403" s="198">
        <v>1</v>
      </c>
    </row>
    <row r="404" spans="2:24" ht="41.4" thickBot="1" x14ac:dyDescent="0.55000000000000004">
      <c r="B404" s="180">
        <v>397</v>
      </c>
      <c r="C404" s="10">
        <v>1</v>
      </c>
      <c r="D404" s="38" t="s">
        <v>1845</v>
      </c>
      <c r="E404" s="26" t="s">
        <v>1846</v>
      </c>
      <c r="F404" s="26" t="s">
        <v>1847</v>
      </c>
      <c r="G404" s="279"/>
      <c r="H404" s="194">
        <v>351</v>
      </c>
      <c r="I404" s="195" t="s">
        <v>822</v>
      </c>
      <c r="J404" s="27">
        <v>40</v>
      </c>
      <c r="K404" s="47" t="s">
        <v>1852</v>
      </c>
      <c r="L404" s="12" t="s">
        <v>1850</v>
      </c>
      <c r="W404" s="198">
        <v>1</v>
      </c>
    </row>
    <row r="405" spans="2:24" ht="41.4" thickBot="1" x14ac:dyDescent="0.55000000000000004">
      <c r="B405" s="180">
        <v>398</v>
      </c>
      <c r="C405" s="10">
        <v>1</v>
      </c>
      <c r="D405" s="38" t="s">
        <v>1845</v>
      </c>
      <c r="E405" s="26" t="s">
        <v>1846</v>
      </c>
      <c r="F405" s="26" t="s">
        <v>1847</v>
      </c>
      <c r="G405" s="279"/>
      <c r="H405" s="194">
        <v>352</v>
      </c>
      <c r="I405" s="195" t="s">
        <v>823</v>
      </c>
      <c r="J405" s="27">
        <v>1</v>
      </c>
      <c r="K405" s="47" t="s">
        <v>371</v>
      </c>
      <c r="L405" s="12" t="s">
        <v>1850</v>
      </c>
      <c r="W405" s="198">
        <v>1</v>
      </c>
    </row>
    <row r="406" spans="2:24" ht="61.8" thickBot="1" x14ac:dyDescent="0.55000000000000004">
      <c r="B406" s="180">
        <v>399</v>
      </c>
      <c r="C406" s="10">
        <v>1</v>
      </c>
      <c r="D406" s="38" t="s">
        <v>1845</v>
      </c>
      <c r="E406" s="26" t="s">
        <v>1846</v>
      </c>
      <c r="F406" s="26" t="s">
        <v>1847</v>
      </c>
      <c r="G406" s="280"/>
      <c r="H406" s="194">
        <v>353</v>
      </c>
      <c r="I406" s="195" t="s">
        <v>824</v>
      </c>
      <c r="J406" s="27">
        <v>40</v>
      </c>
      <c r="K406" s="47" t="s">
        <v>372</v>
      </c>
      <c r="L406" s="12" t="s">
        <v>1850</v>
      </c>
      <c r="W406" s="198">
        <v>1</v>
      </c>
    </row>
    <row r="407" spans="2:24" ht="26.4" thickBot="1" x14ac:dyDescent="0.55000000000000004">
      <c r="B407" s="180">
        <v>400</v>
      </c>
      <c r="C407" s="10">
        <v>1</v>
      </c>
      <c r="D407" s="38" t="s">
        <v>1845</v>
      </c>
      <c r="E407" s="26" t="s">
        <v>1846</v>
      </c>
      <c r="F407" s="39" t="s">
        <v>373</v>
      </c>
      <c r="G407" s="278" t="s">
        <v>374</v>
      </c>
      <c r="H407" s="194">
        <v>354</v>
      </c>
      <c r="I407" s="195" t="s">
        <v>1038</v>
      </c>
      <c r="J407" s="27">
        <v>20</v>
      </c>
      <c r="K407" s="47" t="s">
        <v>375</v>
      </c>
      <c r="L407" s="12" t="s">
        <v>1850</v>
      </c>
      <c r="W407" s="198">
        <v>1</v>
      </c>
    </row>
    <row r="408" spans="2:24" ht="41.4" thickBot="1" x14ac:dyDescent="0.55000000000000004">
      <c r="B408" s="180">
        <v>401</v>
      </c>
      <c r="C408" s="10">
        <v>1</v>
      </c>
      <c r="D408" s="38" t="s">
        <v>1845</v>
      </c>
      <c r="E408" s="26" t="s">
        <v>1846</v>
      </c>
      <c r="F408" s="39" t="s">
        <v>373</v>
      </c>
      <c r="G408" s="280"/>
      <c r="H408" s="194">
        <v>355</v>
      </c>
      <c r="I408" s="195" t="s">
        <v>1039</v>
      </c>
      <c r="J408" s="27">
        <v>40</v>
      </c>
      <c r="K408" s="47" t="s">
        <v>376</v>
      </c>
      <c r="L408" s="12" t="s">
        <v>1850</v>
      </c>
      <c r="W408" s="198">
        <v>1</v>
      </c>
    </row>
    <row r="409" spans="2:24" ht="26.4" thickBot="1" x14ac:dyDescent="0.55000000000000004">
      <c r="B409" s="180">
        <v>402</v>
      </c>
      <c r="G409" s="31" t="s">
        <v>377</v>
      </c>
      <c r="H409" s="32"/>
      <c r="I409" s="33"/>
      <c r="J409" s="34"/>
      <c r="K409" s="35"/>
      <c r="M409" s="189"/>
      <c r="N409" s="189"/>
      <c r="O409" s="189"/>
      <c r="P409" s="189"/>
      <c r="Q409" s="190"/>
      <c r="R409" s="191"/>
      <c r="S409" s="192">
        <v>6</v>
      </c>
      <c r="T409" s="191" t="s">
        <v>2598</v>
      </c>
      <c r="U409" s="192"/>
      <c r="V409" s="191"/>
      <c r="W409" s="193">
        <f>SUM(W410:W422)</f>
        <v>13</v>
      </c>
      <c r="X409" s="191" t="s">
        <v>2600</v>
      </c>
    </row>
    <row r="410" spans="2:24" ht="41.4" thickBot="1" x14ac:dyDescent="0.55000000000000004">
      <c r="B410" s="180">
        <v>403</v>
      </c>
      <c r="C410" s="10">
        <v>1</v>
      </c>
      <c r="D410" s="38" t="s">
        <v>1845</v>
      </c>
      <c r="E410" s="25" t="s">
        <v>378</v>
      </c>
      <c r="F410" s="25" t="s">
        <v>379</v>
      </c>
      <c r="G410" s="138" t="s">
        <v>380</v>
      </c>
      <c r="H410" s="194">
        <v>356</v>
      </c>
      <c r="I410" s="195" t="s">
        <v>1040</v>
      </c>
      <c r="J410" s="27">
        <v>80</v>
      </c>
      <c r="K410" s="47" t="s">
        <v>381</v>
      </c>
      <c r="L410" s="12" t="s">
        <v>1850</v>
      </c>
      <c r="W410" s="198">
        <v>1</v>
      </c>
    </row>
    <row r="411" spans="2:24" ht="41.4" thickBot="1" x14ac:dyDescent="0.55000000000000004">
      <c r="B411" s="180">
        <v>404</v>
      </c>
      <c r="C411" s="10">
        <v>1</v>
      </c>
      <c r="D411" s="38" t="s">
        <v>1845</v>
      </c>
      <c r="E411" s="25" t="s">
        <v>378</v>
      </c>
      <c r="F411" s="39" t="s">
        <v>382</v>
      </c>
      <c r="G411" s="138" t="s">
        <v>383</v>
      </c>
      <c r="H411" s="194">
        <v>357</v>
      </c>
      <c r="I411" s="195" t="s">
        <v>1041</v>
      </c>
      <c r="J411" s="27">
        <v>80</v>
      </c>
      <c r="K411" s="47" t="s">
        <v>384</v>
      </c>
      <c r="L411" s="12" t="s">
        <v>1850</v>
      </c>
      <c r="W411" s="198">
        <v>1</v>
      </c>
    </row>
    <row r="412" spans="2:24" ht="41.4" thickBot="1" x14ac:dyDescent="0.55000000000000004">
      <c r="B412" s="180">
        <v>405</v>
      </c>
      <c r="C412" s="10">
        <v>1</v>
      </c>
      <c r="D412" s="38" t="s">
        <v>1845</v>
      </c>
      <c r="E412" s="25" t="s">
        <v>378</v>
      </c>
      <c r="F412" s="25" t="s">
        <v>385</v>
      </c>
      <c r="G412" s="278" t="s">
        <v>386</v>
      </c>
      <c r="H412" s="194">
        <v>358</v>
      </c>
      <c r="I412" s="195" t="s">
        <v>1042</v>
      </c>
      <c r="J412" s="27">
        <v>80</v>
      </c>
      <c r="K412" s="47" t="s">
        <v>387</v>
      </c>
      <c r="L412" s="12" t="s">
        <v>1850</v>
      </c>
      <c r="W412" s="198">
        <v>1</v>
      </c>
    </row>
    <row r="413" spans="2:24" ht="41.4" thickBot="1" x14ac:dyDescent="0.55000000000000004">
      <c r="B413" s="180">
        <v>406</v>
      </c>
      <c r="C413" s="10">
        <v>1</v>
      </c>
      <c r="D413" s="38" t="s">
        <v>1845</v>
      </c>
      <c r="E413" s="25" t="s">
        <v>378</v>
      </c>
      <c r="F413" s="25" t="s">
        <v>385</v>
      </c>
      <c r="G413" s="280"/>
      <c r="H413" s="194">
        <v>359</v>
      </c>
      <c r="I413" s="195" t="s">
        <v>1043</v>
      </c>
      <c r="J413" s="27">
        <v>80</v>
      </c>
      <c r="K413" s="47" t="s">
        <v>388</v>
      </c>
      <c r="L413" s="12" t="s">
        <v>1850</v>
      </c>
      <c r="W413" s="198">
        <v>1</v>
      </c>
    </row>
    <row r="414" spans="2:24" ht="26.4" thickBot="1" x14ac:dyDescent="0.55000000000000004">
      <c r="B414" s="180">
        <v>407</v>
      </c>
      <c r="C414" s="10">
        <v>1</v>
      </c>
      <c r="D414" s="38" t="s">
        <v>1845</v>
      </c>
      <c r="E414" s="25" t="s">
        <v>378</v>
      </c>
      <c r="F414" s="39" t="s">
        <v>389</v>
      </c>
      <c r="G414" s="138" t="s">
        <v>390</v>
      </c>
      <c r="H414" s="194">
        <v>360</v>
      </c>
      <c r="I414" s="195" t="s">
        <v>1044</v>
      </c>
      <c r="J414" s="27">
        <v>5600</v>
      </c>
      <c r="K414" s="47" t="s">
        <v>391</v>
      </c>
      <c r="L414" s="12" t="s">
        <v>1850</v>
      </c>
      <c r="W414" s="198">
        <v>1</v>
      </c>
    </row>
    <row r="415" spans="2:24" ht="26.4" thickBot="1" x14ac:dyDescent="0.55000000000000004">
      <c r="B415" s="180">
        <v>408</v>
      </c>
      <c r="C415" s="10">
        <v>1</v>
      </c>
      <c r="D415" s="38" t="s">
        <v>1845</v>
      </c>
      <c r="E415" s="25" t="s">
        <v>378</v>
      </c>
      <c r="F415" s="25" t="s">
        <v>392</v>
      </c>
      <c r="G415" s="278" t="s">
        <v>393</v>
      </c>
      <c r="H415" s="194">
        <v>361</v>
      </c>
      <c r="I415" s="195" t="s">
        <v>1045</v>
      </c>
      <c r="J415" s="27">
        <v>9000</v>
      </c>
      <c r="K415" s="47" t="s">
        <v>394</v>
      </c>
      <c r="L415" s="12" t="s">
        <v>1850</v>
      </c>
      <c r="W415" s="198">
        <v>1</v>
      </c>
    </row>
    <row r="416" spans="2:24" ht="26.4" thickBot="1" x14ac:dyDescent="0.55000000000000004">
      <c r="B416" s="180">
        <v>409</v>
      </c>
      <c r="C416" s="10">
        <v>1</v>
      </c>
      <c r="D416" s="38" t="s">
        <v>1845</v>
      </c>
      <c r="E416" s="25" t="s">
        <v>378</v>
      </c>
      <c r="F416" s="25" t="s">
        <v>392</v>
      </c>
      <c r="G416" s="279"/>
      <c r="H416" s="194">
        <v>362</v>
      </c>
      <c r="I416" s="195" t="s">
        <v>1046</v>
      </c>
      <c r="J416" s="27">
        <v>1000</v>
      </c>
      <c r="K416" s="47" t="s">
        <v>395</v>
      </c>
      <c r="L416" s="12" t="s">
        <v>1850</v>
      </c>
      <c r="W416" s="198">
        <v>1</v>
      </c>
    </row>
    <row r="417" spans="2:24" ht="41.4" thickBot="1" x14ac:dyDescent="0.55000000000000004">
      <c r="B417" s="180">
        <v>410</v>
      </c>
      <c r="C417" s="10">
        <v>1</v>
      </c>
      <c r="D417" s="38" t="s">
        <v>1845</v>
      </c>
      <c r="E417" s="25" t="s">
        <v>378</v>
      </c>
      <c r="F417" s="25" t="s">
        <v>392</v>
      </c>
      <c r="G417" s="279"/>
      <c r="H417" s="194">
        <v>363</v>
      </c>
      <c r="I417" s="195" t="s">
        <v>1047</v>
      </c>
      <c r="J417" s="27">
        <v>500</v>
      </c>
      <c r="K417" s="47" t="s">
        <v>396</v>
      </c>
      <c r="L417" s="12" t="s">
        <v>1850</v>
      </c>
      <c r="W417" s="198">
        <v>1</v>
      </c>
    </row>
    <row r="418" spans="2:24" ht="41.4" thickBot="1" x14ac:dyDescent="0.55000000000000004">
      <c r="B418" s="180">
        <v>411</v>
      </c>
      <c r="C418" s="10">
        <v>1</v>
      </c>
      <c r="D418" s="38" t="s">
        <v>1845</v>
      </c>
      <c r="E418" s="25" t="s">
        <v>378</v>
      </c>
      <c r="F418" s="25" t="s">
        <v>392</v>
      </c>
      <c r="G418" s="279"/>
      <c r="H418" s="194">
        <v>364</v>
      </c>
      <c r="I418" s="195" t="s">
        <v>1048</v>
      </c>
      <c r="J418" s="27">
        <v>8</v>
      </c>
      <c r="K418" s="47" t="s">
        <v>397</v>
      </c>
      <c r="L418" s="12" t="s">
        <v>1850</v>
      </c>
      <c r="W418" s="198">
        <v>1</v>
      </c>
    </row>
    <row r="419" spans="2:24" ht="26.4" thickBot="1" x14ac:dyDescent="0.55000000000000004">
      <c r="B419" s="180">
        <v>412</v>
      </c>
      <c r="C419" s="10">
        <v>1</v>
      </c>
      <c r="D419" s="38" t="s">
        <v>1845</v>
      </c>
      <c r="E419" s="25" t="s">
        <v>378</v>
      </c>
      <c r="F419" s="25" t="s">
        <v>392</v>
      </c>
      <c r="G419" s="279"/>
      <c r="H419" s="194">
        <v>365</v>
      </c>
      <c r="I419" s="195" t="s">
        <v>1049</v>
      </c>
      <c r="J419" s="27">
        <v>10000</v>
      </c>
      <c r="K419" s="47" t="s">
        <v>398</v>
      </c>
      <c r="L419" s="12" t="s">
        <v>1850</v>
      </c>
      <c r="W419" s="198">
        <v>1</v>
      </c>
    </row>
    <row r="420" spans="2:24" ht="41.4" thickBot="1" x14ac:dyDescent="0.55000000000000004">
      <c r="B420" s="180">
        <v>413</v>
      </c>
      <c r="C420" s="10">
        <v>1</v>
      </c>
      <c r="D420" s="38" t="s">
        <v>1845</v>
      </c>
      <c r="E420" s="25" t="s">
        <v>378</v>
      </c>
      <c r="F420" s="25" t="s">
        <v>392</v>
      </c>
      <c r="G420" s="279"/>
      <c r="H420" s="194">
        <v>366</v>
      </c>
      <c r="I420" s="195" t="s">
        <v>1050</v>
      </c>
      <c r="J420" s="27">
        <v>1</v>
      </c>
      <c r="K420" s="47" t="s">
        <v>399</v>
      </c>
      <c r="L420" s="12" t="s">
        <v>1850</v>
      </c>
      <c r="W420" s="198">
        <v>1</v>
      </c>
    </row>
    <row r="421" spans="2:24" ht="26.4" thickBot="1" x14ac:dyDescent="0.55000000000000004">
      <c r="B421" s="180">
        <v>414</v>
      </c>
      <c r="C421" s="10">
        <v>1</v>
      </c>
      <c r="D421" s="38" t="s">
        <v>1845</v>
      </c>
      <c r="E421" s="25" t="s">
        <v>378</v>
      </c>
      <c r="F421" s="25" t="s">
        <v>392</v>
      </c>
      <c r="G421" s="280"/>
      <c r="H421" s="194">
        <v>367</v>
      </c>
      <c r="I421" s="195" t="s">
        <v>1051</v>
      </c>
      <c r="J421" s="27">
        <v>3600</v>
      </c>
      <c r="K421" s="47" t="s">
        <v>400</v>
      </c>
      <c r="L421" s="12" t="s">
        <v>1850</v>
      </c>
      <c r="W421" s="198">
        <v>1</v>
      </c>
    </row>
    <row r="422" spans="2:24" ht="26.4" thickBot="1" x14ac:dyDescent="0.55000000000000004">
      <c r="B422" s="180">
        <v>415</v>
      </c>
      <c r="C422" s="10">
        <v>1</v>
      </c>
      <c r="D422" s="38" t="s">
        <v>1845</v>
      </c>
      <c r="E422" s="25" t="s">
        <v>378</v>
      </c>
      <c r="F422" s="39" t="s">
        <v>401</v>
      </c>
      <c r="G422" s="138" t="s">
        <v>402</v>
      </c>
      <c r="H422" s="194">
        <v>368</v>
      </c>
      <c r="I422" s="195" t="s">
        <v>1052</v>
      </c>
      <c r="J422" s="27">
        <v>1</v>
      </c>
      <c r="K422" s="47" t="s">
        <v>403</v>
      </c>
      <c r="L422" s="12" t="s">
        <v>1850</v>
      </c>
      <c r="W422" s="198">
        <v>1</v>
      </c>
    </row>
    <row r="423" spans="2:24" ht="26.4" thickBot="1" x14ac:dyDescent="0.55000000000000004">
      <c r="B423" s="180">
        <v>416</v>
      </c>
      <c r="G423" s="31" t="s">
        <v>404</v>
      </c>
      <c r="H423" s="32"/>
      <c r="I423" s="33"/>
      <c r="J423" s="34"/>
      <c r="K423" s="35"/>
      <c r="M423" s="189"/>
      <c r="N423" s="189"/>
      <c r="O423" s="189"/>
      <c r="P423" s="189"/>
      <c r="Q423" s="190"/>
      <c r="R423" s="191"/>
      <c r="S423" s="192">
        <v>6</v>
      </c>
      <c r="T423" s="191" t="s">
        <v>2598</v>
      </c>
      <c r="U423" s="192"/>
      <c r="V423" s="191"/>
      <c r="W423" s="193">
        <f>SUM(W424:W438)</f>
        <v>15</v>
      </c>
      <c r="X423" s="191" t="s">
        <v>2600</v>
      </c>
    </row>
    <row r="424" spans="2:24" ht="61.8" thickBot="1" x14ac:dyDescent="0.55000000000000004">
      <c r="B424" s="180">
        <v>417</v>
      </c>
      <c r="C424" s="10">
        <v>1</v>
      </c>
      <c r="D424" s="38" t="s">
        <v>1845</v>
      </c>
      <c r="E424" s="26" t="s">
        <v>405</v>
      </c>
      <c r="F424" s="26" t="s">
        <v>406</v>
      </c>
      <c r="G424" s="138" t="s">
        <v>407</v>
      </c>
      <c r="H424" s="194">
        <v>369</v>
      </c>
      <c r="I424" s="195" t="s">
        <v>1053</v>
      </c>
      <c r="J424" s="27">
        <v>50</v>
      </c>
      <c r="K424" s="47" t="s">
        <v>408</v>
      </c>
      <c r="L424" s="12" t="s">
        <v>1850</v>
      </c>
      <c r="W424" s="198">
        <v>1</v>
      </c>
    </row>
    <row r="425" spans="2:24" ht="26.4" thickBot="1" x14ac:dyDescent="0.55000000000000004">
      <c r="B425" s="180">
        <v>418</v>
      </c>
      <c r="C425" s="10">
        <v>1</v>
      </c>
      <c r="D425" s="38" t="s">
        <v>1845</v>
      </c>
      <c r="E425" s="26" t="s">
        <v>405</v>
      </c>
      <c r="F425" s="39" t="s">
        <v>409</v>
      </c>
      <c r="G425" s="278" t="s">
        <v>410</v>
      </c>
      <c r="H425" s="194">
        <v>370</v>
      </c>
      <c r="I425" s="195" t="s">
        <v>1054</v>
      </c>
      <c r="J425" s="27">
        <v>240</v>
      </c>
      <c r="K425" s="47" t="s">
        <v>411</v>
      </c>
      <c r="L425" s="12" t="s">
        <v>1850</v>
      </c>
      <c r="W425" s="198">
        <v>1</v>
      </c>
    </row>
    <row r="426" spans="2:24" ht="26.4" thickBot="1" x14ac:dyDescent="0.55000000000000004">
      <c r="B426" s="180">
        <v>419</v>
      </c>
      <c r="C426" s="10">
        <v>1</v>
      </c>
      <c r="D426" s="38" t="s">
        <v>1845</v>
      </c>
      <c r="E426" s="26" t="s">
        <v>405</v>
      </c>
      <c r="F426" s="39" t="s">
        <v>409</v>
      </c>
      <c r="G426" s="279"/>
      <c r="H426" s="194">
        <v>371</v>
      </c>
      <c r="I426" s="195" t="s">
        <v>1055</v>
      </c>
      <c r="J426" s="27">
        <v>60</v>
      </c>
      <c r="K426" s="47" t="s">
        <v>412</v>
      </c>
      <c r="L426" s="12" t="s">
        <v>1850</v>
      </c>
      <c r="W426" s="198">
        <v>1</v>
      </c>
    </row>
    <row r="427" spans="2:24" ht="41.4" thickBot="1" x14ac:dyDescent="0.55000000000000004">
      <c r="B427" s="180">
        <v>420</v>
      </c>
      <c r="C427" s="10">
        <v>1</v>
      </c>
      <c r="D427" s="38" t="s">
        <v>1845</v>
      </c>
      <c r="E427" s="26" t="s">
        <v>405</v>
      </c>
      <c r="F427" s="39" t="s">
        <v>409</v>
      </c>
      <c r="G427" s="279"/>
      <c r="H427" s="194">
        <v>372</v>
      </c>
      <c r="I427" s="195" t="s">
        <v>1056</v>
      </c>
      <c r="J427" s="27">
        <v>10000</v>
      </c>
      <c r="K427" s="47" t="s">
        <v>413</v>
      </c>
      <c r="L427" s="12" t="s">
        <v>1850</v>
      </c>
      <c r="W427" s="198">
        <v>1</v>
      </c>
    </row>
    <row r="428" spans="2:24" ht="41.4" thickBot="1" x14ac:dyDescent="0.55000000000000004">
      <c r="B428" s="180">
        <v>421</v>
      </c>
      <c r="C428" s="10">
        <v>1</v>
      </c>
      <c r="D428" s="38" t="s">
        <v>1845</v>
      </c>
      <c r="E428" s="26" t="s">
        <v>405</v>
      </c>
      <c r="F428" s="39" t="s">
        <v>409</v>
      </c>
      <c r="G428" s="279"/>
      <c r="H428" s="194">
        <v>373</v>
      </c>
      <c r="I428" s="195" t="s">
        <v>1057</v>
      </c>
      <c r="J428" s="27">
        <v>2000</v>
      </c>
      <c r="K428" s="47" t="s">
        <v>414</v>
      </c>
      <c r="L428" s="12" t="s">
        <v>1850</v>
      </c>
      <c r="W428" s="198">
        <v>1</v>
      </c>
    </row>
    <row r="429" spans="2:24" ht="41.4" thickBot="1" x14ac:dyDescent="0.55000000000000004">
      <c r="B429" s="180">
        <v>422</v>
      </c>
      <c r="C429" s="10">
        <v>1</v>
      </c>
      <c r="D429" s="38" t="s">
        <v>1845</v>
      </c>
      <c r="E429" s="26" t="s">
        <v>405</v>
      </c>
      <c r="F429" s="39" t="s">
        <v>409</v>
      </c>
      <c r="G429" s="279"/>
      <c r="H429" s="194">
        <v>374</v>
      </c>
      <c r="I429" s="195" t="s">
        <v>1058</v>
      </c>
      <c r="J429" s="27">
        <v>1000</v>
      </c>
      <c r="K429" s="47" t="s">
        <v>415</v>
      </c>
      <c r="L429" s="12" t="s">
        <v>1850</v>
      </c>
      <c r="W429" s="198">
        <v>1</v>
      </c>
    </row>
    <row r="430" spans="2:24" ht="41.4" thickBot="1" x14ac:dyDescent="0.55000000000000004">
      <c r="B430" s="180">
        <v>423</v>
      </c>
      <c r="C430" s="10">
        <v>1</v>
      </c>
      <c r="D430" s="38" t="s">
        <v>1845</v>
      </c>
      <c r="E430" s="26" t="s">
        <v>405</v>
      </c>
      <c r="F430" s="39" t="s">
        <v>409</v>
      </c>
      <c r="G430" s="279"/>
      <c r="H430" s="194">
        <v>375</v>
      </c>
      <c r="I430" s="195" t="s">
        <v>1059</v>
      </c>
      <c r="J430" s="27">
        <v>3</v>
      </c>
      <c r="K430" s="51" t="s">
        <v>416</v>
      </c>
      <c r="L430" s="12" t="s">
        <v>1850</v>
      </c>
      <c r="W430" s="198">
        <v>1</v>
      </c>
    </row>
    <row r="431" spans="2:24" ht="41.4" thickBot="1" x14ac:dyDescent="0.55000000000000004">
      <c r="B431" s="180">
        <v>424</v>
      </c>
      <c r="C431" s="10">
        <v>1</v>
      </c>
      <c r="D431" s="38" t="s">
        <v>1845</v>
      </c>
      <c r="E431" s="26" t="s">
        <v>405</v>
      </c>
      <c r="F431" s="39" t="s">
        <v>409</v>
      </c>
      <c r="G431" s="279"/>
      <c r="H431" s="194">
        <v>376</v>
      </c>
      <c r="I431" s="195" t="s">
        <v>1060</v>
      </c>
      <c r="J431" s="27">
        <v>50</v>
      </c>
      <c r="K431" s="47" t="s">
        <v>417</v>
      </c>
      <c r="L431" s="12" t="s">
        <v>1850</v>
      </c>
      <c r="W431" s="198">
        <v>1</v>
      </c>
    </row>
    <row r="432" spans="2:24" ht="41.4" thickBot="1" x14ac:dyDescent="0.55000000000000004">
      <c r="B432" s="180">
        <v>425</v>
      </c>
      <c r="C432" s="10">
        <v>1</v>
      </c>
      <c r="D432" s="38" t="s">
        <v>1845</v>
      </c>
      <c r="E432" s="26" t="s">
        <v>405</v>
      </c>
      <c r="F432" s="39" t="s">
        <v>409</v>
      </c>
      <c r="G432" s="280"/>
      <c r="H432" s="194">
        <v>377</v>
      </c>
      <c r="I432" s="195" t="s">
        <v>1061</v>
      </c>
      <c r="J432" s="27">
        <v>10</v>
      </c>
      <c r="K432" s="47" t="s">
        <v>418</v>
      </c>
      <c r="L432" s="12" t="s">
        <v>1850</v>
      </c>
      <c r="W432" s="198">
        <v>1</v>
      </c>
    </row>
    <row r="433" spans="2:24" ht="61.8" thickBot="1" x14ac:dyDescent="0.55000000000000004">
      <c r="B433" s="180">
        <v>426</v>
      </c>
      <c r="C433" s="10">
        <v>1</v>
      </c>
      <c r="D433" s="38" t="s">
        <v>1845</v>
      </c>
      <c r="E433" s="26" t="s">
        <v>405</v>
      </c>
      <c r="F433" s="26" t="s">
        <v>419</v>
      </c>
      <c r="G433" s="138" t="s">
        <v>420</v>
      </c>
      <c r="H433" s="194">
        <v>378</v>
      </c>
      <c r="I433" s="195" t="s">
        <v>1062</v>
      </c>
      <c r="J433" s="27">
        <v>2500</v>
      </c>
      <c r="K433" s="47" t="s">
        <v>421</v>
      </c>
      <c r="L433" s="12" t="s">
        <v>1850</v>
      </c>
      <c r="W433" s="198">
        <v>1</v>
      </c>
    </row>
    <row r="434" spans="2:24" ht="41.4" thickBot="1" x14ac:dyDescent="0.55000000000000004">
      <c r="B434" s="180">
        <v>427</v>
      </c>
      <c r="C434" s="10">
        <v>1</v>
      </c>
      <c r="D434" s="38" t="s">
        <v>1845</v>
      </c>
      <c r="E434" s="26" t="s">
        <v>405</v>
      </c>
      <c r="F434" s="39" t="s">
        <v>422</v>
      </c>
      <c r="G434" s="138" t="s">
        <v>423</v>
      </c>
      <c r="H434" s="194">
        <v>379</v>
      </c>
      <c r="I434" s="195" t="s">
        <v>1063</v>
      </c>
      <c r="J434" s="27">
        <v>70</v>
      </c>
      <c r="K434" s="47" t="s">
        <v>424</v>
      </c>
      <c r="L434" s="12" t="s">
        <v>1850</v>
      </c>
      <c r="W434" s="198">
        <v>1</v>
      </c>
    </row>
    <row r="435" spans="2:24" ht="41.4" thickBot="1" x14ac:dyDescent="0.55000000000000004">
      <c r="B435" s="180">
        <v>428</v>
      </c>
      <c r="C435" s="10">
        <v>1</v>
      </c>
      <c r="D435" s="38" t="s">
        <v>1845</v>
      </c>
      <c r="E435" s="26" t="s">
        <v>405</v>
      </c>
      <c r="F435" s="26" t="s">
        <v>425</v>
      </c>
      <c r="G435" s="138" t="s">
        <v>426</v>
      </c>
      <c r="H435" s="194">
        <v>380</v>
      </c>
      <c r="I435" s="195" t="s">
        <v>1064</v>
      </c>
      <c r="J435" s="27">
        <v>50</v>
      </c>
      <c r="K435" s="47" t="s">
        <v>427</v>
      </c>
      <c r="L435" s="12" t="s">
        <v>1850</v>
      </c>
      <c r="W435" s="198">
        <v>1</v>
      </c>
    </row>
    <row r="436" spans="2:24" ht="26.4" thickBot="1" x14ac:dyDescent="0.55000000000000004">
      <c r="B436" s="180">
        <v>429</v>
      </c>
      <c r="C436" s="10">
        <v>1</v>
      </c>
      <c r="D436" s="38" t="s">
        <v>1845</v>
      </c>
      <c r="E436" s="26" t="s">
        <v>405</v>
      </c>
      <c r="F436" s="39" t="s">
        <v>428</v>
      </c>
      <c r="G436" s="278" t="s">
        <v>429</v>
      </c>
      <c r="H436" s="194">
        <v>381</v>
      </c>
      <c r="I436" s="195" t="s">
        <v>1065</v>
      </c>
      <c r="J436" s="27">
        <v>4</v>
      </c>
      <c r="K436" s="47" t="s">
        <v>430</v>
      </c>
      <c r="L436" s="12" t="s">
        <v>1850</v>
      </c>
      <c r="W436" s="198">
        <v>1</v>
      </c>
    </row>
    <row r="437" spans="2:24" ht="41.4" thickBot="1" x14ac:dyDescent="0.55000000000000004">
      <c r="B437" s="180">
        <v>430</v>
      </c>
      <c r="C437" s="10">
        <v>1</v>
      </c>
      <c r="D437" s="38" t="s">
        <v>1845</v>
      </c>
      <c r="E437" s="26" t="s">
        <v>405</v>
      </c>
      <c r="F437" s="39" t="s">
        <v>428</v>
      </c>
      <c r="G437" s="279"/>
      <c r="H437" s="194">
        <v>382</v>
      </c>
      <c r="I437" s="195" t="s">
        <v>1066</v>
      </c>
      <c r="J437" s="27">
        <v>12</v>
      </c>
      <c r="K437" s="47" t="s">
        <v>431</v>
      </c>
      <c r="L437" s="12" t="s">
        <v>1850</v>
      </c>
      <c r="W437" s="198">
        <v>1</v>
      </c>
    </row>
    <row r="438" spans="2:24" ht="41.4" thickBot="1" x14ac:dyDescent="0.55000000000000004">
      <c r="B438" s="180">
        <v>431</v>
      </c>
      <c r="C438" s="10">
        <v>1</v>
      </c>
      <c r="D438" s="38" t="s">
        <v>1845</v>
      </c>
      <c r="E438" s="26" t="s">
        <v>405</v>
      </c>
      <c r="F438" s="39" t="s">
        <v>428</v>
      </c>
      <c r="G438" s="280"/>
      <c r="H438" s="194">
        <v>383</v>
      </c>
      <c r="I438" s="195" t="s">
        <v>1067</v>
      </c>
      <c r="J438" s="27">
        <v>40</v>
      </c>
      <c r="K438" s="47" t="s">
        <v>432</v>
      </c>
      <c r="L438" s="12" t="s">
        <v>1850</v>
      </c>
      <c r="W438" s="198">
        <v>1</v>
      </c>
    </row>
    <row r="439" spans="2:24" ht="26.4" thickBot="1" x14ac:dyDescent="0.55000000000000004">
      <c r="B439" s="180">
        <v>432</v>
      </c>
      <c r="G439" s="31" t="s">
        <v>433</v>
      </c>
      <c r="H439" s="32"/>
      <c r="I439" s="33"/>
      <c r="J439" s="34"/>
      <c r="K439" s="35"/>
      <c r="M439" s="189"/>
      <c r="N439" s="189"/>
      <c r="O439" s="189"/>
      <c r="P439" s="189"/>
      <c r="Q439" s="190"/>
      <c r="R439" s="191"/>
      <c r="S439" s="192">
        <v>10</v>
      </c>
      <c r="T439" s="191" t="s">
        <v>2598</v>
      </c>
      <c r="U439" s="192"/>
      <c r="V439" s="191"/>
      <c r="W439" s="193">
        <f>SUM(W440:W469)</f>
        <v>30</v>
      </c>
      <c r="X439" s="191" t="s">
        <v>2600</v>
      </c>
    </row>
    <row r="440" spans="2:24" ht="26.4" thickBot="1" x14ac:dyDescent="0.55000000000000004">
      <c r="B440" s="180">
        <v>433</v>
      </c>
      <c r="C440" s="10">
        <v>1</v>
      </c>
      <c r="D440" s="38" t="s">
        <v>1845</v>
      </c>
      <c r="E440" s="25" t="s">
        <v>434</v>
      </c>
      <c r="F440" s="25" t="s">
        <v>435</v>
      </c>
      <c r="G440" s="138" t="s">
        <v>436</v>
      </c>
      <c r="H440" s="194">
        <v>384</v>
      </c>
      <c r="I440" s="195" t="s">
        <v>1068</v>
      </c>
      <c r="J440" s="27">
        <v>6</v>
      </c>
      <c r="K440" s="47" t="s">
        <v>437</v>
      </c>
      <c r="L440" s="12" t="s">
        <v>1850</v>
      </c>
      <c r="W440" s="198">
        <v>1</v>
      </c>
    </row>
    <row r="441" spans="2:24" ht="26.4" thickBot="1" x14ac:dyDescent="0.55000000000000004">
      <c r="B441" s="180">
        <v>434</v>
      </c>
      <c r="C441" s="10">
        <v>1</v>
      </c>
      <c r="D441" s="38" t="s">
        <v>1845</v>
      </c>
      <c r="E441" s="25" t="s">
        <v>434</v>
      </c>
      <c r="F441" s="39" t="s">
        <v>438</v>
      </c>
      <c r="G441" s="278" t="s">
        <v>439</v>
      </c>
      <c r="H441" s="194">
        <v>385</v>
      </c>
      <c r="I441" s="195" t="s">
        <v>1069</v>
      </c>
      <c r="J441" s="27">
        <v>500</v>
      </c>
      <c r="K441" s="47" t="s">
        <v>440</v>
      </c>
      <c r="L441" s="12" t="s">
        <v>1850</v>
      </c>
      <c r="W441" s="198">
        <v>1</v>
      </c>
    </row>
    <row r="442" spans="2:24" ht="41.4" thickBot="1" x14ac:dyDescent="0.55000000000000004">
      <c r="B442" s="180">
        <v>435</v>
      </c>
      <c r="C442" s="10">
        <v>1</v>
      </c>
      <c r="D442" s="38" t="s">
        <v>1845</v>
      </c>
      <c r="E442" s="25" t="s">
        <v>434</v>
      </c>
      <c r="F442" s="39" t="s">
        <v>438</v>
      </c>
      <c r="G442" s="280"/>
      <c r="H442" s="194">
        <v>386</v>
      </c>
      <c r="I442" s="195" t="s">
        <v>1070</v>
      </c>
      <c r="J442" s="27">
        <v>8</v>
      </c>
      <c r="K442" s="47" t="s">
        <v>441</v>
      </c>
      <c r="L442" s="12" t="s">
        <v>1850</v>
      </c>
      <c r="W442" s="198">
        <v>1</v>
      </c>
    </row>
    <row r="443" spans="2:24" ht="26.4" thickBot="1" x14ac:dyDescent="0.55000000000000004">
      <c r="B443" s="180">
        <v>436</v>
      </c>
      <c r="C443" s="10">
        <v>1</v>
      </c>
      <c r="D443" s="38" t="s">
        <v>1845</v>
      </c>
      <c r="E443" s="25" t="s">
        <v>434</v>
      </c>
      <c r="F443" s="25" t="s">
        <v>442</v>
      </c>
      <c r="G443" s="138" t="s">
        <v>443</v>
      </c>
      <c r="H443" s="194">
        <v>387</v>
      </c>
      <c r="I443" s="195" t="s">
        <v>1071</v>
      </c>
      <c r="J443" s="27">
        <v>50</v>
      </c>
      <c r="K443" s="47" t="s">
        <v>444</v>
      </c>
      <c r="L443" s="12" t="s">
        <v>1850</v>
      </c>
      <c r="W443" s="198">
        <v>1</v>
      </c>
    </row>
    <row r="444" spans="2:24" ht="26.4" thickBot="1" x14ac:dyDescent="0.55000000000000004">
      <c r="B444" s="180">
        <v>437</v>
      </c>
      <c r="C444" s="10">
        <v>1</v>
      </c>
      <c r="D444" s="38" t="s">
        <v>1845</v>
      </c>
      <c r="E444" s="25" t="s">
        <v>434</v>
      </c>
      <c r="F444" s="39" t="s">
        <v>445</v>
      </c>
      <c r="G444" s="278" t="s">
        <v>446</v>
      </c>
      <c r="H444" s="194">
        <v>388</v>
      </c>
      <c r="I444" s="195" t="s">
        <v>1072</v>
      </c>
      <c r="J444" s="27">
        <v>1</v>
      </c>
      <c r="K444" s="47" t="s">
        <v>447</v>
      </c>
      <c r="L444" s="12" t="s">
        <v>1850</v>
      </c>
      <c r="W444" s="198">
        <v>1</v>
      </c>
    </row>
    <row r="445" spans="2:24" ht="41.4" thickBot="1" x14ac:dyDescent="0.55000000000000004">
      <c r="B445" s="180">
        <v>438</v>
      </c>
      <c r="C445" s="10">
        <v>1</v>
      </c>
      <c r="D445" s="38" t="s">
        <v>1845</v>
      </c>
      <c r="E445" s="25" t="s">
        <v>434</v>
      </c>
      <c r="F445" s="39" t="s">
        <v>445</v>
      </c>
      <c r="G445" s="280"/>
      <c r="H445" s="194">
        <v>389</v>
      </c>
      <c r="I445" s="195" t="s">
        <v>1073</v>
      </c>
      <c r="J445" s="27">
        <v>1000</v>
      </c>
      <c r="K445" s="47" t="s">
        <v>448</v>
      </c>
      <c r="L445" s="12" t="s">
        <v>1850</v>
      </c>
      <c r="W445" s="198">
        <v>1</v>
      </c>
    </row>
    <row r="446" spans="2:24" ht="26.4" thickBot="1" x14ac:dyDescent="0.55000000000000004">
      <c r="B446" s="180">
        <v>439</v>
      </c>
      <c r="C446" s="10">
        <v>1</v>
      </c>
      <c r="D446" s="38" t="s">
        <v>1845</v>
      </c>
      <c r="E446" s="25" t="s">
        <v>434</v>
      </c>
      <c r="F446" s="25" t="s">
        <v>449</v>
      </c>
      <c r="G446" s="278" t="s">
        <v>450</v>
      </c>
      <c r="H446" s="194">
        <v>390</v>
      </c>
      <c r="I446" s="195" t="s">
        <v>1074</v>
      </c>
      <c r="J446" s="27">
        <v>1</v>
      </c>
      <c r="K446" s="47" t="s">
        <v>451</v>
      </c>
      <c r="L446" s="12" t="s">
        <v>1850</v>
      </c>
      <c r="W446" s="198">
        <v>1</v>
      </c>
    </row>
    <row r="447" spans="2:24" ht="41.4" thickBot="1" x14ac:dyDescent="0.55000000000000004">
      <c r="B447" s="180">
        <v>440</v>
      </c>
      <c r="C447" s="10">
        <v>1</v>
      </c>
      <c r="D447" s="38" t="s">
        <v>1845</v>
      </c>
      <c r="E447" s="25" t="s">
        <v>434</v>
      </c>
      <c r="F447" s="25" t="s">
        <v>449</v>
      </c>
      <c r="G447" s="280"/>
      <c r="H447" s="194">
        <v>391</v>
      </c>
      <c r="I447" s="195" t="s">
        <v>1075</v>
      </c>
      <c r="J447" s="27">
        <v>800</v>
      </c>
      <c r="K447" s="47" t="s">
        <v>452</v>
      </c>
      <c r="L447" s="12" t="s">
        <v>1850</v>
      </c>
      <c r="W447" s="198">
        <v>1</v>
      </c>
    </row>
    <row r="448" spans="2:24" ht="26.4" thickBot="1" x14ac:dyDescent="0.55000000000000004">
      <c r="B448" s="180">
        <v>441</v>
      </c>
      <c r="C448" s="10">
        <v>1</v>
      </c>
      <c r="D448" s="38" t="s">
        <v>1845</v>
      </c>
      <c r="E448" s="25" t="s">
        <v>434</v>
      </c>
      <c r="F448" s="39" t="s">
        <v>453</v>
      </c>
      <c r="G448" s="278" t="s">
        <v>454</v>
      </c>
      <c r="H448" s="194">
        <v>392</v>
      </c>
      <c r="I448" s="195" t="s">
        <v>1076</v>
      </c>
      <c r="J448" s="27">
        <v>10000</v>
      </c>
      <c r="K448" s="47" t="s">
        <v>455</v>
      </c>
      <c r="L448" s="12" t="s">
        <v>1850</v>
      </c>
      <c r="W448" s="198">
        <v>1</v>
      </c>
    </row>
    <row r="449" spans="2:23" ht="26.4" thickBot="1" x14ac:dyDescent="0.55000000000000004">
      <c r="B449" s="180">
        <v>442</v>
      </c>
      <c r="C449" s="10">
        <v>1</v>
      </c>
      <c r="D449" s="38" t="s">
        <v>1845</v>
      </c>
      <c r="E449" s="25" t="s">
        <v>434</v>
      </c>
      <c r="F449" s="39" t="s">
        <v>453</v>
      </c>
      <c r="G449" s="279"/>
      <c r="H449" s="194">
        <v>393</v>
      </c>
      <c r="I449" s="195" t="s">
        <v>1077</v>
      </c>
      <c r="J449" s="27">
        <v>5000</v>
      </c>
      <c r="K449" s="47" t="s">
        <v>456</v>
      </c>
      <c r="L449" s="12" t="s">
        <v>1850</v>
      </c>
      <c r="W449" s="198">
        <v>1</v>
      </c>
    </row>
    <row r="450" spans="2:23" ht="26.4" thickBot="1" x14ac:dyDescent="0.55000000000000004">
      <c r="B450" s="180">
        <v>443</v>
      </c>
      <c r="C450" s="10">
        <v>1</v>
      </c>
      <c r="D450" s="38" t="s">
        <v>1845</v>
      </c>
      <c r="E450" s="25" t="s">
        <v>434</v>
      </c>
      <c r="F450" s="39" t="s">
        <v>453</v>
      </c>
      <c r="G450" s="279"/>
      <c r="H450" s="194">
        <v>394</v>
      </c>
      <c r="I450" s="195" t="s">
        <v>1078</v>
      </c>
      <c r="J450" s="27">
        <v>1000</v>
      </c>
      <c r="K450" s="47" t="s">
        <v>457</v>
      </c>
      <c r="L450" s="12" t="s">
        <v>1850</v>
      </c>
      <c r="W450" s="198">
        <v>1</v>
      </c>
    </row>
    <row r="451" spans="2:23" ht="41.4" thickBot="1" x14ac:dyDescent="0.55000000000000004">
      <c r="B451" s="180">
        <v>444</v>
      </c>
      <c r="C451" s="10">
        <v>1</v>
      </c>
      <c r="D451" s="38" t="s">
        <v>1845</v>
      </c>
      <c r="E451" s="25" t="s">
        <v>434</v>
      </c>
      <c r="F451" s="39" t="s">
        <v>453</v>
      </c>
      <c r="G451" s="279"/>
      <c r="H451" s="194">
        <v>395</v>
      </c>
      <c r="I451" s="195" t="s">
        <v>1079</v>
      </c>
      <c r="J451" s="27">
        <v>200</v>
      </c>
      <c r="K451" s="47" t="s">
        <v>458</v>
      </c>
      <c r="L451" s="12" t="s">
        <v>1850</v>
      </c>
      <c r="W451" s="198">
        <v>1</v>
      </c>
    </row>
    <row r="452" spans="2:23" ht="26.4" thickBot="1" x14ac:dyDescent="0.55000000000000004">
      <c r="B452" s="180">
        <v>445</v>
      </c>
      <c r="C452" s="10">
        <v>1</v>
      </c>
      <c r="D452" s="38" t="s">
        <v>1845</v>
      </c>
      <c r="E452" s="25" t="s">
        <v>434</v>
      </c>
      <c r="F452" s="39" t="s">
        <v>453</v>
      </c>
      <c r="G452" s="279"/>
      <c r="H452" s="194">
        <v>396</v>
      </c>
      <c r="I452" s="195" t="s">
        <v>1080</v>
      </c>
      <c r="J452" s="27">
        <v>500</v>
      </c>
      <c r="K452" s="47" t="s">
        <v>459</v>
      </c>
      <c r="L452" s="12" t="s">
        <v>1850</v>
      </c>
      <c r="W452" s="198">
        <v>1</v>
      </c>
    </row>
    <row r="453" spans="2:23" ht="41.4" thickBot="1" x14ac:dyDescent="0.55000000000000004">
      <c r="B453" s="180">
        <v>446</v>
      </c>
      <c r="C453" s="10">
        <v>1</v>
      </c>
      <c r="D453" s="38" t="s">
        <v>1845</v>
      </c>
      <c r="E453" s="25" t="s">
        <v>434</v>
      </c>
      <c r="F453" s="39" t="s">
        <v>453</v>
      </c>
      <c r="G453" s="279"/>
      <c r="H453" s="194">
        <v>397</v>
      </c>
      <c r="I453" s="195" t="s">
        <v>1081</v>
      </c>
      <c r="J453" s="27">
        <v>4000</v>
      </c>
      <c r="K453" s="47" t="s">
        <v>460</v>
      </c>
      <c r="L453" s="12" t="s">
        <v>1850</v>
      </c>
      <c r="W453" s="198">
        <v>1</v>
      </c>
    </row>
    <row r="454" spans="2:23" ht="26.4" thickBot="1" x14ac:dyDescent="0.55000000000000004">
      <c r="B454" s="180">
        <v>447</v>
      </c>
      <c r="C454" s="10">
        <v>1</v>
      </c>
      <c r="D454" s="38" t="s">
        <v>1845</v>
      </c>
      <c r="E454" s="25" t="s">
        <v>434</v>
      </c>
      <c r="F454" s="39" t="s">
        <v>453</v>
      </c>
      <c r="G454" s="279"/>
      <c r="H454" s="194">
        <v>398</v>
      </c>
      <c r="I454" s="195" t="s">
        <v>1082</v>
      </c>
      <c r="J454" s="27">
        <v>300</v>
      </c>
      <c r="K454" s="47" t="s">
        <v>461</v>
      </c>
      <c r="L454" s="12" t="s">
        <v>1850</v>
      </c>
      <c r="W454" s="198">
        <v>1</v>
      </c>
    </row>
    <row r="455" spans="2:23" ht="61.8" thickBot="1" x14ac:dyDescent="0.55000000000000004">
      <c r="B455" s="180">
        <v>448</v>
      </c>
      <c r="C455" s="10">
        <v>1</v>
      </c>
      <c r="D455" s="38" t="s">
        <v>1845</v>
      </c>
      <c r="E455" s="25" t="s">
        <v>434</v>
      </c>
      <c r="F455" s="39" t="s">
        <v>453</v>
      </c>
      <c r="G455" s="279"/>
      <c r="H455" s="194">
        <v>399</v>
      </c>
      <c r="I455" s="195" t="s">
        <v>1083</v>
      </c>
      <c r="J455" s="27">
        <v>4</v>
      </c>
      <c r="K455" s="47" t="s">
        <v>462</v>
      </c>
      <c r="L455" s="12" t="s">
        <v>1850</v>
      </c>
      <c r="W455" s="198">
        <v>1</v>
      </c>
    </row>
    <row r="456" spans="2:23" ht="64.2" customHeight="1" thickBot="1" x14ac:dyDescent="0.55000000000000004">
      <c r="B456" s="180">
        <v>449</v>
      </c>
      <c r="C456" s="10">
        <v>1</v>
      </c>
      <c r="D456" s="38" t="s">
        <v>1845</v>
      </c>
      <c r="E456" s="25" t="s">
        <v>434</v>
      </c>
      <c r="F456" s="39" t="s">
        <v>453</v>
      </c>
      <c r="G456" s="279"/>
      <c r="H456" s="194">
        <v>400</v>
      </c>
      <c r="I456" s="195" t="s">
        <v>1084</v>
      </c>
      <c r="J456" s="59">
        <v>30000</v>
      </c>
      <c r="K456" s="141" t="s">
        <v>463</v>
      </c>
      <c r="L456" s="12" t="s">
        <v>1850</v>
      </c>
      <c r="W456" s="198">
        <v>1</v>
      </c>
    </row>
    <row r="457" spans="2:23" ht="61.8" thickBot="1" x14ac:dyDescent="0.55000000000000004">
      <c r="B457" s="180">
        <v>451</v>
      </c>
      <c r="C457" s="10">
        <v>1</v>
      </c>
      <c r="D457" s="38" t="s">
        <v>1845</v>
      </c>
      <c r="E457" s="25" t="s">
        <v>434</v>
      </c>
      <c r="F457" s="39" t="s">
        <v>453</v>
      </c>
      <c r="G457" s="279"/>
      <c r="H457" s="194">
        <v>401</v>
      </c>
      <c r="I457" s="195" t="s">
        <v>1085</v>
      </c>
      <c r="J457" s="27">
        <v>200</v>
      </c>
      <c r="K457" s="47" t="s">
        <v>464</v>
      </c>
      <c r="L457" s="12" t="s">
        <v>1850</v>
      </c>
      <c r="W457" s="198">
        <v>1</v>
      </c>
    </row>
    <row r="458" spans="2:23" ht="41.4" thickBot="1" x14ac:dyDescent="0.55000000000000004">
      <c r="B458" s="180">
        <v>452</v>
      </c>
      <c r="C458" s="10">
        <v>1</v>
      </c>
      <c r="D458" s="38" t="s">
        <v>1845</v>
      </c>
      <c r="E458" s="25" t="s">
        <v>434</v>
      </c>
      <c r="F458" s="39" t="s">
        <v>453</v>
      </c>
      <c r="G458" s="280"/>
      <c r="H458" s="194">
        <v>402</v>
      </c>
      <c r="I458" s="195" t="s">
        <v>1086</v>
      </c>
      <c r="J458" s="27">
        <v>4000</v>
      </c>
      <c r="K458" s="47" t="s">
        <v>465</v>
      </c>
      <c r="L458" s="12" t="s">
        <v>1850</v>
      </c>
      <c r="W458" s="198">
        <v>1</v>
      </c>
    </row>
    <row r="459" spans="2:23" ht="41.4" thickBot="1" x14ac:dyDescent="0.55000000000000004">
      <c r="B459" s="180">
        <v>453</v>
      </c>
      <c r="C459" s="10">
        <v>1</v>
      </c>
      <c r="D459" s="38" t="s">
        <v>1845</v>
      </c>
      <c r="E459" s="25" t="s">
        <v>434</v>
      </c>
      <c r="F459" s="25" t="s">
        <v>466</v>
      </c>
      <c r="G459" s="278" t="s">
        <v>467</v>
      </c>
      <c r="H459" s="194">
        <v>403</v>
      </c>
      <c r="I459" s="195" t="s">
        <v>1087</v>
      </c>
      <c r="J459" s="27">
        <v>6</v>
      </c>
      <c r="K459" s="47" t="s">
        <v>468</v>
      </c>
      <c r="L459" s="12" t="s">
        <v>1850</v>
      </c>
      <c r="W459" s="198">
        <v>1</v>
      </c>
    </row>
    <row r="460" spans="2:23" ht="61.8" thickBot="1" x14ac:dyDescent="0.55000000000000004">
      <c r="B460" s="180">
        <v>454</v>
      </c>
      <c r="C460" s="10">
        <v>1</v>
      </c>
      <c r="D460" s="38" t="s">
        <v>1845</v>
      </c>
      <c r="E460" s="25" t="s">
        <v>434</v>
      </c>
      <c r="F460" s="25" t="s">
        <v>466</v>
      </c>
      <c r="G460" s="279"/>
      <c r="H460" s="194">
        <v>404</v>
      </c>
      <c r="I460" s="195" t="s">
        <v>1088</v>
      </c>
      <c r="J460" s="27">
        <v>3</v>
      </c>
      <c r="K460" s="47" t="s">
        <v>469</v>
      </c>
      <c r="L460" s="12" t="s">
        <v>1850</v>
      </c>
      <c r="W460" s="198">
        <v>1</v>
      </c>
    </row>
    <row r="461" spans="2:23" ht="41.4" thickBot="1" x14ac:dyDescent="0.55000000000000004">
      <c r="B461" s="180">
        <v>455</v>
      </c>
      <c r="C461" s="10">
        <v>1</v>
      </c>
      <c r="D461" s="38" t="s">
        <v>1845</v>
      </c>
      <c r="E461" s="25" t="s">
        <v>434</v>
      </c>
      <c r="F461" s="25" t="s">
        <v>466</v>
      </c>
      <c r="G461" s="280"/>
      <c r="H461" s="194">
        <v>405</v>
      </c>
      <c r="I461" s="195" t="s">
        <v>1089</v>
      </c>
      <c r="J461" s="27">
        <v>4</v>
      </c>
      <c r="K461" s="47" t="s">
        <v>470</v>
      </c>
      <c r="L461" s="12" t="s">
        <v>1850</v>
      </c>
      <c r="W461" s="198">
        <v>1</v>
      </c>
    </row>
    <row r="462" spans="2:23" ht="41.4" thickBot="1" x14ac:dyDescent="0.55000000000000004">
      <c r="B462" s="180">
        <v>456</v>
      </c>
      <c r="C462" s="10">
        <v>1</v>
      </c>
      <c r="D462" s="38" t="s">
        <v>1845</v>
      </c>
      <c r="E462" s="25" t="s">
        <v>434</v>
      </c>
      <c r="F462" s="39" t="s">
        <v>471</v>
      </c>
      <c r="G462" s="278" t="s">
        <v>472</v>
      </c>
      <c r="H462" s="194">
        <v>406</v>
      </c>
      <c r="I462" s="195" t="s">
        <v>1090</v>
      </c>
      <c r="J462" s="27">
        <v>40</v>
      </c>
      <c r="K462" s="60" t="s">
        <v>473</v>
      </c>
      <c r="L462" s="12" t="s">
        <v>1850</v>
      </c>
      <c r="W462" s="198">
        <v>1</v>
      </c>
    </row>
    <row r="463" spans="2:23" ht="61.8" thickBot="1" x14ac:dyDescent="0.55000000000000004">
      <c r="B463" s="180">
        <v>457</v>
      </c>
      <c r="C463" s="10">
        <v>1</v>
      </c>
      <c r="D463" s="38" t="s">
        <v>1845</v>
      </c>
      <c r="E463" s="25" t="s">
        <v>434</v>
      </c>
      <c r="F463" s="39" t="s">
        <v>471</v>
      </c>
      <c r="G463" s="279"/>
      <c r="H463" s="194">
        <v>407</v>
      </c>
      <c r="I463" s="195" t="s">
        <v>1091</v>
      </c>
      <c r="J463" s="27">
        <v>100</v>
      </c>
      <c r="K463" s="60" t="s">
        <v>474</v>
      </c>
      <c r="L463" s="12" t="s">
        <v>1850</v>
      </c>
      <c r="W463" s="198">
        <v>1</v>
      </c>
    </row>
    <row r="464" spans="2:23" ht="41.4" thickBot="1" x14ac:dyDescent="0.55000000000000004">
      <c r="B464" s="180">
        <v>458</v>
      </c>
      <c r="C464" s="10">
        <v>1</v>
      </c>
      <c r="D464" s="38" t="s">
        <v>1845</v>
      </c>
      <c r="E464" s="25" t="s">
        <v>434</v>
      </c>
      <c r="F464" s="39" t="s">
        <v>471</v>
      </c>
      <c r="G464" s="280"/>
      <c r="H464" s="194">
        <v>408</v>
      </c>
      <c r="I464" s="195" t="s">
        <v>1092</v>
      </c>
      <c r="J464" s="27">
        <v>40</v>
      </c>
      <c r="K464" s="60" t="s">
        <v>475</v>
      </c>
      <c r="L464" s="12" t="s">
        <v>1850</v>
      </c>
      <c r="W464" s="198">
        <v>1</v>
      </c>
    </row>
    <row r="465" spans="2:24" ht="61.8" thickBot="1" x14ac:dyDescent="0.55000000000000004">
      <c r="B465" s="180">
        <v>459</v>
      </c>
      <c r="C465" s="10">
        <v>1</v>
      </c>
      <c r="D465" s="38" t="s">
        <v>1845</v>
      </c>
      <c r="E465" s="25" t="s">
        <v>434</v>
      </c>
      <c r="F465" s="25" t="s">
        <v>476</v>
      </c>
      <c r="G465" s="278" t="s">
        <v>477</v>
      </c>
      <c r="H465" s="194">
        <v>409</v>
      </c>
      <c r="I465" s="195" t="s">
        <v>1093</v>
      </c>
      <c r="J465" s="27">
        <v>40</v>
      </c>
      <c r="K465" s="52" t="s">
        <v>478</v>
      </c>
      <c r="L465" s="12" t="s">
        <v>1850</v>
      </c>
      <c r="W465" s="198">
        <v>1</v>
      </c>
    </row>
    <row r="466" spans="2:24" ht="41.4" thickBot="1" x14ac:dyDescent="0.55000000000000004">
      <c r="B466" s="180">
        <v>460</v>
      </c>
      <c r="C466" s="10">
        <v>1</v>
      </c>
      <c r="D466" s="38" t="s">
        <v>1845</v>
      </c>
      <c r="E466" s="25" t="s">
        <v>434</v>
      </c>
      <c r="F466" s="25" t="s">
        <v>476</v>
      </c>
      <c r="G466" s="280"/>
      <c r="H466" s="194">
        <v>410</v>
      </c>
      <c r="I466" s="195" t="s">
        <v>1094</v>
      </c>
      <c r="J466" s="27">
        <v>4</v>
      </c>
      <c r="K466" s="47" t="s">
        <v>479</v>
      </c>
      <c r="L466" s="12" t="s">
        <v>1850</v>
      </c>
      <c r="W466" s="198">
        <v>1</v>
      </c>
    </row>
    <row r="467" spans="2:24" ht="26.4" thickBot="1" x14ac:dyDescent="0.55000000000000004">
      <c r="B467" s="180">
        <v>461</v>
      </c>
      <c r="C467" s="10">
        <v>1</v>
      </c>
      <c r="D467" s="38" t="s">
        <v>1845</v>
      </c>
      <c r="E467" s="25" t="s">
        <v>434</v>
      </c>
      <c r="F467" s="39" t="s">
        <v>480</v>
      </c>
      <c r="G467" s="272" t="s">
        <v>481</v>
      </c>
      <c r="H467" s="194">
        <v>411</v>
      </c>
      <c r="I467" s="195" t="s">
        <v>1095</v>
      </c>
      <c r="J467" s="27">
        <v>1</v>
      </c>
      <c r="K467" s="52" t="s">
        <v>482</v>
      </c>
      <c r="L467" s="12" t="s">
        <v>1850</v>
      </c>
      <c r="W467" s="198">
        <v>1</v>
      </c>
    </row>
    <row r="468" spans="2:24" ht="26.4" thickBot="1" x14ac:dyDescent="0.55000000000000004">
      <c r="B468" s="180">
        <v>462</v>
      </c>
      <c r="C468" s="10">
        <v>1</v>
      </c>
      <c r="D468" s="38" t="s">
        <v>1845</v>
      </c>
      <c r="E468" s="25" t="s">
        <v>434</v>
      </c>
      <c r="F468" s="39" t="s">
        <v>480</v>
      </c>
      <c r="G468" s="273"/>
      <c r="H468" s="194">
        <v>412</v>
      </c>
      <c r="I468" s="195" t="s">
        <v>1096</v>
      </c>
      <c r="J468" s="27">
        <v>1</v>
      </c>
      <c r="K468" s="52" t="s">
        <v>483</v>
      </c>
      <c r="L468" s="12" t="s">
        <v>1850</v>
      </c>
      <c r="W468" s="198">
        <v>1</v>
      </c>
    </row>
    <row r="469" spans="2:24" ht="41.4" thickBot="1" x14ac:dyDescent="0.55000000000000004">
      <c r="B469" s="180">
        <v>463</v>
      </c>
      <c r="C469" s="10">
        <v>1</v>
      </c>
      <c r="D469" s="38" t="s">
        <v>1845</v>
      </c>
      <c r="E469" s="25" t="s">
        <v>434</v>
      </c>
      <c r="F469" s="39" t="s">
        <v>480</v>
      </c>
      <c r="G469" s="274"/>
      <c r="H469" s="194">
        <v>413</v>
      </c>
      <c r="I469" s="195" t="s">
        <v>1097</v>
      </c>
      <c r="J469" s="27">
        <v>1</v>
      </c>
      <c r="K469" s="52" t="s">
        <v>484</v>
      </c>
      <c r="L469" s="12" t="s">
        <v>1850</v>
      </c>
      <c r="W469" s="198">
        <v>1</v>
      </c>
    </row>
    <row r="470" spans="2:24" x14ac:dyDescent="0.5">
      <c r="B470" s="203"/>
      <c r="C470" s="39"/>
      <c r="D470" s="39"/>
      <c r="E470" s="39"/>
      <c r="F470" s="39"/>
      <c r="G470" s="53" t="s">
        <v>485</v>
      </c>
      <c r="H470" s="32"/>
      <c r="I470" s="37"/>
      <c r="J470" s="54"/>
      <c r="K470" s="55"/>
      <c r="M470" s="189"/>
      <c r="N470" s="189"/>
      <c r="O470" s="189"/>
      <c r="P470" s="189"/>
      <c r="Q470" s="190"/>
      <c r="R470" s="191"/>
      <c r="S470" s="192">
        <v>6</v>
      </c>
      <c r="T470" s="191" t="s">
        <v>2598</v>
      </c>
      <c r="U470" s="192"/>
      <c r="V470" s="191"/>
      <c r="W470" s="193">
        <f>SUM(W471:W483)</f>
        <v>13</v>
      </c>
      <c r="X470" s="191" t="s">
        <v>2600</v>
      </c>
    </row>
    <row r="471" spans="2:24" ht="41.4" thickBot="1" x14ac:dyDescent="0.55000000000000004">
      <c r="B471" s="180"/>
      <c r="D471" s="38" t="s">
        <v>1845</v>
      </c>
      <c r="E471" s="26" t="s">
        <v>486</v>
      </c>
      <c r="F471" s="26" t="s">
        <v>487</v>
      </c>
      <c r="G471" s="319" t="s">
        <v>488</v>
      </c>
      <c r="H471" s="204">
        <f>+H469+1</f>
        <v>414</v>
      </c>
      <c r="I471" s="195" t="s">
        <v>1098</v>
      </c>
      <c r="J471" s="204">
        <v>1</v>
      </c>
      <c r="K471" s="205" t="s">
        <v>489</v>
      </c>
      <c r="L471" s="12" t="s">
        <v>1850</v>
      </c>
      <c r="W471" s="198">
        <v>1</v>
      </c>
    </row>
    <row r="472" spans="2:24" ht="26.4" thickBot="1" x14ac:dyDescent="0.55000000000000004">
      <c r="B472" s="180"/>
      <c r="D472" s="38" t="s">
        <v>1845</v>
      </c>
      <c r="E472" s="26" t="s">
        <v>486</v>
      </c>
      <c r="F472" s="26" t="s">
        <v>487</v>
      </c>
      <c r="G472" s="319"/>
      <c r="H472" s="204">
        <f>+H471+1</f>
        <v>415</v>
      </c>
      <c r="I472" s="195" t="s">
        <v>1099</v>
      </c>
      <c r="J472" s="204">
        <v>1</v>
      </c>
      <c r="K472" s="205" t="s">
        <v>490</v>
      </c>
      <c r="L472" s="12" t="s">
        <v>1850</v>
      </c>
      <c r="W472" s="198">
        <v>1</v>
      </c>
    </row>
    <row r="473" spans="2:24" ht="26.4" thickBot="1" x14ac:dyDescent="0.55000000000000004">
      <c r="B473" s="180"/>
      <c r="D473" s="38" t="s">
        <v>1845</v>
      </c>
      <c r="E473" s="26" t="s">
        <v>486</v>
      </c>
      <c r="F473" s="39" t="s">
        <v>491</v>
      </c>
      <c r="G473" s="319" t="s">
        <v>492</v>
      </c>
      <c r="H473" s="204">
        <f t="shared" ref="H473:H483" si="17">+H472+1</f>
        <v>416</v>
      </c>
      <c r="I473" s="195" t="s">
        <v>1100</v>
      </c>
      <c r="J473" s="204">
        <v>1</v>
      </c>
      <c r="K473" s="205" t="s">
        <v>493</v>
      </c>
      <c r="L473" s="12" t="s">
        <v>1850</v>
      </c>
      <c r="W473" s="198">
        <v>1</v>
      </c>
    </row>
    <row r="474" spans="2:24" ht="41.4" thickBot="1" x14ac:dyDescent="0.55000000000000004">
      <c r="B474" s="180"/>
      <c r="D474" s="38" t="s">
        <v>1845</v>
      </c>
      <c r="E474" s="26" t="s">
        <v>486</v>
      </c>
      <c r="F474" s="39" t="s">
        <v>491</v>
      </c>
      <c r="G474" s="319"/>
      <c r="H474" s="204">
        <f t="shared" si="17"/>
        <v>417</v>
      </c>
      <c r="I474" s="195" t="s">
        <v>1101</v>
      </c>
      <c r="J474" s="204">
        <v>40</v>
      </c>
      <c r="K474" s="205" t="s">
        <v>494</v>
      </c>
      <c r="L474" s="12" t="s">
        <v>1850</v>
      </c>
      <c r="W474" s="198">
        <v>1</v>
      </c>
    </row>
    <row r="475" spans="2:24" ht="102.6" thickBot="1" x14ac:dyDescent="0.55000000000000004">
      <c r="B475" s="180"/>
      <c r="D475" s="38" t="s">
        <v>1845</v>
      </c>
      <c r="E475" s="26" t="s">
        <v>486</v>
      </c>
      <c r="F475" s="26" t="s">
        <v>495</v>
      </c>
      <c r="G475" s="205" t="s">
        <v>496</v>
      </c>
      <c r="H475" s="204">
        <f t="shared" si="17"/>
        <v>418</v>
      </c>
      <c r="I475" s="195" t="s">
        <v>1102</v>
      </c>
      <c r="J475" s="204">
        <v>4</v>
      </c>
      <c r="K475" s="205" t="s">
        <v>497</v>
      </c>
      <c r="L475" s="12" t="s">
        <v>1850</v>
      </c>
      <c r="W475" s="198">
        <v>1</v>
      </c>
    </row>
    <row r="476" spans="2:24" ht="81.599999999999994" customHeight="1" thickBot="1" x14ac:dyDescent="0.55000000000000004">
      <c r="B476" s="180"/>
      <c r="D476" s="38" t="s">
        <v>1845</v>
      </c>
      <c r="E476" s="26" t="s">
        <v>486</v>
      </c>
      <c r="F476" s="39" t="s">
        <v>498</v>
      </c>
      <c r="G476" s="319" t="s">
        <v>499</v>
      </c>
      <c r="H476" s="204">
        <f t="shared" si="17"/>
        <v>419</v>
      </c>
      <c r="I476" s="195" t="s">
        <v>1103</v>
      </c>
      <c r="J476" s="204">
        <v>4</v>
      </c>
      <c r="K476" s="205" t="s">
        <v>500</v>
      </c>
      <c r="L476" s="12" t="s">
        <v>1850</v>
      </c>
      <c r="W476" s="198">
        <v>1</v>
      </c>
    </row>
    <row r="477" spans="2:24" ht="61.8" thickBot="1" x14ac:dyDescent="0.55000000000000004">
      <c r="B477" s="180"/>
      <c r="D477" s="38" t="s">
        <v>1845</v>
      </c>
      <c r="E477" s="26" t="s">
        <v>486</v>
      </c>
      <c r="F477" s="39" t="s">
        <v>498</v>
      </c>
      <c r="G477" s="319"/>
      <c r="H477" s="204">
        <f t="shared" si="17"/>
        <v>420</v>
      </c>
      <c r="I477" s="195" t="s">
        <v>1104</v>
      </c>
      <c r="J477" s="204">
        <v>4</v>
      </c>
      <c r="K477" s="205" t="s">
        <v>501</v>
      </c>
      <c r="L477" s="12" t="s">
        <v>1850</v>
      </c>
      <c r="W477" s="198">
        <v>1</v>
      </c>
    </row>
    <row r="478" spans="2:24" ht="41.4" thickBot="1" x14ac:dyDescent="0.55000000000000004">
      <c r="B478" s="180"/>
      <c r="D478" s="38" t="s">
        <v>1845</v>
      </c>
      <c r="E478" s="26" t="s">
        <v>486</v>
      </c>
      <c r="F478" s="26" t="s">
        <v>502</v>
      </c>
      <c r="G478" s="205" t="s">
        <v>503</v>
      </c>
      <c r="H478" s="204">
        <f t="shared" si="17"/>
        <v>421</v>
      </c>
      <c r="I478" s="195" t="s">
        <v>1105</v>
      </c>
      <c r="J478" s="204">
        <v>1</v>
      </c>
      <c r="K478" s="205" t="s">
        <v>504</v>
      </c>
      <c r="L478" s="12" t="s">
        <v>1850</v>
      </c>
      <c r="W478" s="198">
        <v>1</v>
      </c>
    </row>
    <row r="479" spans="2:24" ht="61.8" thickBot="1" x14ac:dyDescent="0.55000000000000004">
      <c r="B479" s="180"/>
      <c r="D479" s="38" t="s">
        <v>1845</v>
      </c>
      <c r="E479" s="26" t="s">
        <v>486</v>
      </c>
      <c r="F479" s="39" t="s">
        <v>505</v>
      </c>
      <c r="G479" s="319" t="s">
        <v>506</v>
      </c>
      <c r="H479" s="204">
        <f t="shared" si="17"/>
        <v>422</v>
      </c>
      <c r="I479" s="195" t="s">
        <v>1106</v>
      </c>
      <c r="J479" s="204">
        <v>1</v>
      </c>
      <c r="K479" s="205" t="s">
        <v>507</v>
      </c>
      <c r="L479" s="12" t="s">
        <v>1850</v>
      </c>
      <c r="W479" s="198">
        <v>1</v>
      </c>
    </row>
    <row r="480" spans="2:24" ht="41.4" thickBot="1" x14ac:dyDescent="0.55000000000000004">
      <c r="B480" s="180"/>
      <c r="D480" s="38" t="s">
        <v>1845</v>
      </c>
      <c r="E480" s="26" t="s">
        <v>486</v>
      </c>
      <c r="F480" s="39" t="s">
        <v>505</v>
      </c>
      <c r="G480" s="319"/>
      <c r="H480" s="204">
        <f t="shared" si="17"/>
        <v>423</v>
      </c>
      <c r="I480" s="195" t="s">
        <v>1107</v>
      </c>
      <c r="J480" s="204">
        <v>1</v>
      </c>
      <c r="K480" s="205" t="s">
        <v>508</v>
      </c>
      <c r="L480" s="12" t="s">
        <v>1850</v>
      </c>
      <c r="W480" s="198">
        <v>1</v>
      </c>
    </row>
    <row r="481" spans="1:24" ht="61.8" thickBot="1" x14ac:dyDescent="0.55000000000000004">
      <c r="B481" s="180"/>
      <c r="D481" s="38" t="s">
        <v>1845</v>
      </c>
      <c r="E481" s="26" t="s">
        <v>486</v>
      </c>
      <c r="F481" s="39" t="s">
        <v>505</v>
      </c>
      <c r="G481" s="319"/>
      <c r="H481" s="204">
        <f t="shared" si="17"/>
        <v>424</v>
      </c>
      <c r="I481" s="195" t="s">
        <v>1108</v>
      </c>
      <c r="J481" s="204">
        <v>10</v>
      </c>
      <c r="K481" s="205" t="s">
        <v>509</v>
      </c>
      <c r="L481" s="12" t="s">
        <v>1850</v>
      </c>
      <c r="W481" s="198">
        <v>1</v>
      </c>
    </row>
    <row r="482" spans="1:24" ht="41.4" thickBot="1" x14ac:dyDescent="0.55000000000000004">
      <c r="B482" s="180"/>
      <c r="D482" s="38" t="s">
        <v>1845</v>
      </c>
      <c r="E482" s="26" t="s">
        <v>486</v>
      </c>
      <c r="F482" s="39" t="s">
        <v>505</v>
      </c>
      <c r="G482" s="319"/>
      <c r="H482" s="204">
        <f t="shared" si="17"/>
        <v>425</v>
      </c>
      <c r="I482" s="195" t="s">
        <v>1109</v>
      </c>
      <c r="J482" s="204">
        <v>4</v>
      </c>
      <c r="K482" s="205" t="s">
        <v>2537</v>
      </c>
      <c r="L482" s="12" t="s">
        <v>1850</v>
      </c>
      <c r="W482" s="198">
        <v>1</v>
      </c>
    </row>
    <row r="483" spans="1:24" ht="26.4" thickBot="1" x14ac:dyDescent="0.55000000000000004">
      <c r="B483" s="180"/>
      <c r="D483" s="38" t="s">
        <v>1845</v>
      </c>
      <c r="E483" s="26" t="s">
        <v>486</v>
      </c>
      <c r="F483" s="39" t="s">
        <v>505</v>
      </c>
      <c r="G483" s="319"/>
      <c r="H483" s="204">
        <f t="shared" si="17"/>
        <v>426</v>
      </c>
      <c r="I483" s="195" t="s">
        <v>1110</v>
      </c>
      <c r="J483" s="204">
        <v>10</v>
      </c>
      <c r="K483" s="205" t="s">
        <v>2538</v>
      </c>
      <c r="L483" s="12" t="s">
        <v>1850</v>
      </c>
      <c r="W483" s="198">
        <v>1</v>
      </c>
    </row>
    <row r="484" spans="1:24" x14ac:dyDescent="0.5">
      <c r="B484" s="180">
        <v>464</v>
      </c>
      <c r="G484" s="61" t="s">
        <v>2539</v>
      </c>
      <c r="H484" s="62"/>
      <c r="I484" s="206"/>
      <c r="J484" s="63"/>
      <c r="K484" s="63"/>
      <c r="M484" s="16"/>
      <c r="N484" s="16"/>
      <c r="O484" s="16">
        <v>4</v>
      </c>
      <c r="P484" s="16" t="s">
        <v>1111</v>
      </c>
      <c r="Q484" s="207">
        <f>SUM(Q485:Q644)</f>
        <v>15</v>
      </c>
      <c r="R484" s="182" t="s">
        <v>2597</v>
      </c>
      <c r="S484" s="207">
        <f>SUM(S485:S644)/2</f>
        <v>34</v>
      </c>
      <c r="T484" s="182" t="s">
        <v>2598</v>
      </c>
      <c r="U484" s="207">
        <f>SUM(U485:U644)</f>
        <v>22</v>
      </c>
      <c r="V484" s="182" t="s">
        <v>2599</v>
      </c>
      <c r="W484" s="207">
        <f>SUM(W485:W644)/3</f>
        <v>141</v>
      </c>
      <c r="X484" s="182" t="s">
        <v>2600</v>
      </c>
    </row>
    <row r="485" spans="1:24" ht="26.4" thickBot="1" x14ac:dyDescent="0.55000000000000004">
      <c r="B485" s="180">
        <v>465</v>
      </c>
      <c r="G485" s="18" t="s">
        <v>2540</v>
      </c>
      <c r="H485" s="19"/>
      <c r="I485" s="19"/>
      <c r="J485" s="19"/>
      <c r="K485" s="48"/>
      <c r="M485" s="184"/>
      <c r="N485" s="184"/>
      <c r="O485" s="184"/>
      <c r="P485" s="184"/>
      <c r="Q485" s="185">
        <v>4</v>
      </c>
      <c r="R485" s="186" t="s">
        <v>2597</v>
      </c>
      <c r="S485" s="187">
        <f>SUM(S486:S535)</f>
        <v>11</v>
      </c>
      <c r="T485" s="186" t="s">
        <v>2598</v>
      </c>
      <c r="U485" s="187">
        <v>4</v>
      </c>
      <c r="V485" s="186" t="s">
        <v>2599</v>
      </c>
      <c r="W485" s="187">
        <f>SUM(W486:W535)/2</f>
        <v>46</v>
      </c>
      <c r="X485" s="186" t="s">
        <v>2600</v>
      </c>
    </row>
    <row r="486" spans="1:24" ht="26.4" thickBot="1" x14ac:dyDescent="0.55000000000000004">
      <c r="B486" s="180">
        <v>466</v>
      </c>
      <c r="G486" s="31" t="s">
        <v>2541</v>
      </c>
      <c r="H486" s="37"/>
      <c r="I486" s="33"/>
      <c r="J486" s="34"/>
      <c r="K486" s="35"/>
      <c r="M486" s="189"/>
      <c r="N486" s="189"/>
      <c r="O486" s="189"/>
      <c r="P486" s="189"/>
      <c r="Q486" s="190"/>
      <c r="R486" s="191"/>
      <c r="S486" s="192">
        <v>3</v>
      </c>
      <c r="T486" s="191" t="s">
        <v>2598</v>
      </c>
      <c r="U486" s="192"/>
      <c r="V486" s="191"/>
      <c r="W486" s="193">
        <f>SUM(W487:W497)</f>
        <v>11</v>
      </c>
      <c r="X486" s="191" t="s">
        <v>2600</v>
      </c>
    </row>
    <row r="487" spans="1:24" ht="41.4" thickBot="1" x14ac:dyDescent="0.55000000000000004">
      <c r="A487" s="8">
        <v>1</v>
      </c>
      <c r="B487" s="180">
        <v>467</v>
      </c>
      <c r="C487" s="64">
        <v>2</v>
      </c>
      <c r="D487" s="25">
        <v>2.1</v>
      </c>
      <c r="E487" s="26" t="s">
        <v>2542</v>
      </c>
      <c r="F487" s="26" t="s">
        <v>2543</v>
      </c>
      <c r="G487" s="305" t="s">
        <v>2544</v>
      </c>
      <c r="H487" s="194">
        <f>+H483+1</f>
        <v>427</v>
      </c>
      <c r="I487" s="195" t="s">
        <v>1112</v>
      </c>
      <c r="J487" s="27">
        <v>1</v>
      </c>
      <c r="K487" s="28" t="s">
        <v>2545</v>
      </c>
      <c r="L487" s="12" t="s">
        <v>2546</v>
      </c>
      <c r="W487" s="198">
        <v>1</v>
      </c>
    </row>
    <row r="488" spans="1:24" ht="41.4" thickBot="1" x14ac:dyDescent="0.55000000000000004">
      <c r="A488" s="8">
        <v>2</v>
      </c>
      <c r="B488" s="180">
        <v>468</v>
      </c>
      <c r="C488" s="64">
        <v>2</v>
      </c>
      <c r="D488" s="25">
        <v>2.1</v>
      </c>
      <c r="E488" s="26" t="s">
        <v>2542</v>
      </c>
      <c r="F488" s="26" t="s">
        <v>2543</v>
      </c>
      <c r="G488" s="314"/>
      <c r="H488" s="194">
        <f>+H487+1</f>
        <v>428</v>
      </c>
      <c r="I488" s="195" t="s">
        <v>1113</v>
      </c>
      <c r="J488" s="41">
        <v>1</v>
      </c>
      <c r="K488" s="28" t="s">
        <v>2547</v>
      </c>
      <c r="L488" s="12" t="s">
        <v>2546</v>
      </c>
      <c r="W488" s="198">
        <v>1</v>
      </c>
    </row>
    <row r="489" spans="1:24" ht="41.4" thickBot="1" x14ac:dyDescent="0.55000000000000004">
      <c r="A489" s="8">
        <v>3</v>
      </c>
      <c r="B489" s="180">
        <v>469</v>
      </c>
      <c r="C489" s="64">
        <v>2</v>
      </c>
      <c r="D489" s="25">
        <v>2.1</v>
      </c>
      <c r="E489" s="26" t="s">
        <v>2542</v>
      </c>
      <c r="F489" s="26" t="s">
        <v>2543</v>
      </c>
      <c r="G489" s="314"/>
      <c r="H489" s="194">
        <f t="shared" ref="H489:H497" si="18">+H488+1</f>
        <v>429</v>
      </c>
      <c r="I489" s="195" t="s">
        <v>1114</v>
      </c>
      <c r="J489" s="27">
        <v>4</v>
      </c>
      <c r="K489" s="28" t="s">
        <v>2548</v>
      </c>
      <c r="L489" s="12" t="s">
        <v>2546</v>
      </c>
      <c r="W489" s="198">
        <v>1</v>
      </c>
    </row>
    <row r="490" spans="1:24" ht="41.4" thickBot="1" x14ac:dyDescent="0.55000000000000004">
      <c r="A490" s="8">
        <v>4</v>
      </c>
      <c r="B490" s="180">
        <v>470</v>
      </c>
      <c r="C490" s="64">
        <v>2</v>
      </c>
      <c r="D490" s="25">
        <v>2.1</v>
      </c>
      <c r="E490" s="26" t="s">
        <v>2542</v>
      </c>
      <c r="F490" s="26" t="s">
        <v>2543</v>
      </c>
      <c r="G490" s="314"/>
      <c r="H490" s="194">
        <f t="shared" si="18"/>
        <v>430</v>
      </c>
      <c r="I490" s="195" t="s">
        <v>1115</v>
      </c>
      <c r="J490" s="27">
        <v>4</v>
      </c>
      <c r="K490" s="28" t="s">
        <v>2549</v>
      </c>
      <c r="L490" s="12" t="s">
        <v>2546</v>
      </c>
      <c r="W490" s="198">
        <v>1</v>
      </c>
    </row>
    <row r="491" spans="1:24" ht="41.4" thickBot="1" x14ac:dyDescent="0.55000000000000004">
      <c r="A491" s="8">
        <v>5</v>
      </c>
      <c r="B491" s="180">
        <v>471</v>
      </c>
      <c r="C491" s="64">
        <v>2</v>
      </c>
      <c r="D491" s="25">
        <v>2.1</v>
      </c>
      <c r="E491" s="26" t="s">
        <v>2542</v>
      </c>
      <c r="F491" s="26" t="s">
        <v>2543</v>
      </c>
      <c r="G491" s="306"/>
      <c r="H491" s="194">
        <f t="shared" si="18"/>
        <v>431</v>
      </c>
      <c r="I491" s="195" t="s">
        <v>1116</v>
      </c>
      <c r="J491" s="27">
        <v>4</v>
      </c>
      <c r="K491" s="28" t="s">
        <v>2550</v>
      </c>
      <c r="L491" s="12" t="s">
        <v>2546</v>
      </c>
      <c r="W491" s="198">
        <v>1</v>
      </c>
    </row>
    <row r="492" spans="1:24" ht="61.8" thickBot="1" x14ac:dyDescent="0.55000000000000004">
      <c r="A492" s="8">
        <v>6</v>
      </c>
      <c r="B492" s="180">
        <v>472</v>
      </c>
      <c r="C492" s="64">
        <v>2</v>
      </c>
      <c r="D492" s="25">
        <v>2.1</v>
      </c>
      <c r="E492" s="26" t="s">
        <v>2542</v>
      </c>
      <c r="F492" s="39" t="s">
        <v>2551</v>
      </c>
      <c r="G492" s="305" t="s">
        <v>554</v>
      </c>
      <c r="H492" s="194">
        <f t="shared" si="18"/>
        <v>432</v>
      </c>
      <c r="I492" s="195" t="s">
        <v>1117</v>
      </c>
      <c r="J492" s="27">
        <v>2</v>
      </c>
      <c r="K492" s="28" t="s">
        <v>555</v>
      </c>
      <c r="L492" s="12" t="s">
        <v>2546</v>
      </c>
      <c r="W492" s="198">
        <v>1</v>
      </c>
    </row>
    <row r="493" spans="1:24" ht="61.8" thickBot="1" x14ac:dyDescent="0.55000000000000004">
      <c r="A493" s="8">
        <v>7</v>
      </c>
      <c r="B493" s="180">
        <v>473</v>
      </c>
      <c r="C493" s="64">
        <v>2</v>
      </c>
      <c r="D493" s="25">
        <v>2.1</v>
      </c>
      <c r="E493" s="26" t="s">
        <v>2542</v>
      </c>
      <c r="F493" s="39" t="s">
        <v>2551</v>
      </c>
      <c r="G493" s="314"/>
      <c r="H493" s="194">
        <f t="shared" si="18"/>
        <v>433</v>
      </c>
      <c r="I493" s="195" t="s">
        <v>1118</v>
      </c>
      <c r="J493" s="27">
        <v>16</v>
      </c>
      <c r="K493" s="28" t="s">
        <v>556</v>
      </c>
      <c r="L493" s="12" t="s">
        <v>2546</v>
      </c>
      <c r="W493" s="198">
        <v>1</v>
      </c>
    </row>
    <row r="494" spans="1:24" ht="61.8" thickBot="1" x14ac:dyDescent="0.55000000000000004">
      <c r="A494" s="8">
        <v>8</v>
      </c>
      <c r="B494" s="180">
        <v>474</v>
      </c>
      <c r="C494" s="64">
        <v>2</v>
      </c>
      <c r="D494" s="25">
        <v>2.1</v>
      </c>
      <c r="E494" s="26" t="s">
        <v>2542</v>
      </c>
      <c r="F494" s="39" t="s">
        <v>2551</v>
      </c>
      <c r="G494" s="306"/>
      <c r="H494" s="194">
        <f t="shared" si="18"/>
        <v>434</v>
      </c>
      <c r="I494" s="195" t="s">
        <v>1119</v>
      </c>
      <c r="J494" s="27">
        <v>4</v>
      </c>
      <c r="K494" s="28" t="s">
        <v>557</v>
      </c>
      <c r="L494" s="12" t="s">
        <v>2546</v>
      </c>
      <c r="W494" s="198">
        <v>1</v>
      </c>
    </row>
    <row r="495" spans="1:24" ht="41.4" thickBot="1" x14ac:dyDescent="0.55000000000000004">
      <c r="A495" s="8">
        <v>9</v>
      </c>
      <c r="B495" s="180">
        <v>475</v>
      </c>
      <c r="C495" s="64">
        <v>2</v>
      </c>
      <c r="D495" s="25">
        <v>2.1</v>
      </c>
      <c r="E495" s="26" t="s">
        <v>2542</v>
      </c>
      <c r="F495" s="26" t="s">
        <v>558</v>
      </c>
      <c r="G495" s="305" t="s">
        <v>559</v>
      </c>
      <c r="H495" s="194">
        <f t="shared" si="18"/>
        <v>435</v>
      </c>
      <c r="I495" s="195" t="s">
        <v>1120</v>
      </c>
      <c r="J495" s="27">
        <v>500</v>
      </c>
      <c r="K495" s="28" t="s">
        <v>560</v>
      </c>
      <c r="L495" s="12" t="s">
        <v>2546</v>
      </c>
      <c r="W495" s="198">
        <v>1</v>
      </c>
    </row>
    <row r="496" spans="1:24" ht="41.4" thickBot="1" x14ac:dyDescent="0.55000000000000004">
      <c r="A496" s="8">
        <v>10</v>
      </c>
      <c r="B496" s="180">
        <v>476</v>
      </c>
      <c r="C496" s="64">
        <v>2</v>
      </c>
      <c r="D496" s="25">
        <v>2.1</v>
      </c>
      <c r="E496" s="26" t="s">
        <v>2542</v>
      </c>
      <c r="F496" s="26" t="s">
        <v>558</v>
      </c>
      <c r="G496" s="314"/>
      <c r="H496" s="194">
        <f t="shared" si="18"/>
        <v>436</v>
      </c>
      <c r="I496" s="195" t="s">
        <v>1121</v>
      </c>
      <c r="J496" s="41">
        <v>1</v>
      </c>
      <c r="K496" s="28" t="s">
        <v>561</v>
      </c>
      <c r="L496" s="12" t="s">
        <v>2546</v>
      </c>
      <c r="W496" s="198">
        <v>1</v>
      </c>
    </row>
    <row r="497" spans="1:24" ht="41.4" thickBot="1" x14ac:dyDescent="0.55000000000000004">
      <c r="A497" s="8">
        <v>11</v>
      </c>
      <c r="B497" s="180">
        <v>477</v>
      </c>
      <c r="C497" s="64">
        <v>2</v>
      </c>
      <c r="D497" s="25">
        <v>2.1</v>
      </c>
      <c r="E497" s="26" t="s">
        <v>2542</v>
      </c>
      <c r="F497" s="26" t="s">
        <v>558</v>
      </c>
      <c r="G497" s="306"/>
      <c r="H497" s="194">
        <f t="shared" si="18"/>
        <v>437</v>
      </c>
      <c r="I497" s="195" t="s">
        <v>1122</v>
      </c>
      <c r="J497" s="41">
        <v>1</v>
      </c>
      <c r="K497" s="28" t="s">
        <v>562</v>
      </c>
      <c r="L497" s="12" t="s">
        <v>2546</v>
      </c>
      <c r="W497" s="198">
        <v>1</v>
      </c>
    </row>
    <row r="498" spans="1:24" ht="26.4" thickBot="1" x14ac:dyDescent="0.55000000000000004">
      <c r="B498" s="180">
        <v>478</v>
      </c>
      <c r="G498" s="31" t="s">
        <v>563</v>
      </c>
      <c r="H498" s="32"/>
      <c r="I498" s="33"/>
      <c r="J498" s="34"/>
      <c r="K498" s="35"/>
      <c r="M498" s="189"/>
      <c r="N498" s="189"/>
      <c r="O498" s="189"/>
      <c r="P498" s="189"/>
      <c r="Q498" s="190"/>
      <c r="R498" s="191"/>
      <c r="S498" s="192">
        <v>3</v>
      </c>
      <c r="T498" s="191" t="s">
        <v>2598</v>
      </c>
      <c r="U498" s="192"/>
      <c r="V498" s="191"/>
      <c r="W498" s="193">
        <f>SUM(W499:W510)</f>
        <v>12</v>
      </c>
      <c r="X498" s="191" t="s">
        <v>2600</v>
      </c>
    </row>
    <row r="499" spans="1:24" ht="61.8" thickBot="1" x14ac:dyDescent="0.55000000000000004">
      <c r="A499" s="8">
        <v>12</v>
      </c>
      <c r="B499" s="180">
        <v>479</v>
      </c>
      <c r="C499" s="64">
        <v>2</v>
      </c>
      <c r="D499" s="25">
        <v>2.1</v>
      </c>
      <c r="E499" s="25" t="s">
        <v>564</v>
      </c>
      <c r="F499" s="25" t="s">
        <v>565</v>
      </c>
      <c r="G499" s="305" t="s">
        <v>566</v>
      </c>
      <c r="H499" s="194">
        <f>+H497+1</f>
        <v>438</v>
      </c>
      <c r="I499" s="195" t="s">
        <v>1123</v>
      </c>
      <c r="J499" s="65">
        <v>30</v>
      </c>
      <c r="K499" s="66" t="s">
        <v>567</v>
      </c>
      <c r="L499" s="12" t="s">
        <v>2546</v>
      </c>
      <c r="W499" s="198">
        <v>1</v>
      </c>
    </row>
    <row r="500" spans="1:24" ht="61.8" thickBot="1" x14ac:dyDescent="0.55000000000000004">
      <c r="A500" s="8">
        <v>13</v>
      </c>
      <c r="B500" s="180">
        <v>480</v>
      </c>
      <c r="C500" s="64">
        <v>2</v>
      </c>
      <c r="D500" s="25">
        <v>2.1</v>
      </c>
      <c r="E500" s="25" t="s">
        <v>564</v>
      </c>
      <c r="F500" s="25" t="s">
        <v>565</v>
      </c>
      <c r="G500" s="314"/>
      <c r="H500" s="194">
        <f>+H499+1</f>
        <v>439</v>
      </c>
      <c r="I500" s="195" t="s">
        <v>1124</v>
      </c>
      <c r="J500" s="27">
        <v>4</v>
      </c>
      <c r="K500" s="28" t="s">
        <v>568</v>
      </c>
      <c r="L500" s="12" t="s">
        <v>2546</v>
      </c>
      <c r="W500" s="198">
        <v>1</v>
      </c>
    </row>
    <row r="501" spans="1:24" ht="41.4" thickBot="1" x14ac:dyDescent="0.55000000000000004">
      <c r="A501" s="8">
        <v>14</v>
      </c>
      <c r="B501" s="180">
        <v>481</v>
      </c>
      <c r="C501" s="64">
        <v>2</v>
      </c>
      <c r="D501" s="25">
        <v>2.1</v>
      </c>
      <c r="E501" s="25" t="s">
        <v>564</v>
      </c>
      <c r="F501" s="25" t="s">
        <v>565</v>
      </c>
      <c r="G501" s="306"/>
      <c r="H501" s="194">
        <f t="shared" ref="H501:H510" si="19">+H500+1</f>
        <v>440</v>
      </c>
      <c r="I501" s="195" t="s">
        <v>1125</v>
      </c>
      <c r="J501" s="27">
        <v>9</v>
      </c>
      <c r="K501" s="28" t="s">
        <v>569</v>
      </c>
      <c r="L501" s="12" t="s">
        <v>2546</v>
      </c>
      <c r="W501" s="198">
        <v>1</v>
      </c>
    </row>
    <row r="502" spans="1:24" ht="41.4" thickBot="1" x14ac:dyDescent="0.55000000000000004">
      <c r="A502" s="8">
        <v>15</v>
      </c>
      <c r="B502" s="180">
        <v>482</v>
      </c>
      <c r="C502" s="64">
        <v>2</v>
      </c>
      <c r="D502" s="25">
        <v>2.1</v>
      </c>
      <c r="E502" s="25" t="s">
        <v>564</v>
      </c>
      <c r="F502" s="39" t="s">
        <v>570</v>
      </c>
      <c r="G502" s="305" t="s">
        <v>571</v>
      </c>
      <c r="H502" s="194">
        <f t="shared" si="19"/>
        <v>441</v>
      </c>
      <c r="I502" s="195" t="s">
        <v>1126</v>
      </c>
      <c r="J502" s="41">
        <v>1</v>
      </c>
      <c r="K502" s="28" t="s">
        <v>572</v>
      </c>
      <c r="L502" s="12" t="s">
        <v>2546</v>
      </c>
      <c r="W502" s="198">
        <v>1</v>
      </c>
    </row>
    <row r="503" spans="1:24" ht="61.8" thickBot="1" x14ac:dyDescent="0.55000000000000004">
      <c r="A503" s="8">
        <v>16</v>
      </c>
      <c r="B503" s="180">
        <v>483</v>
      </c>
      <c r="C503" s="64">
        <v>2</v>
      </c>
      <c r="D503" s="25">
        <v>2.1</v>
      </c>
      <c r="E503" s="25" t="s">
        <v>564</v>
      </c>
      <c r="F503" s="39" t="s">
        <v>570</v>
      </c>
      <c r="G503" s="314"/>
      <c r="H503" s="194">
        <f t="shared" si="19"/>
        <v>442</v>
      </c>
      <c r="I503" s="195" t="s">
        <v>1127</v>
      </c>
      <c r="J503" s="27">
        <v>1</v>
      </c>
      <c r="K503" s="28" t="s">
        <v>573</v>
      </c>
      <c r="L503" s="12" t="s">
        <v>2546</v>
      </c>
      <c r="W503" s="198">
        <v>1</v>
      </c>
    </row>
    <row r="504" spans="1:24" ht="82.2" thickBot="1" x14ac:dyDescent="0.55000000000000004">
      <c r="A504" s="8">
        <v>17</v>
      </c>
      <c r="B504" s="180">
        <v>484</v>
      </c>
      <c r="C504" s="64">
        <v>2</v>
      </c>
      <c r="D504" s="25">
        <v>2.1</v>
      </c>
      <c r="E504" s="25" t="s">
        <v>564</v>
      </c>
      <c r="F504" s="39" t="s">
        <v>570</v>
      </c>
      <c r="G504" s="314"/>
      <c r="H504" s="194">
        <f t="shared" si="19"/>
        <v>443</v>
      </c>
      <c r="I504" s="195" t="s">
        <v>1128</v>
      </c>
      <c r="J504" s="41">
        <v>1</v>
      </c>
      <c r="K504" s="28" t="s">
        <v>574</v>
      </c>
      <c r="L504" s="12" t="s">
        <v>2546</v>
      </c>
      <c r="W504" s="198">
        <v>1</v>
      </c>
    </row>
    <row r="505" spans="1:24" ht="41.4" thickBot="1" x14ac:dyDescent="0.55000000000000004">
      <c r="A505" s="8">
        <v>18</v>
      </c>
      <c r="B505" s="180">
        <v>485</v>
      </c>
      <c r="C505" s="64">
        <v>2</v>
      </c>
      <c r="D505" s="25">
        <v>2.1</v>
      </c>
      <c r="E505" s="25" t="s">
        <v>564</v>
      </c>
      <c r="F505" s="39" t="s">
        <v>570</v>
      </c>
      <c r="G505" s="314"/>
      <c r="H505" s="194">
        <f t="shared" si="19"/>
        <v>444</v>
      </c>
      <c r="I505" s="195" t="s">
        <v>1129</v>
      </c>
      <c r="J505" s="27">
        <v>4</v>
      </c>
      <c r="K505" s="28" t="s">
        <v>575</v>
      </c>
      <c r="L505" s="12" t="s">
        <v>2546</v>
      </c>
      <c r="W505" s="198">
        <v>1</v>
      </c>
    </row>
    <row r="506" spans="1:24" ht="41.4" thickBot="1" x14ac:dyDescent="0.55000000000000004">
      <c r="A506" s="8">
        <v>19</v>
      </c>
      <c r="B506" s="180">
        <v>486</v>
      </c>
      <c r="C506" s="64">
        <v>2</v>
      </c>
      <c r="D506" s="25">
        <v>2.1</v>
      </c>
      <c r="E506" s="25" t="s">
        <v>564</v>
      </c>
      <c r="F506" s="39" t="s">
        <v>570</v>
      </c>
      <c r="G506" s="306"/>
      <c r="H506" s="194">
        <f t="shared" si="19"/>
        <v>445</v>
      </c>
      <c r="I506" s="195" t="s">
        <v>1130</v>
      </c>
      <c r="J506" s="41">
        <v>1</v>
      </c>
      <c r="K506" s="28" t="s">
        <v>576</v>
      </c>
      <c r="L506" s="12" t="s">
        <v>2546</v>
      </c>
      <c r="W506" s="198">
        <v>1</v>
      </c>
    </row>
    <row r="507" spans="1:24" ht="61.8" thickBot="1" x14ac:dyDescent="0.55000000000000004">
      <c r="A507" s="8">
        <v>20</v>
      </c>
      <c r="B507" s="180">
        <v>487</v>
      </c>
      <c r="C507" s="64">
        <v>2</v>
      </c>
      <c r="D507" s="25">
        <v>2.1</v>
      </c>
      <c r="E507" s="25" t="s">
        <v>564</v>
      </c>
      <c r="F507" s="25" t="s">
        <v>577</v>
      </c>
      <c r="G507" s="305" t="s">
        <v>578</v>
      </c>
      <c r="H507" s="194">
        <f t="shared" si="19"/>
        <v>446</v>
      </c>
      <c r="I507" s="195" t="s">
        <v>1131</v>
      </c>
      <c r="J507" s="27">
        <v>4</v>
      </c>
      <c r="K507" s="28" t="s">
        <v>579</v>
      </c>
      <c r="L507" s="12" t="s">
        <v>2546</v>
      </c>
      <c r="W507" s="198">
        <v>1</v>
      </c>
    </row>
    <row r="508" spans="1:24" ht="82.2" thickBot="1" x14ac:dyDescent="0.55000000000000004">
      <c r="A508" s="8">
        <v>21</v>
      </c>
      <c r="B508" s="180">
        <v>488</v>
      </c>
      <c r="C508" s="64">
        <v>2</v>
      </c>
      <c r="D508" s="25">
        <v>2.1</v>
      </c>
      <c r="E508" s="25" t="s">
        <v>564</v>
      </c>
      <c r="F508" s="25" t="s">
        <v>577</v>
      </c>
      <c r="G508" s="314"/>
      <c r="H508" s="194">
        <f t="shared" si="19"/>
        <v>447</v>
      </c>
      <c r="I508" s="195" t="s">
        <v>1132</v>
      </c>
      <c r="J508" s="27">
        <v>1</v>
      </c>
      <c r="K508" s="28" t="s">
        <v>580</v>
      </c>
      <c r="L508" s="12" t="s">
        <v>2546</v>
      </c>
      <c r="W508" s="198">
        <v>1</v>
      </c>
    </row>
    <row r="509" spans="1:24" ht="41.4" thickBot="1" x14ac:dyDescent="0.55000000000000004">
      <c r="A509" s="8">
        <v>22</v>
      </c>
      <c r="B509" s="180">
        <v>489</v>
      </c>
      <c r="C509" s="64">
        <v>2</v>
      </c>
      <c r="D509" s="25">
        <v>2.1</v>
      </c>
      <c r="E509" s="25" t="s">
        <v>564</v>
      </c>
      <c r="F509" s="25" t="s">
        <v>577</v>
      </c>
      <c r="G509" s="314"/>
      <c r="H509" s="194">
        <f t="shared" si="19"/>
        <v>448</v>
      </c>
      <c r="I509" s="195" t="s">
        <v>1133</v>
      </c>
      <c r="J509" s="27">
        <v>20</v>
      </c>
      <c r="K509" s="28" t="s">
        <v>581</v>
      </c>
      <c r="L509" s="12" t="s">
        <v>2546</v>
      </c>
      <c r="W509" s="198">
        <v>1</v>
      </c>
    </row>
    <row r="510" spans="1:24" ht="41.4" thickBot="1" x14ac:dyDescent="0.55000000000000004">
      <c r="A510" s="8">
        <v>23</v>
      </c>
      <c r="B510" s="180">
        <v>490</v>
      </c>
      <c r="C510" s="64">
        <v>2</v>
      </c>
      <c r="D510" s="25">
        <v>2.1</v>
      </c>
      <c r="E510" s="25" t="s">
        <v>564</v>
      </c>
      <c r="F510" s="25" t="s">
        <v>577</v>
      </c>
      <c r="G510" s="306"/>
      <c r="H510" s="194">
        <f t="shared" si="19"/>
        <v>449</v>
      </c>
      <c r="I510" s="195" t="s">
        <v>1134</v>
      </c>
      <c r="J510" s="27">
        <v>4</v>
      </c>
      <c r="K510" s="28" t="s">
        <v>582</v>
      </c>
      <c r="L510" s="12" t="s">
        <v>2546</v>
      </c>
      <c r="W510" s="198">
        <v>1</v>
      </c>
    </row>
    <row r="511" spans="1:24" ht="26.4" thickBot="1" x14ac:dyDescent="0.55000000000000004">
      <c r="B511" s="180">
        <v>491</v>
      </c>
      <c r="G511" s="31" t="s">
        <v>583</v>
      </c>
      <c r="H511" s="32"/>
      <c r="I511" s="33"/>
      <c r="J511" s="34"/>
      <c r="K511" s="35"/>
      <c r="M511" s="189"/>
      <c r="N511" s="189"/>
      <c r="O511" s="189"/>
      <c r="P511" s="189"/>
      <c r="Q511" s="190"/>
      <c r="R511" s="191"/>
      <c r="S511" s="192">
        <v>3</v>
      </c>
      <c r="T511" s="191" t="s">
        <v>2598</v>
      </c>
      <c r="U511" s="192"/>
      <c r="V511" s="191"/>
      <c r="W511" s="193">
        <f>SUM(W512:W527)</f>
        <v>16</v>
      </c>
      <c r="X511" s="191" t="s">
        <v>2600</v>
      </c>
    </row>
    <row r="512" spans="1:24" ht="41.4" thickBot="1" x14ac:dyDescent="0.55000000000000004">
      <c r="A512" s="8">
        <v>24</v>
      </c>
      <c r="B512" s="180">
        <v>492</v>
      </c>
      <c r="C512" s="64">
        <v>2</v>
      </c>
      <c r="D512" s="25">
        <v>2.1</v>
      </c>
      <c r="E512" s="26" t="s">
        <v>584</v>
      </c>
      <c r="F512" s="26" t="s">
        <v>585</v>
      </c>
      <c r="G512" s="305" t="s">
        <v>586</v>
      </c>
      <c r="H512" s="194">
        <f>+H510+1</f>
        <v>450</v>
      </c>
      <c r="I512" s="195" t="s">
        <v>1135</v>
      </c>
      <c r="J512" s="65">
        <v>1</v>
      </c>
      <c r="K512" s="66" t="s">
        <v>587</v>
      </c>
      <c r="L512" s="12" t="s">
        <v>2546</v>
      </c>
      <c r="W512" s="198">
        <v>1</v>
      </c>
    </row>
    <row r="513" spans="1:24" ht="41.4" thickBot="1" x14ac:dyDescent="0.55000000000000004">
      <c r="A513" s="8">
        <v>25</v>
      </c>
      <c r="B513" s="180">
        <v>493</v>
      </c>
      <c r="C513" s="64">
        <v>2</v>
      </c>
      <c r="D513" s="25">
        <v>2.1</v>
      </c>
      <c r="E513" s="26" t="s">
        <v>584</v>
      </c>
      <c r="F513" s="26" t="s">
        <v>585</v>
      </c>
      <c r="G513" s="314"/>
      <c r="H513" s="194">
        <f>+H512+1</f>
        <v>451</v>
      </c>
      <c r="I513" s="195" t="s">
        <v>1136</v>
      </c>
      <c r="J513" s="41">
        <v>1</v>
      </c>
      <c r="K513" s="28" t="s">
        <v>588</v>
      </c>
      <c r="L513" s="12" t="s">
        <v>2546</v>
      </c>
      <c r="W513" s="198">
        <v>1</v>
      </c>
    </row>
    <row r="514" spans="1:24" ht="41.4" thickBot="1" x14ac:dyDescent="0.55000000000000004">
      <c r="A514" s="8">
        <v>26</v>
      </c>
      <c r="B514" s="180">
        <v>494</v>
      </c>
      <c r="C514" s="64">
        <v>2</v>
      </c>
      <c r="D514" s="25">
        <v>2.1</v>
      </c>
      <c r="E514" s="26" t="s">
        <v>584</v>
      </c>
      <c r="F514" s="26" t="s">
        <v>585</v>
      </c>
      <c r="G514" s="314"/>
      <c r="H514" s="194">
        <f t="shared" ref="H514:H527" si="20">+H513+1</f>
        <v>452</v>
      </c>
      <c r="I514" s="195" t="s">
        <v>1137</v>
      </c>
      <c r="J514" s="41">
        <v>1</v>
      </c>
      <c r="K514" s="28" t="s">
        <v>2022</v>
      </c>
      <c r="L514" s="12" t="s">
        <v>2546</v>
      </c>
      <c r="W514" s="198">
        <v>1</v>
      </c>
    </row>
    <row r="515" spans="1:24" ht="41.4" thickBot="1" x14ac:dyDescent="0.55000000000000004">
      <c r="A515" s="8">
        <v>27</v>
      </c>
      <c r="B515" s="180">
        <v>495</v>
      </c>
      <c r="C515" s="64">
        <v>2</v>
      </c>
      <c r="D515" s="25">
        <v>2.1</v>
      </c>
      <c r="E515" s="26" t="s">
        <v>584</v>
      </c>
      <c r="F515" s="26" t="s">
        <v>585</v>
      </c>
      <c r="G515" s="314"/>
      <c r="H515" s="194">
        <f t="shared" si="20"/>
        <v>453</v>
      </c>
      <c r="I515" s="195" t="s">
        <v>1138</v>
      </c>
      <c r="J515" s="41">
        <v>1</v>
      </c>
      <c r="K515" s="28" t="s">
        <v>2023</v>
      </c>
      <c r="L515" s="12" t="s">
        <v>2546</v>
      </c>
      <c r="W515" s="198">
        <v>1</v>
      </c>
    </row>
    <row r="516" spans="1:24" ht="41.4" thickBot="1" x14ac:dyDescent="0.55000000000000004">
      <c r="A516" s="8">
        <v>28</v>
      </c>
      <c r="B516" s="180">
        <v>496</v>
      </c>
      <c r="C516" s="64">
        <v>2</v>
      </c>
      <c r="D516" s="25">
        <v>2.1</v>
      </c>
      <c r="E516" s="26" t="s">
        <v>584</v>
      </c>
      <c r="F516" s="26" t="s">
        <v>585</v>
      </c>
      <c r="G516" s="314"/>
      <c r="H516" s="194">
        <f t="shared" si="20"/>
        <v>454</v>
      </c>
      <c r="I516" s="195" t="s">
        <v>1139</v>
      </c>
      <c r="J516" s="41">
        <v>1</v>
      </c>
      <c r="K516" s="28" t="s">
        <v>2024</v>
      </c>
      <c r="L516" s="12" t="s">
        <v>2546</v>
      </c>
      <c r="W516" s="198">
        <v>1</v>
      </c>
    </row>
    <row r="517" spans="1:24" ht="41.4" thickBot="1" x14ac:dyDescent="0.55000000000000004">
      <c r="A517" s="8">
        <v>29</v>
      </c>
      <c r="B517" s="180">
        <v>497</v>
      </c>
      <c r="C517" s="64">
        <v>2</v>
      </c>
      <c r="D517" s="25">
        <v>2.1</v>
      </c>
      <c r="E517" s="26" t="s">
        <v>584</v>
      </c>
      <c r="F517" s="26" t="s">
        <v>585</v>
      </c>
      <c r="G517" s="314"/>
      <c r="H517" s="194">
        <f t="shared" si="20"/>
        <v>455</v>
      </c>
      <c r="I517" s="195" t="s">
        <v>1140</v>
      </c>
      <c r="J517" s="27">
        <v>1</v>
      </c>
      <c r="K517" s="28" t="s">
        <v>2025</v>
      </c>
      <c r="L517" s="12" t="s">
        <v>2546</v>
      </c>
      <c r="W517" s="198">
        <v>1</v>
      </c>
    </row>
    <row r="518" spans="1:24" ht="41.4" thickBot="1" x14ac:dyDescent="0.55000000000000004">
      <c r="A518" s="8">
        <v>30</v>
      </c>
      <c r="B518" s="180">
        <v>498</v>
      </c>
      <c r="C518" s="64">
        <v>2</v>
      </c>
      <c r="D518" s="25">
        <v>2.1</v>
      </c>
      <c r="E518" s="26" t="s">
        <v>584</v>
      </c>
      <c r="F518" s="26" t="s">
        <v>585</v>
      </c>
      <c r="G518" s="314"/>
      <c r="H518" s="194">
        <f t="shared" si="20"/>
        <v>456</v>
      </c>
      <c r="I518" s="195" t="s">
        <v>1141</v>
      </c>
      <c r="J518" s="27">
        <v>4</v>
      </c>
      <c r="K518" s="28" t="s">
        <v>2026</v>
      </c>
      <c r="L518" s="12" t="s">
        <v>2546</v>
      </c>
      <c r="W518" s="198">
        <v>1</v>
      </c>
    </row>
    <row r="519" spans="1:24" ht="61.8" thickBot="1" x14ac:dyDescent="0.55000000000000004">
      <c r="A519" s="8">
        <v>31</v>
      </c>
      <c r="B519" s="180">
        <v>499</v>
      </c>
      <c r="C519" s="64">
        <v>2</v>
      </c>
      <c r="D519" s="25">
        <v>2.1</v>
      </c>
      <c r="E519" s="26" t="s">
        <v>584</v>
      </c>
      <c r="F519" s="26" t="s">
        <v>585</v>
      </c>
      <c r="G519" s="306"/>
      <c r="H519" s="194">
        <f t="shared" si="20"/>
        <v>457</v>
      </c>
      <c r="I519" s="195" t="s">
        <v>1142</v>
      </c>
      <c r="J519" s="27">
        <v>4</v>
      </c>
      <c r="K519" s="28" t="s">
        <v>2027</v>
      </c>
      <c r="L519" s="12" t="s">
        <v>2546</v>
      </c>
      <c r="W519" s="198">
        <v>1</v>
      </c>
    </row>
    <row r="520" spans="1:24" ht="41.4" thickBot="1" x14ac:dyDescent="0.55000000000000004">
      <c r="A520" s="8">
        <v>32</v>
      </c>
      <c r="B520" s="180">
        <v>500</v>
      </c>
      <c r="C520" s="64">
        <v>2</v>
      </c>
      <c r="D520" s="25">
        <v>2.1</v>
      </c>
      <c r="E520" s="26" t="s">
        <v>584</v>
      </c>
      <c r="F520" s="39" t="s">
        <v>2028</v>
      </c>
      <c r="G520" s="305" t="s">
        <v>2029</v>
      </c>
      <c r="H520" s="194">
        <f t="shared" si="20"/>
        <v>458</v>
      </c>
      <c r="I520" s="195" t="s">
        <v>1143</v>
      </c>
      <c r="J520" s="27">
        <v>350</v>
      </c>
      <c r="K520" s="28" t="s">
        <v>2380</v>
      </c>
      <c r="L520" s="12" t="s">
        <v>2546</v>
      </c>
      <c r="W520" s="198">
        <v>1</v>
      </c>
    </row>
    <row r="521" spans="1:24" ht="41.4" thickBot="1" x14ac:dyDescent="0.55000000000000004">
      <c r="A521" s="8">
        <v>33</v>
      </c>
      <c r="B521" s="180">
        <v>501</v>
      </c>
      <c r="C521" s="64">
        <v>2</v>
      </c>
      <c r="D521" s="25">
        <v>2.1</v>
      </c>
      <c r="E521" s="26" t="s">
        <v>584</v>
      </c>
      <c r="F521" s="39" t="s">
        <v>2028</v>
      </c>
      <c r="G521" s="314"/>
      <c r="H521" s="194">
        <f t="shared" si="20"/>
        <v>459</v>
      </c>
      <c r="I521" s="195" t="s">
        <v>1144</v>
      </c>
      <c r="J521" s="27">
        <v>350</v>
      </c>
      <c r="K521" s="28" t="s">
        <v>2381</v>
      </c>
      <c r="L521" s="12" t="s">
        <v>2546</v>
      </c>
      <c r="W521" s="198">
        <v>1</v>
      </c>
    </row>
    <row r="522" spans="1:24" ht="41.4" thickBot="1" x14ac:dyDescent="0.55000000000000004">
      <c r="A522" s="8">
        <v>34</v>
      </c>
      <c r="B522" s="180">
        <v>502</v>
      </c>
      <c r="C522" s="64">
        <v>2</v>
      </c>
      <c r="D522" s="25">
        <v>2.1</v>
      </c>
      <c r="E522" s="26" t="s">
        <v>584</v>
      </c>
      <c r="F522" s="39" t="s">
        <v>2028</v>
      </c>
      <c r="G522" s="314"/>
      <c r="H522" s="194">
        <f t="shared" si="20"/>
        <v>460</v>
      </c>
      <c r="I522" s="195" t="s">
        <v>1145</v>
      </c>
      <c r="J522" s="27">
        <v>350</v>
      </c>
      <c r="K522" s="28" t="s">
        <v>2382</v>
      </c>
      <c r="L522" s="12" t="s">
        <v>2546</v>
      </c>
      <c r="W522" s="198">
        <v>1</v>
      </c>
    </row>
    <row r="523" spans="1:24" ht="82.2" thickBot="1" x14ac:dyDescent="0.55000000000000004">
      <c r="A523" s="8">
        <v>35</v>
      </c>
      <c r="B523" s="180">
        <v>503</v>
      </c>
      <c r="C523" s="64">
        <v>2</v>
      </c>
      <c r="D523" s="25">
        <v>2.1</v>
      </c>
      <c r="E523" s="26" t="s">
        <v>584</v>
      </c>
      <c r="F523" s="39" t="s">
        <v>2028</v>
      </c>
      <c r="G523" s="314"/>
      <c r="H523" s="194">
        <f t="shared" si="20"/>
        <v>461</v>
      </c>
      <c r="I523" s="195" t="s">
        <v>1146</v>
      </c>
      <c r="J523" s="27">
        <v>10</v>
      </c>
      <c r="K523" s="28" t="s">
        <v>2383</v>
      </c>
      <c r="L523" s="12" t="s">
        <v>2546</v>
      </c>
      <c r="W523" s="198">
        <v>1</v>
      </c>
    </row>
    <row r="524" spans="1:24" ht="61.8" thickBot="1" x14ac:dyDescent="0.55000000000000004">
      <c r="A524" s="8">
        <v>36</v>
      </c>
      <c r="B524" s="180">
        <v>504</v>
      </c>
      <c r="C524" s="64">
        <v>2</v>
      </c>
      <c r="D524" s="25">
        <v>2.1</v>
      </c>
      <c r="E524" s="26" t="s">
        <v>584</v>
      </c>
      <c r="F524" s="39" t="s">
        <v>2028</v>
      </c>
      <c r="G524" s="314"/>
      <c r="H524" s="194">
        <f t="shared" si="20"/>
        <v>462</v>
      </c>
      <c r="I524" s="195" t="s">
        <v>1147</v>
      </c>
      <c r="J524" s="49">
        <v>350</v>
      </c>
      <c r="K524" s="50" t="s">
        <v>2384</v>
      </c>
      <c r="L524" s="12" t="s">
        <v>2546</v>
      </c>
      <c r="W524" s="198">
        <v>1</v>
      </c>
    </row>
    <row r="525" spans="1:24" ht="41.4" thickBot="1" x14ac:dyDescent="0.55000000000000004">
      <c r="B525" s="180"/>
      <c r="C525" s="64">
        <v>2</v>
      </c>
      <c r="D525" s="25">
        <v>2.1</v>
      </c>
      <c r="E525" s="26" t="s">
        <v>584</v>
      </c>
      <c r="F525" s="26" t="s">
        <v>2385</v>
      </c>
      <c r="G525" s="318" t="s">
        <v>2386</v>
      </c>
      <c r="H525" s="204">
        <f t="shared" si="20"/>
        <v>463</v>
      </c>
      <c r="I525" s="195" t="s">
        <v>1148</v>
      </c>
      <c r="J525" s="204">
        <v>1</v>
      </c>
      <c r="K525" s="208" t="s">
        <v>2387</v>
      </c>
      <c r="L525" s="12" t="s">
        <v>2546</v>
      </c>
      <c r="W525" s="198">
        <v>1</v>
      </c>
    </row>
    <row r="526" spans="1:24" ht="41.4" thickBot="1" x14ac:dyDescent="0.55000000000000004">
      <c r="B526" s="180"/>
      <c r="C526" s="64">
        <v>2</v>
      </c>
      <c r="D526" s="25">
        <v>2.1</v>
      </c>
      <c r="E526" s="26" t="s">
        <v>584</v>
      </c>
      <c r="F526" s="26" t="s">
        <v>2385</v>
      </c>
      <c r="G526" s="318"/>
      <c r="H526" s="204">
        <f t="shared" si="20"/>
        <v>464</v>
      </c>
      <c r="I526" s="195" t="s">
        <v>1149</v>
      </c>
      <c r="J526" s="204">
        <v>40</v>
      </c>
      <c r="K526" s="208" t="s">
        <v>2388</v>
      </c>
      <c r="L526" s="12" t="s">
        <v>2546</v>
      </c>
      <c r="W526" s="198">
        <v>1</v>
      </c>
    </row>
    <row r="527" spans="1:24" ht="41.4" thickBot="1" x14ac:dyDescent="0.55000000000000004">
      <c r="B527" s="180"/>
      <c r="C527" s="64">
        <v>2</v>
      </c>
      <c r="D527" s="25">
        <v>2.1</v>
      </c>
      <c r="E527" s="26" t="s">
        <v>584</v>
      </c>
      <c r="F527" s="26" t="s">
        <v>2385</v>
      </c>
      <c r="G527" s="318"/>
      <c r="H527" s="204">
        <f t="shared" si="20"/>
        <v>465</v>
      </c>
      <c r="I527" s="195" t="s">
        <v>1150</v>
      </c>
      <c r="J527" s="204">
        <v>4</v>
      </c>
      <c r="K527" s="208" t="s">
        <v>2389</v>
      </c>
      <c r="L527" s="12" t="s">
        <v>2546</v>
      </c>
      <c r="W527" s="198">
        <v>1</v>
      </c>
    </row>
    <row r="528" spans="1:24" ht="26.4" thickBot="1" x14ac:dyDescent="0.55000000000000004">
      <c r="B528" s="180">
        <v>505</v>
      </c>
      <c r="G528" s="67" t="s">
        <v>2390</v>
      </c>
      <c r="H528" s="32"/>
      <c r="I528" s="68"/>
      <c r="J528" s="23"/>
      <c r="K528" s="24"/>
      <c r="M528" s="189"/>
      <c r="N528" s="189"/>
      <c r="O528" s="189"/>
      <c r="P528" s="189"/>
      <c r="Q528" s="190"/>
      <c r="R528" s="191"/>
      <c r="S528" s="192">
        <v>2</v>
      </c>
      <c r="T528" s="191" t="s">
        <v>2598</v>
      </c>
      <c r="U528" s="192"/>
      <c r="V528" s="191"/>
      <c r="W528" s="193">
        <f>SUM(W529:W535)</f>
        <v>7</v>
      </c>
      <c r="X528" s="191" t="s">
        <v>2600</v>
      </c>
    </row>
    <row r="529" spans="1:24" ht="61.8" thickBot="1" x14ac:dyDescent="0.55000000000000004">
      <c r="A529" s="8">
        <v>37</v>
      </c>
      <c r="B529" s="180">
        <v>506</v>
      </c>
      <c r="C529" s="64">
        <v>2</v>
      </c>
      <c r="D529" s="25">
        <v>2.1</v>
      </c>
      <c r="E529" s="25" t="s">
        <v>2391</v>
      </c>
      <c r="F529" s="25" t="s">
        <v>2392</v>
      </c>
      <c r="G529" s="305" t="s">
        <v>2393</v>
      </c>
      <c r="H529" s="194">
        <f>+H527+1</f>
        <v>466</v>
      </c>
      <c r="I529" s="195" t="s">
        <v>1151</v>
      </c>
      <c r="J529" s="65">
        <v>3</v>
      </c>
      <c r="K529" s="66" t="s">
        <v>2394</v>
      </c>
      <c r="L529" s="12" t="s">
        <v>2546</v>
      </c>
      <c r="W529" s="198">
        <v>1</v>
      </c>
    </row>
    <row r="530" spans="1:24" ht="41.4" thickBot="1" x14ac:dyDescent="0.55000000000000004">
      <c r="A530" s="8">
        <v>38</v>
      </c>
      <c r="B530" s="180">
        <v>507</v>
      </c>
      <c r="C530" s="64">
        <v>2</v>
      </c>
      <c r="D530" s="25">
        <v>2.1</v>
      </c>
      <c r="E530" s="25" t="s">
        <v>2391</v>
      </c>
      <c r="F530" s="25" t="s">
        <v>2392</v>
      </c>
      <c r="G530" s="314"/>
      <c r="H530" s="194">
        <f t="shared" ref="H530:H535" si="21">+H529+1</f>
        <v>467</v>
      </c>
      <c r="I530" s="195" t="s">
        <v>1152</v>
      </c>
      <c r="J530" s="41">
        <v>1</v>
      </c>
      <c r="K530" s="28" t="s">
        <v>2395</v>
      </c>
      <c r="L530" s="12" t="s">
        <v>2546</v>
      </c>
      <c r="W530" s="198">
        <v>1</v>
      </c>
    </row>
    <row r="531" spans="1:24" ht="61.8" thickBot="1" x14ac:dyDescent="0.55000000000000004">
      <c r="A531" s="8">
        <v>39</v>
      </c>
      <c r="B531" s="180">
        <v>508</v>
      </c>
      <c r="C531" s="64">
        <v>2</v>
      </c>
      <c r="D531" s="25">
        <v>2.1</v>
      </c>
      <c r="E531" s="25" t="s">
        <v>2391</v>
      </c>
      <c r="F531" s="25" t="s">
        <v>2392</v>
      </c>
      <c r="G531" s="314"/>
      <c r="H531" s="194">
        <f t="shared" si="21"/>
        <v>468</v>
      </c>
      <c r="I531" s="195" t="s">
        <v>1153</v>
      </c>
      <c r="J531" s="27">
        <v>1</v>
      </c>
      <c r="K531" s="28" t="s">
        <v>2396</v>
      </c>
      <c r="L531" s="12" t="s">
        <v>2546</v>
      </c>
      <c r="W531" s="198">
        <v>1</v>
      </c>
    </row>
    <row r="532" spans="1:24" ht="61.8" thickBot="1" x14ac:dyDescent="0.55000000000000004">
      <c r="A532" s="8">
        <v>40</v>
      </c>
      <c r="B532" s="180">
        <v>509</v>
      </c>
      <c r="C532" s="64">
        <v>2</v>
      </c>
      <c r="D532" s="25">
        <v>2.1</v>
      </c>
      <c r="E532" s="25" t="s">
        <v>2391</v>
      </c>
      <c r="F532" s="25" t="s">
        <v>2392</v>
      </c>
      <c r="G532" s="306"/>
      <c r="H532" s="194">
        <f t="shared" si="21"/>
        <v>469</v>
      </c>
      <c r="I532" s="195" t="s">
        <v>1154</v>
      </c>
      <c r="J532" s="41">
        <v>1</v>
      </c>
      <c r="K532" s="28" t="s">
        <v>2397</v>
      </c>
      <c r="L532" s="12" t="s">
        <v>2546</v>
      </c>
      <c r="W532" s="198">
        <v>1</v>
      </c>
    </row>
    <row r="533" spans="1:24" ht="61.8" thickBot="1" x14ac:dyDescent="0.55000000000000004">
      <c r="A533" s="8">
        <v>41</v>
      </c>
      <c r="B533" s="180">
        <v>510</v>
      </c>
      <c r="C533" s="64">
        <v>2</v>
      </c>
      <c r="D533" s="25">
        <v>2.1</v>
      </c>
      <c r="E533" s="25" t="s">
        <v>2391</v>
      </c>
      <c r="F533" s="39" t="s">
        <v>2398</v>
      </c>
      <c r="G533" s="305" t="s">
        <v>2399</v>
      </c>
      <c r="H533" s="194">
        <f t="shared" si="21"/>
        <v>470</v>
      </c>
      <c r="I533" s="195" t="s">
        <v>1155</v>
      </c>
      <c r="J533" s="41">
        <v>1</v>
      </c>
      <c r="K533" s="28" t="s">
        <v>2400</v>
      </c>
      <c r="L533" s="12" t="s">
        <v>2546</v>
      </c>
      <c r="W533" s="198">
        <v>1</v>
      </c>
    </row>
    <row r="534" spans="1:24" ht="41.4" thickBot="1" x14ac:dyDescent="0.55000000000000004">
      <c r="A534" s="8">
        <v>42</v>
      </c>
      <c r="B534" s="180">
        <v>511</v>
      </c>
      <c r="C534" s="64">
        <v>2</v>
      </c>
      <c r="D534" s="25">
        <v>2.1</v>
      </c>
      <c r="E534" s="25" t="s">
        <v>2391</v>
      </c>
      <c r="F534" s="39" t="s">
        <v>2398</v>
      </c>
      <c r="G534" s="314"/>
      <c r="H534" s="194">
        <f t="shared" si="21"/>
        <v>471</v>
      </c>
      <c r="I534" s="195" t="s">
        <v>1156</v>
      </c>
      <c r="J534" s="27">
        <v>4</v>
      </c>
      <c r="K534" s="28" t="s">
        <v>2401</v>
      </c>
      <c r="L534" s="12" t="s">
        <v>2546</v>
      </c>
      <c r="W534" s="198">
        <v>1</v>
      </c>
    </row>
    <row r="535" spans="1:24" ht="61.8" thickBot="1" x14ac:dyDescent="0.55000000000000004">
      <c r="A535" s="8">
        <v>43</v>
      </c>
      <c r="B535" s="180">
        <v>512</v>
      </c>
      <c r="C535" s="64">
        <v>2</v>
      </c>
      <c r="D535" s="25">
        <v>2.1</v>
      </c>
      <c r="E535" s="25" t="s">
        <v>2391</v>
      </c>
      <c r="F535" s="39" t="s">
        <v>2398</v>
      </c>
      <c r="G535" s="306"/>
      <c r="H535" s="194">
        <f t="shared" si="21"/>
        <v>472</v>
      </c>
      <c r="I535" s="195" t="s">
        <v>1157</v>
      </c>
      <c r="J535" s="27">
        <v>2</v>
      </c>
      <c r="K535" s="28" t="s">
        <v>2402</v>
      </c>
      <c r="L535" s="12" t="s">
        <v>2546</v>
      </c>
      <c r="W535" s="198">
        <v>1</v>
      </c>
    </row>
    <row r="536" spans="1:24" ht="26.4" thickBot="1" x14ac:dyDescent="0.55000000000000004">
      <c r="B536" s="180">
        <v>513</v>
      </c>
      <c r="G536" s="18" t="s">
        <v>2403</v>
      </c>
      <c r="H536" s="19"/>
      <c r="I536" s="19"/>
      <c r="J536" s="19"/>
      <c r="K536" s="48"/>
      <c r="M536" s="184"/>
      <c r="N536" s="184"/>
      <c r="O536" s="184"/>
      <c r="P536" s="184"/>
      <c r="Q536" s="185">
        <v>4</v>
      </c>
      <c r="R536" s="186" t="s">
        <v>2597</v>
      </c>
      <c r="S536" s="200">
        <f>SUM(S537:S576)</f>
        <v>8</v>
      </c>
      <c r="T536" s="186" t="s">
        <v>2598</v>
      </c>
      <c r="U536" s="187">
        <v>5</v>
      </c>
      <c r="V536" s="186" t="s">
        <v>2599</v>
      </c>
      <c r="W536" s="200">
        <f>SUM(W537:W576)/2</f>
        <v>36</v>
      </c>
      <c r="X536" s="186" t="s">
        <v>2600</v>
      </c>
    </row>
    <row r="537" spans="1:24" ht="26.4" thickBot="1" x14ac:dyDescent="0.55000000000000004">
      <c r="B537" s="180">
        <v>514</v>
      </c>
      <c r="G537" s="31" t="s">
        <v>2404</v>
      </c>
      <c r="H537" s="37"/>
      <c r="I537" s="33"/>
      <c r="J537" s="34"/>
      <c r="K537" s="35"/>
      <c r="M537" s="189"/>
      <c r="N537" s="189"/>
      <c r="O537" s="189"/>
      <c r="P537" s="189"/>
      <c r="Q537" s="190"/>
      <c r="R537" s="191"/>
      <c r="S537" s="192">
        <v>3</v>
      </c>
      <c r="T537" s="191" t="s">
        <v>2598</v>
      </c>
      <c r="U537" s="192"/>
      <c r="V537" s="191"/>
      <c r="W537" s="193">
        <f>SUM(W538:W552)</f>
        <v>15</v>
      </c>
      <c r="X537" s="191" t="s">
        <v>2600</v>
      </c>
    </row>
    <row r="538" spans="1:24" ht="41.4" thickBot="1" x14ac:dyDescent="0.55000000000000004">
      <c r="A538" s="8">
        <v>44</v>
      </c>
      <c r="B538" s="180">
        <v>515</v>
      </c>
      <c r="C538" s="64">
        <v>2</v>
      </c>
      <c r="D538" s="38">
        <v>2.2000000000000002</v>
      </c>
      <c r="E538" s="26" t="s">
        <v>2405</v>
      </c>
      <c r="F538" s="26" t="s">
        <v>2406</v>
      </c>
      <c r="G538" s="305" t="s">
        <v>2407</v>
      </c>
      <c r="H538" s="194">
        <f>+H535+1</f>
        <v>473</v>
      </c>
      <c r="I538" s="195" t="s">
        <v>1158</v>
      </c>
      <c r="J538" s="27">
        <v>1</v>
      </c>
      <c r="K538" s="28" t="s">
        <v>2408</v>
      </c>
      <c r="L538" s="12" t="s">
        <v>2546</v>
      </c>
      <c r="W538" s="198">
        <v>1</v>
      </c>
    </row>
    <row r="539" spans="1:24" ht="41.4" thickBot="1" x14ac:dyDescent="0.55000000000000004">
      <c r="A539" s="8">
        <v>45</v>
      </c>
      <c r="B539" s="180">
        <v>516</v>
      </c>
      <c r="C539" s="64">
        <v>2</v>
      </c>
      <c r="D539" s="38">
        <v>2.2000000000000002</v>
      </c>
      <c r="E539" s="26" t="s">
        <v>2405</v>
      </c>
      <c r="F539" s="26" t="s">
        <v>2406</v>
      </c>
      <c r="G539" s="314"/>
      <c r="H539" s="194">
        <f>+H538+1</f>
        <v>474</v>
      </c>
      <c r="I539" s="195" t="s">
        <v>1159</v>
      </c>
      <c r="J539" s="27">
        <v>4</v>
      </c>
      <c r="K539" s="28" t="s">
        <v>2409</v>
      </c>
      <c r="L539" s="12" t="s">
        <v>2546</v>
      </c>
      <c r="W539" s="198">
        <v>1</v>
      </c>
    </row>
    <row r="540" spans="1:24" ht="41.4" thickBot="1" x14ac:dyDescent="0.55000000000000004">
      <c r="A540" s="8">
        <v>46</v>
      </c>
      <c r="B540" s="180">
        <v>517</v>
      </c>
      <c r="C540" s="64">
        <v>2</v>
      </c>
      <c r="D540" s="38">
        <v>2.2000000000000002</v>
      </c>
      <c r="E540" s="26" t="s">
        <v>2405</v>
      </c>
      <c r="F540" s="26" t="s">
        <v>2406</v>
      </c>
      <c r="G540" s="314"/>
      <c r="H540" s="194">
        <f t="shared" ref="H540:H552" si="22">+H539+1</f>
        <v>475</v>
      </c>
      <c r="I540" s="195" t="s">
        <v>1160</v>
      </c>
      <c r="J540" s="27">
        <v>40</v>
      </c>
      <c r="K540" s="28" t="s">
        <v>2410</v>
      </c>
      <c r="L540" s="12" t="s">
        <v>2546</v>
      </c>
      <c r="W540" s="198">
        <v>1</v>
      </c>
    </row>
    <row r="541" spans="1:24" ht="61.8" thickBot="1" x14ac:dyDescent="0.55000000000000004">
      <c r="A541" s="8">
        <v>47</v>
      </c>
      <c r="B541" s="180">
        <v>518</v>
      </c>
      <c r="C541" s="64">
        <v>2</v>
      </c>
      <c r="D541" s="38">
        <v>2.2000000000000002</v>
      </c>
      <c r="E541" s="26" t="s">
        <v>2405</v>
      </c>
      <c r="F541" s="26" t="s">
        <v>2406</v>
      </c>
      <c r="G541" s="314"/>
      <c r="H541" s="194">
        <f t="shared" si="22"/>
        <v>476</v>
      </c>
      <c r="I541" s="195" t="s">
        <v>1161</v>
      </c>
      <c r="J541" s="27">
        <v>400</v>
      </c>
      <c r="K541" s="28" t="s">
        <v>2411</v>
      </c>
      <c r="L541" s="12" t="s">
        <v>2546</v>
      </c>
      <c r="W541" s="198">
        <v>1</v>
      </c>
    </row>
    <row r="542" spans="1:24" ht="41.4" thickBot="1" x14ac:dyDescent="0.55000000000000004">
      <c r="A542" s="8">
        <v>48</v>
      </c>
      <c r="B542" s="180">
        <v>519</v>
      </c>
      <c r="C542" s="64">
        <v>2</v>
      </c>
      <c r="D542" s="38">
        <v>2.2000000000000002</v>
      </c>
      <c r="E542" s="26" t="s">
        <v>2405</v>
      </c>
      <c r="F542" s="26" t="s">
        <v>2406</v>
      </c>
      <c r="G542" s="314"/>
      <c r="H542" s="194">
        <f t="shared" si="22"/>
        <v>477</v>
      </c>
      <c r="I542" s="195" t="s">
        <v>1162</v>
      </c>
      <c r="J542" s="41">
        <v>1</v>
      </c>
      <c r="K542" s="28" t="s">
        <v>2412</v>
      </c>
      <c r="L542" s="12" t="s">
        <v>2546</v>
      </c>
      <c r="W542" s="198">
        <v>1</v>
      </c>
    </row>
    <row r="543" spans="1:24" ht="61.8" thickBot="1" x14ac:dyDescent="0.55000000000000004">
      <c r="A543" s="8">
        <v>49</v>
      </c>
      <c r="B543" s="180">
        <v>520</v>
      </c>
      <c r="C543" s="64">
        <v>2</v>
      </c>
      <c r="D543" s="38">
        <v>2.2000000000000002</v>
      </c>
      <c r="E543" s="26" t="s">
        <v>2405</v>
      </c>
      <c r="F543" s="26" t="s">
        <v>2406</v>
      </c>
      <c r="G543" s="314"/>
      <c r="H543" s="194">
        <f t="shared" si="22"/>
        <v>478</v>
      </c>
      <c r="I543" s="195" t="s">
        <v>1163</v>
      </c>
      <c r="J543" s="27">
        <v>200</v>
      </c>
      <c r="K543" s="28" t="s">
        <v>2413</v>
      </c>
      <c r="L543" s="12" t="s">
        <v>2546</v>
      </c>
      <c r="W543" s="198">
        <v>1</v>
      </c>
    </row>
    <row r="544" spans="1:24" ht="41.4" thickBot="1" x14ac:dyDescent="0.55000000000000004">
      <c r="A544" s="8">
        <v>50</v>
      </c>
      <c r="B544" s="180">
        <v>521</v>
      </c>
      <c r="C544" s="64">
        <v>2</v>
      </c>
      <c r="D544" s="38">
        <v>2.2000000000000002</v>
      </c>
      <c r="E544" s="26" t="s">
        <v>2405</v>
      </c>
      <c r="F544" s="26" t="s">
        <v>2406</v>
      </c>
      <c r="G544" s="314"/>
      <c r="H544" s="194">
        <f t="shared" si="22"/>
        <v>479</v>
      </c>
      <c r="I544" s="195" t="s">
        <v>1164</v>
      </c>
      <c r="J544" s="27">
        <v>6</v>
      </c>
      <c r="K544" s="28" t="s">
        <v>2414</v>
      </c>
      <c r="L544" s="12" t="s">
        <v>2546</v>
      </c>
      <c r="W544" s="198">
        <v>1</v>
      </c>
    </row>
    <row r="545" spans="1:24" ht="41.4" thickBot="1" x14ac:dyDescent="0.55000000000000004">
      <c r="A545" s="8">
        <v>51</v>
      </c>
      <c r="B545" s="180">
        <v>522</v>
      </c>
      <c r="C545" s="64">
        <v>2</v>
      </c>
      <c r="D545" s="38">
        <v>2.2000000000000002</v>
      </c>
      <c r="E545" s="26" t="s">
        <v>2405</v>
      </c>
      <c r="F545" s="26" t="s">
        <v>2406</v>
      </c>
      <c r="G545" s="306"/>
      <c r="H545" s="194">
        <f t="shared" si="22"/>
        <v>480</v>
      </c>
      <c r="I545" s="195" t="s">
        <v>1165</v>
      </c>
      <c r="J545" s="27">
        <v>3</v>
      </c>
      <c r="K545" s="28" t="s">
        <v>2415</v>
      </c>
      <c r="L545" s="12" t="s">
        <v>2546</v>
      </c>
      <c r="W545" s="198">
        <v>1</v>
      </c>
    </row>
    <row r="546" spans="1:24" ht="41.4" thickBot="1" x14ac:dyDescent="0.55000000000000004">
      <c r="A546" s="8">
        <v>52</v>
      </c>
      <c r="B546" s="180">
        <v>523</v>
      </c>
      <c r="C546" s="64">
        <v>2</v>
      </c>
      <c r="D546" s="38">
        <v>2.2000000000000002</v>
      </c>
      <c r="E546" s="26" t="s">
        <v>2405</v>
      </c>
      <c r="F546" s="39" t="s">
        <v>2416</v>
      </c>
      <c r="G546" s="305" t="s">
        <v>2417</v>
      </c>
      <c r="H546" s="194">
        <f t="shared" si="22"/>
        <v>481</v>
      </c>
      <c r="I546" s="195" t="s">
        <v>1166</v>
      </c>
      <c r="J546" s="27">
        <v>500</v>
      </c>
      <c r="K546" s="28" t="s">
        <v>2418</v>
      </c>
      <c r="L546" s="12" t="s">
        <v>2546</v>
      </c>
      <c r="W546" s="198">
        <v>1</v>
      </c>
    </row>
    <row r="547" spans="1:24" ht="41.4" thickBot="1" x14ac:dyDescent="0.55000000000000004">
      <c r="A547" s="8">
        <v>53</v>
      </c>
      <c r="B547" s="180">
        <v>524</v>
      </c>
      <c r="C547" s="64">
        <v>2</v>
      </c>
      <c r="D547" s="38">
        <v>2.2000000000000002</v>
      </c>
      <c r="E547" s="26" t="s">
        <v>2405</v>
      </c>
      <c r="F547" s="39" t="s">
        <v>2416</v>
      </c>
      <c r="G547" s="314"/>
      <c r="H547" s="194">
        <f t="shared" si="22"/>
        <v>482</v>
      </c>
      <c r="I547" s="195" t="s">
        <v>1167</v>
      </c>
      <c r="J547" s="27">
        <v>350</v>
      </c>
      <c r="K547" s="28" t="s">
        <v>2419</v>
      </c>
      <c r="L547" s="12" t="s">
        <v>2546</v>
      </c>
      <c r="W547" s="198">
        <v>1</v>
      </c>
    </row>
    <row r="548" spans="1:24" ht="41.4" thickBot="1" x14ac:dyDescent="0.55000000000000004">
      <c r="A548" s="8">
        <v>54</v>
      </c>
      <c r="B548" s="180">
        <v>525</v>
      </c>
      <c r="C548" s="64">
        <v>2</v>
      </c>
      <c r="D548" s="38">
        <v>2.2000000000000002</v>
      </c>
      <c r="E548" s="26" t="s">
        <v>2405</v>
      </c>
      <c r="F548" s="39" t="s">
        <v>2416</v>
      </c>
      <c r="G548" s="314"/>
      <c r="H548" s="194">
        <f t="shared" si="22"/>
        <v>483</v>
      </c>
      <c r="I548" s="195" t="s">
        <v>1168</v>
      </c>
      <c r="J548" s="27">
        <v>350</v>
      </c>
      <c r="K548" s="28" t="s">
        <v>2420</v>
      </c>
      <c r="L548" s="12" t="s">
        <v>2546</v>
      </c>
      <c r="W548" s="198">
        <v>1</v>
      </c>
    </row>
    <row r="549" spans="1:24" ht="41.4" thickBot="1" x14ac:dyDescent="0.55000000000000004">
      <c r="A549" s="8">
        <v>55</v>
      </c>
      <c r="B549" s="180">
        <v>526</v>
      </c>
      <c r="C549" s="64">
        <v>2</v>
      </c>
      <c r="D549" s="38">
        <v>2.2000000000000002</v>
      </c>
      <c r="E549" s="26" t="s">
        <v>2405</v>
      </c>
      <c r="F549" s="39" t="s">
        <v>2416</v>
      </c>
      <c r="G549" s="314"/>
      <c r="H549" s="194">
        <f t="shared" si="22"/>
        <v>484</v>
      </c>
      <c r="I549" s="195" t="s">
        <v>1169</v>
      </c>
      <c r="J549" s="27">
        <v>4</v>
      </c>
      <c r="K549" s="28" t="s">
        <v>2421</v>
      </c>
      <c r="L549" s="12" t="s">
        <v>2546</v>
      </c>
      <c r="W549" s="198">
        <v>1</v>
      </c>
    </row>
    <row r="550" spans="1:24" ht="61.8" thickBot="1" x14ac:dyDescent="0.55000000000000004">
      <c r="A550" s="8">
        <v>56</v>
      </c>
      <c r="B550" s="180">
        <v>527</v>
      </c>
      <c r="C550" s="64">
        <v>2</v>
      </c>
      <c r="D550" s="38">
        <v>2.2000000000000002</v>
      </c>
      <c r="E550" s="26" t="s">
        <v>2405</v>
      </c>
      <c r="F550" s="39" t="s">
        <v>2416</v>
      </c>
      <c r="G550" s="306"/>
      <c r="H550" s="194">
        <f t="shared" si="22"/>
        <v>485</v>
      </c>
      <c r="I550" s="195" t="s">
        <v>1170</v>
      </c>
      <c r="J550" s="27">
        <v>4</v>
      </c>
      <c r="K550" s="28" t="s">
        <v>2422</v>
      </c>
      <c r="L550" s="12" t="s">
        <v>2546</v>
      </c>
      <c r="W550" s="198">
        <v>1</v>
      </c>
    </row>
    <row r="551" spans="1:24" ht="61.8" thickBot="1" x14ac:dyDescent="0.55000000000000004">
      <c r="A551" s="8">
        <v>57</v>
      </c>
      <c r="B551" s="180">
        <v>528</v>
      </c>
      <c r="C551" s="64">
        <v>2</v>
      </c>
      <c r="D551" s="38">
        <v>2.2000000000000002</v>
      </c>
      <c r="E551" s="26" t="s">
        <v>2405</v>
      </c>
      <c r="F551" s="26" t="s">
        <v>2423</v>
      </c>
      <c r="G551" s="305" t="s">
        <v>2424</v>
      </c>
      <c r="H551" s="194">
        <f t="shared" si="22"/>
        <v>486</v>
      </c>
      <c r="I551" s="195" t="s">
        <v>1171</v>
      </c>
      <c r="J551" s="27">
        <v>350</v>
      </c>
      <c r="K551" s="28" t="s">
        <v>2425</v>
      </c>
      <c r="L551" s="12" t="s">
        <v>2546</v>
      </c>
      <c r="W551" s="198">
        <v>1</v>
      </c>
    </row>
    <row r="552" spans="1:24" ht="41.4" thickBot="1" x14ac:dyDescent="0.55000000000000004">
      <c r="A552" s="8">
        <v>58</v>
      </c>
      <c r="B552" s="180">
        <v>529</v>
      </c>
      <c r="C552" s="64">
        <v>2</v>
      </c>
      <c r="D552" s="38">
        <v>2.2000000000000002</v>
      </c>
      <c r="E552" s="26" t="s">
        <v>2405</v>
      </c>
      <c r="F552" s="26" t="s">
        <v>2423</v>
      </c>
      <c r="G552" s="306"/>
      <c r="H552" s="194">
        <f t="shared" si="22"/>
        <v>487</v>
      </c>
      <c r="I552" s="195" t="s">
        <v>1172</v>
      </c>
      <c r="J552" s="27">
        <v>350</v>
      </c>
      <c r="K552" s="28" t="s">
        <v>2426</v>
      </c>
      <c r="L552" s="12" t="s">
        <v>2546</v>
      </c>
      <c r="W552" s="198">
        <v>1</v>
      </c>
    </row>
    <row r="553" spans="1:24" ht="26.4" thickBot="1" x14ac:dyDescent="0.55000000000000004">
      <c r="B553" s="180">
        <v>530</v>
      </c>
      <c r="G553" s="31" t="s">
        <v>2427</v>
      </c>
      <c r="H553" s="32"/>
      <c r="I553" s="33"/>
      <c r="J553" s="34"/>
      <c r="K553" s="35"/>
      <c r="M553" s="189"/>
      <c r="N553" s="189"/>
      <c r="O553" s="189"/>
      <c r="P553" s="189"/>
      <c r="Q553" s="190"/>
      <c r="R553" s="191"/>
      <c r="S553" s="192">
        <v>1</v>
      </c>
      <c r="T553" s="191" t="s">
        <v>2598</v>
      </c>
      <c r="U553" s="192"/>
      <c r="V553" s="191"/>
      <c r="W553" s="193">
        <f>SUM(W554:W558)</f>
        <v>5</v>
      </c>
      <c r="X553" s="191" t="s">
        <v>2600</v>
      </c>
    </row>
    <row r="554" spans="1:24" ht="41.4" thickBot="1" x14ac:dyDescent="0.55000000000000004">
      <c r="A554" s="8">
        <v>59</v>
      </c>
      <c r="B554" s="180">
        <v>531</v>
      </c>
      <c r="C554" s="64">
        <v>2</v>
      </c>
      <c r="D554" s="38">
        <v>2.2000000000000002</v>
      </c>
      <c r="E554" s="25" t="s">
        <v>2428</v>
      </c>
      <c r="F554" s="25" t="s">
        <v>2429</v>
      </c>
      <c r="G554" s="305" t="s">
        <v>2430</v>
      </c>
      <c r="H554" s="194">
        <f>+H552+1</f>
        <v>488</v>
      </c>
      <c r="I554" s="195" t="s">
        <v>1173</v>
      </c>
      <c r="J554" s="69">
        <v>1</v>
      </c>
      <c r="K554" s="66" t="s">
        <v>2431</v>
      </c>
      <c r="L554" s="12" t="s">
        <v>2546</v>
      </c>
      <c r="W554" s="198">
        <v>1</v>
      </c>
    </row>
    <row r="555" spans="1:24" ht="61.8" thickBot="1" x14ac:dyDescent="0.55000000000000004">
      <c r="A555" s="8">
        <v>60</v>
      </c>
      <c r="B555" s="180">
        <v>532</v>
      </c>
      <c r="C555" s="64">
        <v>2</v>
      </c>
      <c r="D555" s="38">
        <v>2.2000000000000002</v>
      </c>
      <c r="E555" s="25" t="s">
        <v>2428</v>
      </c>
      <c r="F555" s="25" t="s">
        <v>2429</v>
      </c>
      <c r="G555" s="314"/>
      <c r="H555" s="194">
        <f>+H554+1</f>
        <v>489</v>
      </c>
      <c r="I555" s="195" t="s">
        <v>1174</v>
      </c>
      <c r="J555" s="27">
        <v>8</v>
      </c>
      <c r="K555" s="70" t="s">
        <v>2432</v>
      </c>
      <c r="L555" s="12" t="s">
        <v>2546</v>
      </c>
      <c r="W555" s="198">
        <v>1</v>
      </c>
    </row>
    <row r="556" spans="1:24" ht="76.2" thickBot="1" x14ac:dyDescent="0.55000000000000004">
      <c r="B556" s="180"/>
      <c r="C556" s="64"/>
      <c r="D556" s="38"/>
      <c r="E556" s="25"/>
      <c r="F556" s="25"/>
      <c r="G556" s="314"/>
      <c r="H556" s="194">
        <f>+H555+1</f>
        <v>490</v>
      </c>
      <c r="I556" s="195" t="s">
        <v>1175</v>
      </c>
      <c r="J556" s="71">
        <v>1</v>
      </c>
      <c r="K556" s="72" t="s">
        <v>2433</v>
      </c>
      <c r="L556" s="12" t="s">
        <v>2546</v>
      </c>
      <c r="W556" s="198">
        <v>1</v>
      </c>
    </row>
    <row r="557" spans="1:24" ht="61.8" thickBot="1" x14ac:dyDescent="0.55000000000000004">
      <c r="A557" s="8">
        <v>61</v>
      </c>
      <c r="B557" s="180">
        <v>533</v>
      </c>
      <c r="C557" s="64">
        <v>2</v>
      </c>
      <c r="D557" s="38">
        <v>2.2000000000000002</v>
      </c>
      <c r="E557" s="25" t="s">
        <v>2428</v>
      </c>
      <c r="F557" s="25" t="s">
        <v>2429</v>
      </c>
      <c r="G557" s="314"/>
      <c r="H557" s="194">
        <f>+H556+1</f>
        <v>491</v>
      </c>
      <c r="I557" s="195" t="s">
        <v>1176</v>
      </c>
      <c r="J557" s="27">
        <v>3</v>
      </c>
      <c r="K557" s="28" t="s">
        <v>2434</v>
      </c>
      <c r="L557" s="12" t="s">
        <v>2546</v>
      </c>
      <c r="W557" s="198">
        <v>1</v>
      </c>
    </row>
    <row r="558" spans="1:24" ht="82.2" thickBot="1" x14ac:dyDescent="0.55000000000000004">
      <c r="A558" s="8">
        <v>62</v>
      </c>
      <c r="B558" s="180">
        <v>534</v>
      </c>
      <c r="C558" s="64">
        <v>2</v>
      </c>
      <c r="D558" s="38">
        <v>2.2000000000000002</v>
      </c>
      <c r="E558" s="25" t="s">
        <v>2428</v>
      </c>
      <c r="F558" s="25" t="s">
        <v>2429</v>
      </c>
      <c r="G558" s="306"/>
      <c r="H558" s="194">
        <f>+H557+1</f>
        <v>492</v>
      </c>
      <c r="I558" s="195" t="s">
        <v>1177</v>
      </c>
      <c r="J558" s="27">
        <v>6</v>
      </c>
      <c r="K558" s="28" t="s">
        <v>2435</v>
      </c>
      <c r="L558" s="12" t="s">
        <v>2546</v>
      </c>
      <c r="W558" s="198">
        <v>1</v>
      </c>
    </row>
    <row r="559" spans="1:24" ht="26.4" thickBot="1" x14ac:dyDescent="0.55000000000000004">
      <c r="B559" s="180">
        <v>535</v>
      </c>
      <c r="G559" s="31" t="s">
        <v>2436</v>
      </c>
      <c r="H559" s="32"/>
      <c r="I559" s="33"/>
      <c r="J559" s="34"/>
      <c r="K559" s="35"/>
      <c r="M559" s="189"/>
      <c r="N559" s="189"/>
      <c r="O559" s="189"/>
      <c r="P559" s="189"/>
      <c r="Q559" s="190"/>
      <c r="R559" s="191"/>
      <c r="S559" s="192">
        <v>2</v>
      </c>
      <c r="T559" s="191" t="s">
        <v>2598</v>
      </c>
      <c r="U559" s="192"/>
      <c r="V559" s="191"/>
      <c r="W559" s="193">
        <f>SUM(W560:W566)</f>
        <v>7</v>
      </c>
      <c r="X559" s="191" t="s">
        <v>2600</v>
      </c>
    </row>
    <row r="560" spans="1:24" ht="41.4" thickBot="1" x14ac:dyDescent="0.55000000000000004">
      <c r="A560" s="8">
        <v>63</v>
      </c>
      <c r="B560" s="180">
        <v>536</v>
      </c>
      <c r="C560" s="64">
        <v>2</v>
      </c>
      <c r="D560" s="38">
        <v>2.2000000000000002</v>
      </c>
      <c r="E560" s="26" t="s">
        <v>2437</v>
      </c>
      <c r="F560" s="26" t="s">
        <v>2438</v>
      </c>
      <c r="G560" s="305" t="s">
        <v>2439</v>
      </c>
      <c r="H560" s="194">
        <f>+H558+1</f>
        <v>493</v>
      </c>
      <c r="I560" s="195" t="s">
        <v>1178</v>
      </c>
      <c r="J560" s="65">
        <v>1</v>
      </c>
      <c r="K560" s="66" t="s">
        <v>2440</v>
      </c>
      <c r="L560" s="12" t="s">
        <v>2546</v>
      </c>
      <c r="W560" s="198">
        <v>1</v>
      </c>
    </row>
    <row r="561" spans="1:24" ht="41.4" thickBot="1" x14ac:dyDescent="0.55000000000000004">
      <c r="A561" s="8">
        <v>64</v>
      </c>
      <c r="B561" s="180">
        <v>537</v>
      </c>
      <c r="C561" s="64">
        <v>2</v>
      </c>
      <c r="D561" s="38">
        <v>2.2000000000000002</v>
      </c>
      <c r="E561" s="26" t="s">
        <v>2437</v>
      </c>
      <c r="F561" s="26" t="s">
        <v>2438</v>
      </c>
      <c r="G561" s="314"/>
      <c r="H561" s="194">
        <f t="shared" ref="H561:H566" si="23">+H560+1</f>
        <v>494</v>
      </c>
      <c r="I561" s="195" t="s">
        <v>1179</v>
      </c>
      <c r="J561" s="27">
        <v>1</v>
      </c>
      <c r="K561" s="28" t="s">
        <v>2441</v>
      </c>
      <c r="L561" s="12" t="s">
        <v>2546</v>
      </c>
      <c r="W561" s="198">
        <v>1</v>
      </c>
    </row>
    <row r="562" spans="1:24" ht="41.4" thickBot="1" x14ac:dyDescent="0.55000000000000004">
      <c r="A562" s="8">
        <v>65</v>
      </c>
      <c r="B562" s="180">
        <v>538</v>
      </c>
      <c r="C562" s="64">
        <v>2</v>
      </c>
      <c r="D562" s="38">
        <v>2.2000000000000002</v>
      </c>
      <c r="E562" s="26" t="s">
        <v>2437</v>
      </c>
      <c r="F562" s="26" t="s">
        <v>2438</v>
      </c>
      <c r="G562" s="314"/>
      <c r="H562" s="194">
        <f t="shared" si="23"/>
        <v>495</v>
      </c>
      <c r="I562" s="195" t="s">
        <v>1180</v>
      </c>
      <c r="J562" s="27">
        <v>350</v>
      </c>
      <c r="K562" s="28" t="s">
        <v>3382</v>
      </c>
      <c r="L562" s="12" t="s">
        <v>2546</v>
      </c>
      <c r="W562" s="198">
        <v>1</v>
      </c>
    </row>
    <row r="563" spans="1:24" ht="26.4" thickBot="1" x14ac:dyDescent="0.55000000000000004">
      <c r="A563" s="8">
        <v>66</v>
      </c>
      <c r="B563" s="180">
        <v>539</v>
      </c>
      <c r="C563" s="64">
        <v>2</v>
      </c>
      <c r="D563" s="38">
        <v>2.2000000000000002</v>
      </c>
      <c r="E563" s="26" t="s">
        <v>2437</v>
      </c>
      <c r="F563" s="26" t="s">
        <v>2438</v>
      </c>
      <c r="G563" s="306"/>
      <c r="H563" s="194">
        <f t="shared" si="23"/>
        <v>496</v>
      </c>
      <c r="I563" s="195" t="s">
        <v>1181</v>
      </c>
      <c r="J563" s="41">
        <v>1</v>
      </c>
      <c r="K563" s="28" t="s">
        <v>3383</v>
      </c>
      <c r="L563" s="12" t="s">
        <v>2546</v>
      </c>
      <c r="W563" s="198">
        <v>1</v>
      </c>
    </row>
    <row r="564" spans="1:24" ht="61.8" thickBot="1" x14ac:dyDescent="0.55000000000000004">
      <c r="A564" s="8">
        <v>67</v>
      </c>
      <c r="B564" s="180">
        <v>540</v>
      </c>
      <c r="C564" s="64">
        <v>2</v>
      </c>
      <c r="D564" s="38">
        <v>2.2000000000000002</v>
      </c>
      <c r="E564" s="26" t="s">
        <v>2437</v>
      </c>
      <c r="F564" s="39" t="s">
        <v>3384</v>
      </c>
      <c r="G564" s="305" t="s">
        <v>3385</v>
      </c>
      <c r="H564" s="194">
        <f t="shared" si="23"/>
        <v>497</v>
      </c>
      <c r="I564" s="195" t="s">
        <v>1182</v>
      </c>
      <c r="J564" s="27">
        <v>350</v>
      </c>
      <c r="K564" s="28" t="s">
        <v>3386</v>
      </c>
      <c r="L564" s="12" t="s">
        <v>2546</v>
      </c>
      <c r="W564" s="198">
        <v>1</v>
      </c>
    </row>
    <row r="565" spans="1:24" ht="41.4" thickBot="1" x14ac:dyDescent="0.55000000000000004">
      <c r="A565" s="8">
        <v>68</v>
      </c>
      <c r="B565" s="180">
        <v>541</v>
      </c>
      <c r="C565" s="64">
        <v>2</v>
      </c>
      <c r="D565" s="38">
        <v>2.2000000000000002</v>
      </c>
      <c r="E565" s="26" t="s">
        <v>2437</v>
      </c>
      <c r="F565" s="39" t="s">
        <v>3384</v>
      </c>
      <c r="G565" s="314"/>
      <c r="H565" s="194">
        <f t="shared" si="23"/>
        <v>498</v>
      </c>
      <c r="I565" s="195" t="s">
        <v>1183</v>
      </c>
      <c r="J565" s="27">
        <v>40</v>
      </c>
      <c r="K565" s="28" t="s">
        <v>3387</v>
      </c>
      <c r="L565" s="12" t="s">
        <v>2546</v>
      </c>
      <c r="W565" s="198">
        <v>1</v>
      </c>
    </row>
    <row r="566" spans="1:24" ht="41.4" thickBot="1" x14ac:dyDescent="0.55000000000000004">
      <c r="A566" s="8">
        <v>69</v>
      </c>
      <c r="B566" s="180">
        <v>542</v>
      </c>
      <c r="C566" s="64">
        <v>2</v>
      </c>
      <c r="D566" s="38">
        <v>2.2000000000000002</v>
      </c>
      <c r="E566" s="26" t="s">
        <v>2437</v>
      </c>
      <c r="F566" s="39" t="s">
        <v>3384</v>
      </c>
      <c r="G566" s="306"/>
      <c r="H566" s="194">
        <f t="shared" si="23"/>
        <v>499</v>
      </c>
      <c r="I566" s="195" t="s">
        <v>1184</v>
      </c>
      <c r="J566" s="41">
        <v>1</v>
      </c>
      <c r="K566" s="28" t="s">
        <v>3388</v>
      </c>
      <c r="L566" s="12" t="s">
        <v>2546</v>
      </c>
      <c r="W566" s="198">
        <v>1</v>
      </c>
    </row>
    <row r="567" spans="1:24" ht="26.4" thickBot="1" x14ac:dyDescent="0.55000000000000004">
      <c r="B567" s="180">
        <v>543</v>
      </c>
      <c r="G567" s="31" t="s">
        <v>3389</v>
      </c>
      <c r="H567" s="32"/>
      <c r="I567" s="33"/>
      <c r="J567" s="34"/>
      <c r="K567" s="35"/>
      <c r="M567" s="189"/>
      <c r="N567" s="189"/>
      <c r="O567" s="189"/>
      <c r="P567" s="189"/>
      <c r="Q567" s="190"/>
      <c r="R567" s="191"/>
      <c r="S567" s="192">
        <v>2</v>
      </c>
      <c r="T567" s="191" t="s">
        <v>2598</v>
      </c>
      <c r="U567" s="192"/>
      <c r="V567" s="191"/>
      <c r="W567" s="193">
        <f>SUM(W568:W576)</f>
        <v>9</v>
      </c>
      <c r="X567" s="191" t="s">
        <v>2600</v>
      </c>
    </row>
    <row r="568" spans="1:24" ht="82.2" thickBot="1" x14ac:dyDescent="0.55000000000000004">
      <c r="A568" s="8">
        <v>70</v>
      </c>
      <c r="B568" s="180">
        <v>544</v>
      </c>
      <c r="C568" s="64">
        <v>2</v>
      </c>
      <c r="D568" s="38">
        <v>2.2000000000000002</v>
      </c>
      <c r="E568" s="25" t="s">
        <v>3390</v>
      </c>
      <c r="F568" s="25" t="s">
        <v>3391</v>
      </c>
      <c r="G568" s="305" t="s">
        <v>3392</v>
      </c>
      <c r="H568" s="194">
        <f>+H566+1</f>
        <v>500</v>
      </c>
      <c r="I568" s="195" t="s">
        <v>1185</v>
      </c>
      <c r="J568" s="65">
        <v>8</v>
      </c>
      <c r="K568" s="66" t="s">
        <v>3393</v>
      </c>
      <c r="L568" s="12" t="s">
        <v>2546</v>
      </c>
      <c r="W568" s="198">
        <v>1</v>
      </c>
    </row>
    <row r="569" spans="1:24" ht="41.4" thickBot="1" x14ac:dyDescent="0.55000000000000004">
      <c r="A569" s="8">
        <v>71</v>
      </c>
      <c r="B569" s="180">
        <v>545</v>
      </c>
      <c r="C569" s="64">
        <v>2</v>
      </c>
      <c r="D569" s="38">
        <v>2.2000000000000002</v>
      </c>
      <c r="E569" s="25" t="s">
        <v>3390</v>
      </c>
      <c r="F569" s="25" t="s">
        <v>3391</v>
      </c>
      <c r="G569" s="314"/>
      <c r="H569" s="194">
        <f>+H568+1</f>
        <v>501</v>
      </c>
      <c r="I569" s="195" t="s">
        <v>1186</v>
      </c>
      <c r="J569" s="27">
        <v>12</v>
      </c>
      <c r="K569" s="28" t="s">
        <v>3394</v>
      </c>
      <c r="L569" s="12" t="s">
        <v>2546</v>
      </c>
      <c r="W569" s="198">
        <v>1</v>
      </c>
    </row>
    <row r="570" spans="1:24" ht="41.4" thickBot="1" x14ac:dyDescent="0.55000000000000004">
      <c r="A570" s="8">
        <v>72</v>
      </c>
      <c r="B570" s="180">
        <v>546</v>
      </c>
      <c r="C570" s="64">
        <v>2</v>
      </c>
      <c r="D570" s="38">
        <v>2.2000000000000002</v>
      </c>
      <c r="E570" s="25" t="s">
        <v>3390</v>
      </c>
      <c r="F570" s="25" t="s">
        <v>3391</v>
      </c>
      <c r="G570" s="314"/>
      <c r="H570" s="194">
        <f t="shared" ref="H570:H576" si="24">+H569+1</f>
        <v>502</v>
      </c>
      <c r="I570" s="195" t="s">
        <v>1187</v>
      </c>
      <c r="J570" s="27">
        <v>4</v>
      </c>
      <c r="K570" s="28" t="s">
        <v>3395</v>
      </c>
      <c r="L570" s="12" t="s">
        <v>2546</v>
      </c>
      <c r="W570" s="198">
        <v>1</v>
      </c>
    </row>
    <row r="571" spans="1:24" ht="61.8" thickBot="1" x14ac:dyDescent="0.55000000000000004">
      <c r="A571" s="8">
        <v>73</v>
      </c>
      <c r="B571" s="180">
        <v>547</v>
      </c>
      <c r="C571" s="64">
        <v>2</v>
      </c>
      <c r="D571" s="38">
        <v>2.2000000000000002</v>
      </c>
      <c r="E571" s="25" t="s">
        <v>3390</v>
      </c>
      <c r="F571" s="25" t="s">
        <v>3391</v>
      </c>
      <c r="G571" s="314"/>
      <c r="H571" s="194">
        <f t="shared" si="24"/>
        <v>503</v>
      </c>
      <c r="I571" s="195" t="s">
        <v>1188</v>
      </c>
      <c r="J571" s="27">
        <v>4</v>
      </c>
      <c r="K571" s="28" t="s">
        <v>3396</v>
      </c>
      <c r="L571" s="12" t="s">
        <v>2546</v>
      </c>
      <c r="W571" s="198">
        <v>1</v>
      </c>
    </row>
    <row r="572" spans="1:24" ht="61.8" thickBot="1" x14ac:dyDescent="0.55000000000000004">
      <c r="A572" s="8">
        <v>74</v>
      </c>
      <c r="B572" s="180">
        <v>548</v>
      </c>
      <c r="C572" s="64">
        <v>2</v>
      </c>
      <c r="D572" s="38">
        <v>2.2000000000000002</v>
      </c>
      <c r="E572" s="25" t="s">
        <v>3390</v>
      </c>
      <c r="F572" s="25" t="s">
        <v>3391</v>
      </c>
      <c r="G572" s="314"/>
      <c r="H572" s="194">
        <f t="shared" si="24"/>
        <v>504</v>
      </c>
      <c r="I572" s="195" t="s">
        <v>1189</v>
      </c>
      <c r="J572" s="41">
        <v>1</v>
      </c>
      <c r="K572" s="28" t="s">
        <v>3397</v>
      </c>
      <c r="L572" s="12" t="s">
        <v>2546</v>
      </c>
      <c r="W572" s="198">
        <v>1</v>
      </c>
    </row>
    <row r="573" spans="1:24" ht="82.2" thickBot="1" x14ac:dyDescent="0.55000000000000004">
      <c r="A573" s="8">
        <v>75</v>
      </c>
      <c r="B573" s="180">
        <v>549</v>
      </c>
      <c r="C573" s="64">
        <v>2</v>
      </c>
      <c r="D573" s="38">
        <v>2.2000000000000002</v>
      </c>
      <c r="E573" s="25" t="s">
        <v>3390</v>
      </c>
      <c r="F573" s="25" t="s">
        <v>3391</v>
      </c>
      <c r="G573" s="306"/>
      <c r="H573" s="194">
        <f t="shared" si="24"/>
        <v>505</v>
      </c>
      <c r="I573" s="195" t="s">
        <v>1190</v>
      </c>
      <c r="J573" s="27">
        <v>4</v>
      </c>
      <c r="K573" s="28" t="s">
        <v>3398</v>
      </c>
      <c r="L573" s="12" t="s">
        <v>2546</v>
      </c>
      <c r="W573" s="198">
        <v>1</v>
      </c>
    </row>
    <row r="574" spans="1:24" ht="41.4" thickBot="1" x14ac:dyDescent="0.55000000000000004">
      <c r="A574" s="8">
        <v>76</v>
      </c>
      <c r="B574" s="180">
        <v>550</v>
      </c>
      <c r="C574" s="64">
        <v>2</v>
      </c>
      <c r="D574" s="38">
        <v>2.2000000000000002</v>
      </c>
      <c r="E574" s="25" t="s">
        <v>3390</v>
      </c>
      <c r="F574" s="39" t="s">
        <v>3399</v>
      </c>
      <c r="G574" s="305" t="s">
        <v>3400</v>
      </c>
      <c r="H574" s="194">
        <f t="shared" si="24"/>
        <v>506</v>
      </c>
      <c r="I574" s="195" t="s">
        <v>1191</v>
      </c>
      <c r="J574" s="27">
        <v>2</v>
      </c>
      <c r="K574" s="28" t="s">
        <v>3401</v>
      </c>
      <c r="L574" s="12" t="s">
        <v>2546</v>
      </c>
      <c r="W574" s="198">
        <v>1</v>
      </c>
    </row>
    <row r="575" spans="1:24" ht="41.4" thickBot="1" x14ac:dyDescent="0.55000000000000004">
      <c r="A575" s="8">
        <v>77</v>
      </c>
      <c r="B575" s="180">
        <v>551</v>
      </c>
      <c r="C575" s="64">
        <v>2</v>
      </c>
      <c r="D575" s="38">
        <v>2.2000000000000002</v>
      </c>
      <c r="E575" s="25" t="s">
        <v>3390</v>
      </c>
      <c r="F575" s="39" t="s">
        <v>3399</v>
      </c>
      <c r="G575" s="314"/>
      <c r="H575" s="194">
        <f t="shared" si="24"/>
        <v>507</v>
      </c>
      <c r="I575" s="195" t="s">
        <v>1192</v>
      </c>
      <c r="J575" s="27">
        <v>1</v>
      </c>
      <c r="K575" s="28" t="s">
        <v>3402</v>
      </c>
      <c r="L575" s="12" t="s">
        <v>2546</v>
      </c>
      <c r="W575" s="198">
        <v>1</v>
      </c>
    </row>
    <row r="576" spans="1:24" ht="41.4" thickBot="1" x14ac:dyDescent="0.55000000000000004">
      <c r="A576" s="8">
        <v>78</v>
      </c>
      <c r="B576" s="180">
        <v>552</v>
      </c>
      <c r="C576" s="64">
        <v>2</v>
      </c>
      <c r="D576" s="38">
        <v>2.2000000000000002</v>
      </c>
      <c r="E576" s="25" t="s">
        <v>3390</v>
      </c>
      <c r="F576" s="39" t="s">
        <v>3399</v>
      </c>
      <c r="G576" s="306"/>
      <c r="H576" s="194">
        <f t="shared" si="24"/>
        <v>508</v>
      </c>
      <c r="I576" s="195" t="s">
        <v>1193</v>
      </c>
      <c r="J576" s="27">
        <v>1</v>
      </c>
      <c r="K576" s="28" t="s">
        <v>3403</v>
      </c>
      <c r="L576" s="12" t="s">
        <v>2546</v>
      </c>
      <c r="W576" s="198">
        <v>1</v>
      </c>
    </row>
    <row r="577" spans="1:26" ht="26.4" thickBot="1" x14ac:dyDescent="0.55000000000000004">
      <c r="B577" s="180">
        <v>553</v>
      </c>
      <c r="G577" s="18" t="s">
        <v>3404</v>
      </c>
      <c r="H577" s="19"/>
      <c r="I577" s="19"/>
      <c r="J577" s="19"/>
      <c r="K577" s="48"/>
      <c r="M577" s="184"/>
      <c r="N577" s="184"/>
      <c r="O577" s="184"/>
      <c r="P577" s="184"/>
      <c r="Q577" s="185">
        <v>4</v>
      </c>
      <c r="R577" s="186" t="s">
        <v>2597</v>
      </c>
      <c r="S577" s="187">
        <f>SUM(S578:S613)</f>
        <v>8</v>
      </c>
      <c r="T577" s="186" t="s">
        <v>2598</v>
      </c>
      <c r="U577" s="187">
        <v>4</v>
      </c>
      <c r="V577" s="186" t="s">
        <v>2599</v>
      </c>
      <c r="W577" s="200">
        <f>SUM(W578:W613)/2</f>
        <v>32</v>
      </c>
      <c r="X577" s="186" t="s">
        <v>2600</v>
      </c>
      <c r="Z577" s="9">
        <f>SUM(W579:W613)</f>
        <v>50</v>
      </c>
    </row>
    <row r="578" spans="1:26" ht="26.4" thickBot="1" x14ac:dyDescent="0.55000000000000004">
      <c r="B578" s="180">
        <v>554</v>
      </c>
      <c r="G578" s="31" t="s">
        <v>3405</v>
      </c>
      <c r="H578" s="33"/>
      <c r="I578" s="33"/>
      <c r="J578" s="34"/>
      <c r="K578" s="35"/>
      <c r="M578" s="189"/>
      <c r="N578" s="189"/>
      <c r="O578" s="189"/>
      <c r="P578" s="189"/>
      <c r="Q578" s="190"/>
      <c r="R578" s="191"/>
      <c r="S578" s="192">
        <v>2</v>
      </c>
      <c r="T578" s="191" t="s">
        <v>2598</v>
      </c>
      <c r="U578" s="192"/>
      <c r="V578" s="191"/>
      <c r="W578" s="193">
        <f>SUM(W579:W592)</f>
        <v>14</v>
      </c>
      <c r="X578" s="191" t="s">
        <v>2600</v>
      </c>
    </row>
    <row r="579" spans="1:26" ht="61.8" thickBot="1" x14ac:dyDescent="0.55000000000000004">
      <c r="A579" s="8">
        <v>79</v>
      </c>
      <c r="B579" s="180">
        <v>555</v>
      </c>
      <c r="C579" s="64">
        <v>2</v>
      </c>
      <c r="D579" s="25">
        <v>2.2999999999999998</v>
      </c>
      <c r="E579" s="26" t="s">
        <v>3406</v>
      </c>
      <c r="F579" s="26" t="s">
        <v>3407</v>
      </c>
      <c r="G579" s="315" t="s">
        <v>3408</v>
      </c>
      <c r="H579" s="49">
        <f>+H576+1</f>
        <v>509</v>
      </c>
      <c r="I579" s="195" t="s">
        <v>1194</v>
      </c>
      <c r="J579" s="27">
        <v>1</v>
      </c>
      <c r="K579" s="28" t="s">
        <v>3409</v>
      </c>
      <c r="L579" s="12" t="s">
        <v>2546</v>
      </c>
      <c r="W579" s="198">
        <v>1</v>
      </c>
    </row>
    <row r="580" spans="1:26" ht="82.2" thickBot="1" x14ac:dyDescent="0.55000000000000004">
      <c r="A580" s="8">
        <v>80</v>
      </c>
      <c r="B580" s="180">
        <v>556</v>
      </c>
      <c r="C580" s="64">
        <v>2</v>
      </c>
      <c r="D580" s="25">
        <v>2.2999999999999998</v>
      </c>
      <c r="E580" s="26" t="s">
        <v>3406</v>
      </c>
      <c r="F580" s="26" t="s">
        <v>3407</v>
      </c>
      <c r="G580" s="316"/>
      <c r="H580" s="49">
        <f>+H579+1</f>
        <v>510</v>
      </c>
      <c r="I580" s="195" t="s">
        <v>1195</v>
      </c>
      <c r="J580" s="27">
        <v>1</v>
      </c>
      <c r="K580" s="28" t="s">
        <v>3410</v>
      </c>
      <c r="L580" s="12" t="s">
        <v>2546</v>
      </c>
      <c r="W580" s="198">
        <v>1</v>
      </c>
    </row>
    <row r="581" spans="1:26" ht="82.2" thickBot="1" x14ac:dyDescent="0.55000000000000004">
      <c r="A581" s="8">
        <v>81</v>
      </c>
      <c r="B581" s="180">
        <v>557</v>
      </c>
      <c r="C581" s="64">
        <v>2</v>
      </c>
      <c r="D581" s="25">
        <v>2.2999999999999998</v>
      </c>
      <c r="E581" s="26" t="s">
        <v>3406</v>
      </c>
      <c r="F581" s="26" t="s">
        <v>3407</v>
      </c>
      <c r="G581" s="316"/>
      <c r="H581" s="49">
        <f t="shared" ref="H581:H592" si="25">+H580+1</f>
        <v>511</v>
      </c>
      <c r="I581" s="195" t="s">
        <v>1196</v>
      </c>
      <c r="J581" s="41">
        <v>1</v>
      </c>
      <c r="K581" s="28" t="s">
        <v>3411</v>
      </c>
      <c r="L581" s="12" t="s">
        <v>2546</v>
      </c>
      <c r="W581" s="198">
        <v>1</v>
      </c>
    </row>
    <row r="582" spans="1:26" ht="61.8" thickBot="1" x14ac:dyDescent="0.55000000000000004">
      <c r="A582" s="8">
        <v>82</v>
      </c>
      <c r="B582" s="180">
        <v>558</v>
      </c>
      <c r="C582" s="64">
        <v>2</v>
      </c>
      <c r="D582" s="25">
        <v>2.2999999999999998</v>
      </c>
      <c r="E582" s="26" t="s">
        <v>3406</v>
      </c>
      <c r="F582" s="26" t="s">
        <v>3407</v>
      </c>
      <c r="G582" s="316"/>
      <c r="H582" s="49">
        <f t="shared" si="25"/>
        <v>512</v>
      </c>
      <c r="I582" s="195" t="s">
        <v>1197</v>
      </c>
      <c r="J582" s="27">
        <v>4</v>
      </c>
      <c r="K582" s="28" t="s">
        <v>3412</v>
      </c>
      <c r="L582" s="12" t="s">
        <v>2546</v>
      </c>
      <c r="W582" s="198">
        <v>1</v>
      </c>
    </row>
    <row r="583" spans="1:26" ht="61.8" thickBot="1" x14ac:dyDescent="0.55000000000000004">
      <c r="A583" s="8">
        <v>83</v>
      </c>
      <c r="B583" s="180">
        <v>559</v>
      </c>
      <c r="C583" s="64">
        <v>2</v>
      </c>
      <c r="D583" s="25">
        <v>2.2999999999999998</v>
      </c>
      <c r="E583" s="26" t="s">
        <v>3406</v>
      </c>
      <c r="F583" s="26" t="s">
        <v>3407</v>
      </c>
      <c r="G583" s="316"/>
      <c r="H583" s="49">
        <f t="shared" si="25"/>
        <v>513</v>
      </c>
      <c r="I583" s="195" t="s">
        <v>1198</v>
      </c>
      <c r="J583" s="27">
        <v>100</v>
      </c>
      <c r="K583" s="28" t="s">
        <v>3413</v>
      </c>
      <c r="L583" s="12" t="s">
        <v>2546</v>
      </c>
      <c r="W583" s="198">
        <v>1</v>
      </c>
    </row>
    <row r="584" spans="1:26" ht="61.8" thickBot="1" x14ac:dyDescent="0.55000000000000004">
      <c r="A584" s="8">
        <v>84</v>
      </c>
      <c r="B584" s="180">
        <v>560</v>
      </c>
      <c r="C584" s="64">
        <v>2</v>
      </c>
      <c r="D584" s="25">
        <v>2.2999999999999998</v>
      </c>
      <c r="E584" s="26" t="s">
        <v>3406</v>
      </c>
      <c r="F584" s="26" t="s">
        <v>3407</v>
      </c>
      <c r="G584" s="317"/>
      <c r="H584" s="49">
        <f t="shared" si="25"/>
        <v>514</v>
      </c>
      <c r="I584" s="195" t="s">
        <v>1199</v>
      </c>
      <c r="J584" s="27">
        <v>1</v>
      </c>
      <c r="K584" s="28" t="s">
        <v>3414</v>
      </c>
      <c r="L584" s="12" t="s">
        <v>2546</v>
      </c>
      <c r="W584" s="198">
        <v>1</v>
      </c>
    </row>
    <row r="585" spans="1:26" ht="41.4" thickBot="1" x14ac:dyDescent="0.55000000000000004">
      <c r="A585" s="8">
        <v>85</v>
      </c>
      <c r="B585" s="180">
        <v>561</v>
      </c>
      <c r="C585" s="64">
        <v>2</v>
      </c>
      <c r="D585" s="25">
        <v>2.2999999999999998</v>
      </c>
      <c r="E585" s="26" t="s">
        <v>3406</v>
      </c>
      <c r="F585" s="39" t="s">
        <v>3415</v>
      </c>
      <c r="G585" s="315" t="s">
        <v>3416</v>
      </c>
      <c r="H585" s="49">
        <f t="shared" si="25"/>
        <v>515</v>
      </c>
      <c r="I585" s="195" t="s">
        <v>1200</v>
      </c>
      <c r="J585" s="27">
        <v>10000</v>
      </c>
      <c r="K585" s="28" t="s">
        <v>3417</v>
      </c>
      <c r="L585" s="12" t="s">
        <v>2546</v>
      </c>
      <c r="W585" s="198">
        <v>1</v>
      </c>
    </row>
    <row r="586" spans="1:26" ht="41.4" thickBot="1" x14ac:dyDescent="0.55000000000000004">
      <c r="A586" s="8">
        <v>86</v>
      </c>
      <c r="B586" s="180">
        <v>562</v>
      </c>
      <c r="C586" s="64">
        <v>2</v>
      </c>
      <c r="D586" s="25">
        <v>2.2999999999999998</v>
      </c>
      <c r="E586" s="26" t="s">
        <v>3406</v>
      </c>
      <c r="F586" s="39" t="s">
        <v>3415</v>
      </c>
      <c r="G586" s="316"/>
      <c r="H586" s="49">
        <f t="shared" si="25"/>
        <v>516</v>
      </c>
      <c r="I586" s="195" t="s">
        <v>1201</v>
      </c>
      <c r="J586" s="27">
        <v>350</v>
      </c>
      <c r="K586" s="28" t="s">
        <v>3418</v>
      </c>
      <c r="L586" s="12" t="s">
        <v>2546</v>
      </c>
      <c r="W586" s="198">
        <v>1</v>
      </c>
    </row>
    <row r="587" spans="1:26" ht="41.4" thickBot="1" x14ac:dyDescent="0.55000000000000004">
      <c r="A587" s="8">
        <v>87</v>
      </c>
      <c r="B587" s="180">
        <v>563</v>
      </c>
      <c r="C587" s="64">
        <v>2</v>
      </c>
      <c r="D587" s="25">
        <v>2.2999999999999998</v>
      </c>
      <c r="E587" s="26" t="s">
        <v>3406</v>
      </c>
      <c r="F587" s="39" t="s">
        <v>3415</v>
      </c>
      <c r="G587" s="316"/>
      <c r="H587" s="49">
        <f t="shared" si="25"/>
        <v>517</v>
      </c>
      <c r="I587" s="195" t="s">
        <v>1202</v>
      </c>
      <c r="J587" s="27">
        <v>350</v>
      </c>
      <c r="K587" s="28" t="s">
        <v>3419</v>
      </c>
      <c r="L587" s="12" t="s">
        <v>2546</v>
      </c>
      <c r="W587" s="198">
        <v>1</v>
      </c>
    </row>
    <row r="588" spans="1:26" ht="61.8" thickBot="1" x14ac:dyDescent="0.55000000000000004">
      <c r="A588" s="8">
        <v>88</v>
      </c>
      <c r="B588" s="180">
        <v>564</v>
      </c>
      <c r="C588" s="64">
        <v>2</v>
      </c>
      <c r="D588" s="25">
        <v>2.2999999999999998</v>
      </c>
      <c r="E588" s="26" t="s">
        <v>3406</v>
      </c>
      <c r="F588" s="39" t="s">
        <v>3415</v>
      </c>
      <c r="G588" s="316"/>
      <c r="H588" s="49">
        <f t="shared" si="25"/>
        <v>518</v>
      </c>
      <c r="I588" s="195" t="s">
        <v>1203</v>
      </c>
      <c r="J588" s="27">
        <v>350</v>
      </c>
      <c r="K588" s="28" t="s">
        <v>3420</v>
      </c>
      <c r="L588" s="12" t="s">
        <v>2546</v>
      </c>
      <c r="W588" s="198">
        <v>1</v>
      </c>
    </row>
    <row r="589" spans="1:26" ht="41.4" thickBot="1" x14ac:dyDescent="0.55000000000000004">
      <c r="A589" s="8">
        <v>89</v>
      </c>
      <c r="B589" s="180">
        <v>565</v>
      </c>
      <c r="C589" s="64">
        <v>2</v>
      </c>
      <c r="D589" s="25">
        <v>2.2999999999999998</v>
      </c>
      <c r="E589" s="26" t="s">
        <v>3406</v>
      </c>
      <c r="F589" s="39" t="s">
        <v>3415</v>
      </c>
      <c r="G589" s="316"/>
      <c r="H589" s="49">
        <f t="shared" si="25"/>
        <v>519</v>
      </c>
      <c r="I589" s="195" t="s">
        <v>1204</v>
      </c>
      <c r="J589" s="27">
        <v>350</v>
      </c>
      <c r="K589" s="28" t="s">
        <v>3421</v>
      </c>
      <c r="L589" s="12" t="s">
        <v>2546</v>
      </c>
      <c r="W589" s="198">
        <v>1</v>
      </c>
    </row>
    <row r="590" spans="1:26" ht="61.8" thickBot="1" x14ac:dyDescent="0.55000000000000004">
      <c r="A590" s="8">
        <v>90</v>
      </c>
      <c r="B590" s="180">
        <v>566</v>
      </c>
      <c r="C590" s="64">
        <v>2</v>
      </c>
      <c r="D590" s="25">
        <v>2.2999999999999998</v>
      </c>
      <c r="E590" s="26" t="s">
        <v>3406</v>
      </c>
      <c r="F590" s="39" t="s">
        <v>3415</v>
      </c>
      <c r="G590" s="316"/>
      <c r="H590" s="49">
        <f t="shared" si="25"/>
        <v>520</v>
      </c>
      <c r="I590" s="195" t="s">
        <v>1205</v>
      </c>
      <c r="J590" s="27">
        <v>350</v>
      </c>
      <c r="K590" s="28" t="s">
        <v>3422</v>
      </c>
      <c r="L590" s="12" t="s">
        <v>2546</v>
      </c>
      <c r="W590" s="198">
        <v>1</v>
      </c>
    </row>
    <row r="591" spans="1:26" ht="41.4" thickBot="1" x14ac:dyDescent="0.55000000000000004">
      <c r="A591" s="8">
        <v>91</v>
      </c>
      <c r="B591" s="180">
        <v>567</v>
      </c>
      <c r="C591" s="64">
        <v>2</v>
      </c>
      <c r="D591" s="25">
        <v>2.2999999999999998</v>
      </c>
      <c r="E591" s="26" t="s">
        <v>3406</v>
      </c>
      <c r="F591" s="39" t="s">
        <v>3415</v>
      </c>
      <c r="G591" s="316"/>
      <c r="H591" s="49">
        <f t="shared" si="25"/>
        <v>521</v>
      </c>
      <c r="I591" s="195" t="s">
        <v>1206</v>
      </c>
      <c r="J591" s="27">
        <v>350</v>
      </c>
      <c r="K591" s="28" t="s">
        <v>3423</v>
      </c>
      <c r="L591" s="12" t="s">
        <v>2546</v>
      </c>
      <c r="W591" s="198">
        <v>1</v>
      </c>
    </row>
    <row r="592" spans="1:26" ht="41.4" thickBot="1" x14ac:dyDescent="0.55000000000000004">
      <c r="A592" s="8">
        <v>92</v>
      </c>
      <c r="B592" s="180">
        <v>568</v>
      </c>
      <c r="C592" s="64">
        <v>2</v>
      </c>
      <c r="D592" s="25">
        <v>2.2999999999999998</v>
      </c>
      <c r="E592" s="26" t="s">
        <v>3406</v>
      </c>
      <c r="F592" s="39" t="s">
        <v>3415</v>
      </c>
      <c r="G592" s="317"/>
      <c r="H592" s="49">
        <f t="shared" si="25"/>
        <v>522</v>
      </c>
      <c r="I592" s="195" t="s">
        <v>1207</v>
      </c>
      <c r="J592" s="27">
        <v>350</v>
      </c>
      <c r="K592" s="28" t="s">
        <v>3424</v>
      </c>
      <c r="L592" s="12" t="s">
        <v>2546</v>
      </c>
      <c r="W592" s="198">
        <v>1</v>
      </c>
    </row>
    <row r="593" spans="1:24" ht="26.4" thickBot="1" x14ac:dyDescent="0.55000000000000004">
      <c r="B593" s="180">
        <v>569</v>
      </c>
      <c r="G593" s="31" t="s">
        <v>3425</v>
      </c>
      <c r="H593" s="37"/>
      <c r="I593" s="33"/>
      <c r="J593" s="34"/>
      <c r="K593" s="35"/>
      <c r="M593" s="189"/>
      <c r="N593" s="189"/>
      <c r="O593" s="189"/>
      <c r="P593" s="189"/>
      <c r="Q593" s="190"/>
      <c r="R593" s="191"/>
      <c r="S593" s="192">
        <v>2</v>
      </c>
      <c r="T593" s="191" t="s">
        <v>2598</v>
      </c>
      <c r="U593" s="192"/>
      <c r="V593" s="191"/>
      <c r="W593" s="193">
        <f>SUM(W594:W599)</f>
        <v>6</v>
      </c>
      <c r="X593" s="191" t="s">
        <v>2600</v>
      </c>
    </row>
    <row r="594" spans="1:24" ht="61.8" thickBot="1" x14ac:dyDescent="0.55000000000000004">
      <c r="A594" s="8">
        <v>93</v>
      </c>
      <c r="B594" s="180">
        <v>570</v>
      </c>
      <c r="C594" s="64">
        <v>2</v>
      </c>
      <c r="D594" s="25">
        <v>2.2999999999999998</v>
      </c>
      <c r="E594" s="25" t="s">
        <v>3426</v>
      </c>
      <c r="F594" s="25" t="s">
        <v>3427</v>
      </c>
      <c r="G594" s="305" t="s">
        <v>3428</v>
      </c>
      <c r="H594" s="194">
        <f>+H592+1</f>
        <v>523</v>
      </c>
      <c r="I594" s="195" t="s">
        <v>1208</v>
      </c>
      <c r="J594" s="65">
        <v>40</v>
      </c>
      <c r="K594" s="66" t="s">
        <v>3429</v>
      </c>
      <c r="L594" s="12" t="s">
        <v>2546</v>
      </c>
      <c r="W594" s="198">
        <v>1</v>
      </c>
    </row>
    <row r="595" spans="1:24" ht="41.4" thickBot="1" x14ac:dyDescent="0.55000000000000004">
      <c r="A595" s="8">
        <v>94</v>
      </c>
      <c r="B595" s="180">
        <v>571</v>
      </c>
      <c r="C595" s="64">
        <v>2</v>
      </c>
      <c r="D595" s="25">
        <v>2.2999999999999998</v>
      </c>
      <c r="E595" s="25" t="s">
        <v>3426</v>
      </c>
      <c r="F595" s="25" t="s">
        <v>3427</v>
      </c>
      <c r="G595" s="314"/>
      <c r="H595" s="194">
        <f>+H594+1</f>
        <v>524</v>
      </c>
      <c r="I595" s="195" t="s">
        <v>1209</v>
      </c>
      <c r="J595" s="27">
        <v>350</v>
      </c>
      <c r="K595" s="28" t="s">
        <v>3430</v>
      </c>
      <c r="L595" s="12" t="s">
        <v>2546</v>
      </c>
      <c r="W595" s="198">
        <v>1</v>
      </c>
    </row>
    <row r="596" spans="1:24" ht="82.2" thickBot="1" x14ac:dyDescent="0.55000000000000004">
      <c r="A596" s="8">
        <v>95</v>
      </c>
      <c r="B596" s="180">
        <v>572</v>
      </c>
      <c r="C596" s="64">
        <v>2</v>
      </c>
      <c r="D596" s="25">
        <v>2.2999999999999998</v>
      </c>
      <c r="E596" s="25" t="s">
        <v>3426</v>
      </c>
      <c r="F596" s="25" t="s">
        <v>3427</v>
      </c>
      <c r="G596" s="306"/>
      <c r="H596" s="194">
        <f>+H595+1</f>
        <v>525</v>
      </c>
      <c r="I596" s="195" t="s">
        <v>1210</v>
      </c>
      <c r="J596" s="41">
        <v>1</v>
      </c>
      <c r="K596" s="28" t="s">
        <v>3431</v>
      </c>
      <c r="L596" s="12" t="s">
        <v>2546</v>
      </c>
      <c r="W596" s="198">
        <v>1</v>
      </c>
    </row>
    <row r="597" spans="1:24" ht="61.8" thickBot="1" x14ac:dyDescent="0.55000000000000004">
      <c r="A597" s="8">
        <v>96</v>
      </c>
      <c r="B597" s="180">
        <v>573</v>
      </c>
      <c r="C597" s="64">
        <v>2</v>
      </c>
      <c r="D597" s="25">
        <v>2.2999999999999998</v>
      </c>
      <c r="E597" s="25" t="s">
        <v>3426</v>
      </c>
      <c r="F597" s="39" t="s">
        <v>3432</v>
      </c>
      <c r="G597" s="305" t="s">
        <v>3433</v>
      </c>
      <c r="H597" s="194">
        <f>+H596+1</f>
        <v>526</v>
      </c>
      <c r="I597" s="195" t="s">
        <v>1211</v>
      </c>
      <c r="J597" s="27">
        <v>40</v>
      </c>
      <c r="K597" s="28" t="s">
        <v>3434</v>
      </c>
      <c r="L597" s="12" t="s">
        <v>2546</v>
      </c>
      <c r="W597" s="198">
        <v>1</v>
      </c>
    </row>
    <row r="598" spans="1:24" ht="102.6" thickBot="1" x14ac:dyDescent="0.55000000000000004">
      <c r="A598" s="8">
        <v>97</v>
      </c>
      <c r="B598" s="180">
        <v>574</v>
      </c>
      <c r="C598" s="64">
        <v>2</v>
      </c>
      <c r="D598" s="25">
        <v>2.2999999999999998</v>
      </c>
      <c r="E598" s="25" t="s">
        <v>3426</v>
      </c>
      <c r="F598" s="39" t="s">
        <v>3432</v>
      </c>
      <c r="G598" s="314"/>
      <c r="H598" s="194">
        <f>+H597+1</f>
        <v>527</v>
      </c>
      <c r="I598" s="195" t="s">
        <v>1212</v>
      </c>
      <c r="J598" s="27">
        <v>40</v>
      </c>
      <c r="K598" s="28" t="s">
        <v>3435</v>
      </c>
      <c r="L598" s="12" t="s">
        <v>2546</v>
      </c>
      <c r="W598" s="198">
        <v>1</v>
      </c>
    </row>
    <row r="599" spans="1:24" ht="102.6" thickBot="1" x14ac:dyDescent="0.55000000000000004">
      <c r="A599" s="8">
        <v>98</v>
      </c>
      <c r="B599" s="180">
        <v>575</v>
      </c>
      <c r="C599" s="64">
        <v>2</v>
      </c>
      <c r="D599" s="25">
        <v>2.2999999999999998</v>
      </c>
      <c r="E599" s="25" t="s">
        <v>3426</v>
      </c>
      <c r="F599" s="39" t="s">
        <v>3432</v>
      </c>
      <c r="G599" s="306"/>
      <c r="H599" s="194">
        <f>+H598+1</f>
        <v>528</v>
      </c>
      <c r="I599" s="195" t="s">
        <v>1213</v>
      </c>
      <c r="J599" s="27">
        <v>1</v>
      </c>
      <c r="K599" s="28" t="s">
        <v>3436</v>
      </c>
      <c r="L599" s="12" t="s">
        <v>2546</v>
      </c>
      <c r="W599" s="198">
        <v>1</v>
      </c>
    </row>
    <row r="600" spans="1:24" ht="26.4" thickBot="1" x14ac:dyDescent="0.55000000000000004">
      <c r="B600" s="180">
        <v>576</v>
      </c>
      <c r="G600" s="31" t="s">
        <v>3437</v>
      </c>
      <c r="H600" s="32"/>
      <c r="I600" s="33"/>
      <c r="J600" s="34"/>
      <c r="K600" s="35"/>
      <c r="M600" s="189"/>
      <c r="N600" s="189"/>
      <c r="O600" s="189"/>
      <c r="P600" s="189"/>
      <c r="Q600" s="190"/>
      <c r="R600" s="191"/>
      <c r="S600" s="192">
        <v>2</v>
      </c>
      <c r="T600" s="191" t="s">
        <v>2598</v>
      </c>
      <c r="U600" s="192"/>
      <c r="V600" s="191"/>
      <c r="W600" s="193">
        <f>SUM(W601:W606)</f>
        <v>6</v>
      </c>
      <c r="X600" s="191" t="s">
        <v>2600</v>
      </c>
    </row>
    <row r="601" spans="1:24" ht="41.4" thickBot="1" x14ac:dyDescent="0.55000000000000004">
      <c r="A601" s="8">
        <v>99</v>
      </c>
      <c r="B601" s="180">
        <v>577</v>
      </c>
      <c r="C601" s="64">
        <v>2</v>
      </c>
      <c r="D601" s="25">
        <v>2.2999999999999998</v>
      </c>
      <c r="E601" s="26" t="s">
        <v>3438</v>
      </c>
      <c r="F601" s="26" t="s">
        <v>3439</v>
      </c>
      <c r="G601" s="305" t="s">
        <v>3440</v>
      </c>
      <c r="H601" s="194">
        <f>+H599+1</f>
        <v>529</v>
      </c>
      <c r="I601" s="195" t="s">
        <v>1214</v>
      </c>
      <c r="J601" s="69">
        <v>1</v>
      </c>
      <c r="K601" s="66" t="s">
        <v>3441</v>
      </c>
      <c r="L601" s="12" t="s">
        <v>2546</v>
      </c>
      <c r="W601" s="198">
        <v>1</v>
      </c>
    </row>
    <row r="602" spans="1:24" ht="41.4" thickBot="1" x14ac:dyDescent="0.55000000000000004">
      <c r="A602" s="8">
        <v>100</v>
      </c>
      <c r="B602" s="180">
        <v>578</v>
      </c>
      <c r="C602" s="64">
        <v>2</v>
      </c>
      <c r="D602" s="25">
        <v>2.2999999999999998</v>
      </c>
      <c r="E602" s="26" t="s">
        <v>3438</v>
      </c>
      <c r="F602" s="26" t="s">
        <v>3439</v>
      </c>
      <c r="G602" s="314"/>
      <c r="H602" s="194">
        <f>+H601+1</f>
        <v>530</v>
      </c>
      <c r="I602" s="195" t="s">
        <v>1215</v>
      </c>
      <c r="J602" s="41">
        <v>1</v>
      </c>
      <c r="K602" s="28" t="s">
        <v>2336</v>
      </c>
      <c r="L602" s="12" t="s">
        <v>2546</v>
      </c>
      <c r="W602" s="198">
        <v>1</v>
      </c>
    </row>
    <row r="603" spans="1:24" ht="61.8" thickBot="1" x14ac:dyDescent="0.55000000000000004">
      <c r="A603" s="8">
        <v>101</v>
      </c>
      <c r="B603" s="180">
        <v>579</v>
      </c>
      <c r="C603" s="64">
        <v>2</v>
      </c>
      <c r="D603" s="25">
        <v>2.2999999999999998</v>
      </c>
      <c r="E603" s="26" t="s">
        <v>3438</v>
      </c>
      <c r="F603" s="26" t="s">
        <v>3439</v>
      </c>
      <c r="G603" s="306"/>
      <c r="H603" s="194">
        <f>+H602+1</f>
        <v>531</v>
      </c>
      <c r="I603" s="195" t="s">
        <v>1216</v>
      </c>
      <c r="J603" s="27">
        <v>1</v>
      </c>
      <c r="K603" s="28" t="s">
        <v>2337</v>
      </c>
      <c r="L603" s="12" t="s">
        <v>2546</v>
      </c>
      <c r="W603" s="198">
        <v>1</v>
      </c>
    </row>
    <row r="604" spans="1:24" ht="61.8" thickBot="1" x14ac:dyDescent="0.55000000000000004">
      <c r="A604" s="8">
        <v>102</v>
      </c>
      <c r="B604" s="180">
        <v>580</v>
      </c>
      <c r="C604" s="64">
        <v>2</v>
      </c>
      <c r="D604" s="25">
        <v>2.2999999999999998</v>
      </c>
      <c r="E604" s="26" t="s">
        <v>3438</v>
      </c>
      <c r="F604" s="39" t="s">
        <v>2338</v>
      </c>
      <c r="G604" s="305" t="s">
        <v>2339</v>
      </c>
      <c r="H604" s="194">
        <f>+H603+1</f>
        <v>532</v>
      </c>
      <c r="I604" s="195" t="s">
        <v>1217</v>
      </c>
      <c r="J604" s="27">
        <v>1</v>
      </c>
      <c r="K604" s="28" t="s">
        <v>2340</v>
      </c>
      <c r="L604" s="12" t="s">
        <v>2546</v>
      </c>
      <c r="W604" s="198">
        <v>1</v>
      </c>
    </row>
    <row r="605" spans="1:24" ht="41.4" thickBot="1" x14ac:dyDescent="0.55000000000000004">
      <c r="A605" s="8">
        <v>103</v>
      </c>
      <c r="B605" s="180">
        <v>581</v>
      </c>
      <c r="C605" s="64">
        <v>2</v>
      </c>
      <c r="D605" s="25">
        <v>2.2999999999999998</v>
      </c>
      <c r="E605" s="26" t="s">
        <v>3438</v>
      </c>
      <c r="F605" s="39" t="s">
        <v>2338</v>
      </c>
      <c r="G605" s="314"/>
      <c r="H605" s="194">
        <f>+H604+1</f>
        <v>533</v>
      </c>
      <c r="I605" s="195" t="s">
        <v>1218</v>
      </c>
      <c r="J605" s="27">
        <v>40</v>
      </c>
      <c r="K605" s="28" t="s">
        <v>2327</v>
      </c>
      <c r="L605" s="12" t="s">
        <v>2546</v>
      </c>
      <c r="W605" s="198">
        <v>1</v>
      </c>
    </row>
    <row r="606" spans="1:24" ht="41.4" thickBot="1" x14ac:dyDescent="0.55000000000000004">
      <c r="A606" s="8">
        <v>104</v>
      </c>
      <c r="B606" s="180">
        <v>582</v>
      </c>
      <c r="C606" s="64">
        <v>2</v>
      </c>
      <c r="D606" s="25">
        <v>2.2999999999999998</v>
      </c>
      <c r="E606" s="26" t="s">
        <v>3438</v>
      </c>
      <c r="F606" s="39" t="s">
        <v>2338</v>
      </c>
      <c r="G606" s="306"/>
      <c r="H606" s="194">
        <f>+H605+1</f>
        <v>534</v>
      </c>
      <c r="I606" s="195" t="s">
        <v>1219</v>
      </c>
      <c r="J606" s="27">
        <v>350</v>
      </c>
      <c r="K606" s="28" t="s">
        <v>2328</v>
      </c>
      <c r="L606" s="12" t="s">
        <v>2546</v>
      </c>
      <c r="W606" s="198">
        <v>1</v>
      </c>
    </row>
    <row r="607" spans="1:24" ht="26.4" thickBot="1" x14ac:dyDescent="0.55000000000000004">
      <c r="B607" s="180">
        <v>583</v>
      </c>
      <c r="G607" s="31" t="s">
        <v>2329</v>
      </c>
      <c r="H607" s="32"/>
      <c r="I607" s="33"/>
      <c r="J607" s="34"/>
      <c r="K607" s="35"/>
      <c r="M607" s="189"/>
      <c r="N607" s="189"/>
      <c r="O607" s="189"/>
      <c r="P607" s="189"/>
      <c r="Q607" s="190"/>
      <c r="R607" s="191"/>
      <c r="S607" s="192">
        <v>2</v>
      </c>
      <c r="T607" s="191" t="s">
        <v>2598</v>
      </c>
      <c r="U607" s="192"/>
      <c r="V607" s="191"/>
      <c r="W607" s="193">
        <f>SUM(W608:W613)</f>
        <v>6</v>
      </c>
      <c r="X607" s="191" t="s">
        <v>2600</v>
      </c>
    </row>
    <row r="608" spans="1:24" ht="41.4" thickBot="1" x14ac:dyDescent="0.55000000000000004">
      <c r="A608" s="8">
        <v>105</v>
      </c>
      <c r="B608" s="180">
        <v>584</v>
      </c>
      <c r="C608" s="64">
        <v>2</v>
      </c>
      <c r="D608" s="25">
        <v>2.2999999999999998</v>
      </c>
      <c r="E608" s="25" t="s">
        <v>2330</v>
      </c>
      <c r="F608" s="25" t="s">
        <v>2331</v>
      </c>
      <c r="G608" s="305" t="s">
        <v>2332</v>
      </c>
      <c r="H608" s="194">
        <f>+H606+1</f>
        <v>535</v>
      </c>
      <c r="I608" s="195" t="s">
        <v>1220</v>
      </c>
      <c r="J608" s="69">
        <v>1</v>
      </c>
      <c r="K608" s="66" t="s">
        <v>2333</v>
      </c>
      <c r="L608" s="12" t="s">
        <v>2546</v>
      </c>
      <c r="W608" s="198">
        <v>1</v>
      </c>
    </row>
    <row r="609" spans="1:24" ht="61.8" thickBot="1" x14ac:dyDescent="0.55000000000000004">
      <c r="A609" s="8">
        <v>106</v>
      </c>
      <c r="B609" s="180">
        <v>585</v>
      </c>
      <c r="C609" s="64">
        <v>2</v>
      </c>
      <c r="D609" s="25">
        <v>2.2999999999999998</v>
      </c>
      <c r="E609" s="25" t="s">
        <v>2330</v>
      </c>
      <c r="F609" s="25" t="s">
        <v>2331</v>
      </c>
      <c r="G609" s="314"/>
      <c r="H609" s="194">
        <f>+H608+1</f>
        <v>536</v>
      </c>
      <c r="I609" s="195" t="s">
        <v>1221</v>
      </c>
      <c r="J609" s="27">
        <v>4</v>
      </c>
      <c r="K609" s="28" t="s">
        <v>2334</v>
      </c>
      <c r="L609" s="12" t="s">
        <v>2546</v>
      </c>
      <c r="W609" s="198">
        <v>1</v>
      </c>
    </row>
    <row r="610" spans="1:24" ht="61.8" thickBot="1" x14ac:dyDescent="0.55000000000000004">
      <c r="A610" s="8">
        <v>107</v>
      </c>
      <c r="B610" s="180">
        <v>586</v>
      </c>
      <c r="C610" s="64">
        <v>2</v>
      </c>
      <c r="D610" s="25">
        <v>2.2999999999999998</v>
      </c>
      <c r="E610" s="25" t="s">
        <v>2330</v>
      </c>
      <c r="F610" s="25" t="s">
        <v>2331</v>
      </c>
      <c r="G610" s="314"/>
      <c r="H610" s="194">
        <f>+H609+1</f>
        <v>537</v>
      </c>
      <c r="I610" s="195" t="s">
        <v>1222</v>
      </c>
      <c r="J610" s="41">
        <v>1</v>
      </c>
      <c r="K610" s="28" t="s">
        <v>2335</v>
      </c>
      <c r="L610" s="12" t="s">
        <v>2546</v>
      </c>
      <c r="W610" s="198">
        <v>1</v>
      </c>
    </row>
    <row r="611" spans="1:24" ht="82.2" thickBot="1" x14ac:dyDescent="0.55000000000000004">
      <c r="A611" s="8">
        <v>108</v>
      </c>
      <c r="B611" s="180">
        <v>587</v>
      </c>
      <c r="C611" s="64">
        <v>2</v>
      </c>
      <c r="D611" s="25">
        <v>2.2999999999999998</v>
      </c>
      <c r="E611" s="25" t="s">
        <v>2330</v>
      </c>
      <c r="F611" s="25" t="s">
        <v>2331</v>
      </c>
      <c r="G611" s="306"/>
      <c r="H611" s="194">
        <f>+H610+1</f>
        <v>538</v>
      </c>
      <c r="I611" s="195" t="s">
        <v>1223</v>
      </c>
      <c r="J611" s="27">
        <v>1</v>
      </c>
      <c r="K611" s="28" t="s">
        <v>782</v>
      </c>
      <c r="L611" s="12" t="s">
        <v>2546</v>
      </c>
      <c r="W611" s="198">
        <v>1</v>
      </c>
    </row>
    <row r="612" spans="1:24" ht="41.4" thickBot="1" x14ac:dyDescent="0.55000000000000004">
      <c r="A612" s="8">
        <v>109</v>
      </c>
      <c r="B612" s="180">
        <v>588</v>
      </c>
      <c r="C612" s="64">
        <v>2</v>
      </c>
      <c r="D612" s="25">
        <v>2.2999999999999998</v>
      </c>
      <c r="E612" s="25" t="s">
        <v>2330</v>
      </c>
      <c r="F612" s="39" t="s">
        <v>783</v>
      </c>
      <c r="G612" s="305" t="s">
        <v>784</v>
      </c>
      <c r="H612" s="194">
        <f>+H611+1</f>
        <v>539</v>
      </c>
      <c r="I612" s="195" t="s">
        <v>1224</v>
      </c>
      <c r="J612" s="41">
        <v>1</v>
      </c>
      <c r="K612" s="28" t="s">
        <v>785</v>
      </c>
      <c r="L612" s="12" t="s">
        <v>2546</v>
      </c>
      <c r="W612" s="198">
        <v>1</v>
      </c>
    </row>
    <row r="613" spans="1:24" ht="82.2" thickBot="1" x14ac:dyDescent="0.55000000000000004">
      <c r="A613" s="8">
        <v>110</v>
      </c>
      <c r="B613" s="180">
        <v>589</v>
      </c>
      <c r="C613" s="64">
        <v>2</v>
      </c>
      <c r="D613" s="25">
        <v>2.2999999999999998</v>
      </c>
      <c r="E613" s="25" t="s">
        <v>2330</v>
      </c>
      <c r="F613" s="39" t="s">
        <v>783</v>
      </c>
      <c r="G613" s="306"/>
      <c r="H613" s="194">
        <f>+H612+1</f>
        <v>540</v>
      </c>
      <c r="I613" s="195" t="s">
        <v>1225</v>
      </c>
      <c r="J613" s="41">
        <v>1</v>
      </c>
      <c r="K613" s="28" t="s">
        <v>786</v>
      </c>
      <c r="L613" s="12" t="s">
        <v>2546</v>
      </c>
      <c r="W613" s="198">
        <v>1</v>
      </c>
    </row>
    <row r="614" spans="1:24" ht="26.4" thickBot="1" x14ac:dyDescent="0.55000000000000004">
      <c r="B614" s="180">
        <v>590</v>
      </c>
      <c r="G614" s="18" t="s">
        <v>787</v>
      </c>
      <c r="H614" s="19"/>
      <c r="I614" s="19"/>
      <c r="J614" s="19"/>
      <c r="K614" s="48"/>
      <c r="M614" s="184"/>
      <c r="N614" s="184"/>
      <c r="O614" s="184"/>
      <c r="P614" s="184"/>
      <c r="Q614" s="185">
        <v>3</v>
      </c>
      <c r="R614" s="186" t="s">
        <v>2597</v>
      </c>
      <c r="S614" s="187">
        <f>SUM(S615:S644)</f>
        <v>7</v>
      </c>
      <c r="T614" s="186" t="s">
        <v>2598</v>
      </c>
      <c r="U614" s="187">
        <v>9</v>
      </c>
      <c r="V614" s="186" t="s">
        <v>2599</v>
      </c>
      <c r="W614" s="200">
        <f>SUM(W615:W644)/2</f>
        <v>27</v>
      </c>
      <c r="X614" s="186" t="s">
        <v>2600</v>
      </c>
    </row>
    <row r="615" spans="1:24" ht="26.4" thickBot="1" x14ac:dyDescent="0.55000000000000004">
      <c r="B615" s="180">
        <v>591</v>
      </c>
      <c r="G615" s="53" t="s">
        <v>788</v>
      </c>
      <c r="H615" s="37"/>
      <c r="I615" s="33"/>
      <c r="J615" s="34"/>
      <c r="K615" s="35"/>
      <c r="M615" s="189"/>
      <c r="N615" s="189"/>
      <c r="O615" s="189"/>
      <c r="P615" s="189"/>
      <c r="Q615" s="190"/>
      <c r="R615" s="191"/>
      <c r="S615" s="192">
        <v>4</v>
      </c>
      <c r="T615" s="191" t="s">
        <v>2598</v>
      </c>
      <c r="U615" s="192"/>
      <c r="V615" s="191"/>
      <c r="W615" s="193">
        <f>SUM(W616:W634)</f>
        <v>19</v>
      </c>
      <c r="X615" s="191" t="s">
        <v>2600</v>
      </c>
    </row>
    <row r="616" spans="1:24" ht="82.2" thickBot="1" x14ac:dyDescent="0.55000000000000004">
      <c r="B616" s="180">
        <v>593</v>
      </c>
      <c r="C616" s="64">
        <v>2</v>
      </c>
      <c r="D616" s="38">
        <v>2.4</v>
      </c>
      <c r="E616" s="26" t="s">
        <v>789</v>
      </c>
      <c r="F616" s="26" t="s">
        <v>790</v>
      </c>
      <c r="G616" s="307" t="s">
        <v>791</v>
      </c>
      <c r="H616" s="73">
        <f>+H613+1</f>
        <v>541</v>
      </c>
      <c r="I616" s="195" t="s">
        <v>1226</v>
      </c>
      <c r="J616" s="27">
        <v>40</v>
      </c>
      <c r="K616" s="28" t="s">
        <v>792</v>
      </c>
      <c r="L616" s="12" t="s">
        <v>793</v>
      </c>
      <c r="W616" s="198">
        <v>1</v>
      </c>
    </row>
    <row r="617" spans="1:24" ht="61.8" thickBot="1" x14ac:dyDescent="0.55000000000000004">
      <c r="B617" s="180">
        <v>594</v>
      </c>
      <c r="C617" s="64">
        <v>2</v>
      </c>
      <c r="D617" s="38">
        <v>2.4</v>
      </c>
      <c r="E617" s="26" t="s">
        <v>789</v>
      </c>
      <c r="F617" s="26" t="s">
        <v>790</v>
      </c>
      <c r="G617" s="308"/>
      <c r="H617" s="73">
        <f>+H616+1</f>
        <v>542</v>
      </c>
      <c r="I617" s="195" t="s">
        <v>1227</v>
      </c>
      <c r="J617" s="27">
        <v>40</v>
      </c>
      <c r="K617" s="28" t="s">
        <v>794</v>
      </c>
      <c r="L617" s="12" t="s">
        <v>793</v>
      </c>
      <c r="W617" s="198">
        <v>1</v>
      </c>
    </row>
    <row r="618" spans="1:24" ht="61.8" thickBot="1" x14ac:dyDescent="0.55000000000000004">
      <c r="B618" s="180">
        <v>595</v>
      </c>
      <c r="C618" s="64">
        <v>2</v>
      </c>
      <c r="D618" s="38">
        <v>2.4</v>
      </c>
      <c r="E618" s="26" t="s">
        <v>789</v>
      </c>
      <c r="F618" s="26" t="s">
        <v>790</v>
      </c>
      <c r="G618" s="308"/>
      <c r="H618" s="73">
        <f t="shared" ref="H618:H634" si="26">+H617+1</f>
        <v>543</v>
      </c>
      <c r="I618" s="195" t="s">
        <v>1228</v>
      </c>
      <c r="J618" s="41">
        <v>1</v>
      </c>
      <c r="K618" s="28" t="s">
        <v>795</v>
      </c>
      <c r="L618" s="12" t="s">
        <v>793</v>
      </c>
      <c r="W618" s="198">
        <v>1</v>
      </c>
    </row>
    <row r="619" spans="1:24" ht="41.4" thickBot="1" x14ac:dyDescent="0.55000000000000004">
      <c r="B619" s="180">
        <v>596</v>
      </c>
      <c r="C619" s="64">
        <v>2</v>
      </c>
      <c r="D619" s="38">
        <v>2.4</v>
      </c>
      <c r="E619" s="26" t="s">
        <v>789</v>
      </c>
      <c r="F619" s="39" t="s">
        <v>796</v>
      </c>
      <c r="G619" s="309" t="s">
        <v>797</v>
      </c>
      <c r="H619" s="73">
        <f t="shared" si="26"/>
        <v>544</v>
      </c>
      <c r="I619" s="195" t="s">
        <v>1229</v>
      </c>
      <c r="J619" s="65">
        <v>16</v>
      </c>
      <c r="K619" s="66" t="s">
        <v>798</v>
      </c>
      <c r="L619" s="12" t="s">
        <v>793</v>
      </c>
      <c r="W619" s="198">
        <v>1</v>
      </c>
    </row>
    <row r="620" spans="1:24" ht="41.4" thickBot="1" x14ac:dyDescent="0.55000000000000004">
      <c r="B620" s="180">
        <v>597</v>
      </c>
      <c r="C620" s="64">
        <v>2</v>
      </c>
      <c r="D620" s="38">
        <v>2.4</v>
      </c>
      <c r="E620" s="26" t="s">
        <v>789</v>
      </c>
      <c r="F620" s="39" t="s">
        <v>796</v>
      </c>
      <c r="G620" s="309"/>
      <c r="H620" s="73">
        <f t="shared" si="26"/>
        <v>545</v>
      </c>
      <c r="I620" s="195" t="s">
        <v>1230</v>
      </c>
      <c r="J620" s="27">
        <v>16</v>
      </c>
      <c r="K620" s="28" t="s">
        <v>799</v>
      </c>
      <c r="L620" s="12" t="s">
        <v>793</v>
      </c>
      <c r="W620" s="198">
        <v>1</v>
      </c>
    </row>
    <row r="621" spans="1:24" ht="41.4" thickBot="1" x14ac:dyDescent="0.55000000000000004">
      <c r="B621" s="180">
        <v>598</v>
      </c>
      <c r="C621" s="64">
        <v>2</v>
      </c>
      <c r="D621" s="38">
        <v>2.4</v>
      </c>
      <c r="E621" s="26" t="s">
        <v>789</v>
      </c>
      <c r="F621" s="39" t="s">
        <v>796</v>
      </c>
      <c r="G621" s="309"/>
      <c r="H621" s="73">
        <f t="shared" si="26"/>
        <v>546</v>
      </c>
      <c r="I621" s="195" t="s">
        <v>1231</v>
      </c>
      <c r="J621" s="27">
        <v>16</v>
      </c>
      <c r="K621" s="28" t="s">
        <v>800</v>
      </c>
      <c r="L621" s="12" t="s">
        <v>793</v>
      </c>
      <c r="W621" s="198">
        <v>1</v>
      </c>
    </row>
    <row r="622" spans="1:24" ht="26.4" thickBot="1" x14ac:dyDescent="0.55000000000000004">
      <c r="B622" s="180">
        <v>599</v>
      </c>
      <c r="C622" s="64">
        <v>2</v>
      </c>
      <c r="D622" s="38">
        <v>2.4</v>
      </c>
      <c r="E622" s="26" t="s">
        <v>789</v>
      </c>
      <c r="F622" s="39" t="s">
        <v>796</v>
      </c>
      <c r="G622" s="309"/>
      <c r="H622" s="73">
        <f t="shared" si="26"/>
        <v>547</v>
      </c>
      <c r="I622" s="195" t="s">
        <v>1232</v>
      </c>
      <c r="J622" s="27">
        <v>16</v>
      </c>
      <c r="K622" s="28" t="s">
        <v>801</v>
      </c>
      <c r="L622" s="12" t="s">
        <v>793</v>
      </c>
      <c r="W622" s="198">
        <v>1</v>
      </c>
    </row>
    <row r="623" spans="1:24" ht="26.4" thickBot="1" x14ac:dyDescent="0.55000000000000004">
      <c r="B623" s="180"/>
      <c r="C623" s="64">
        <v>2</v>
      </c>
      <c r="D623" s="38">
        <v>2.4</v>
      </c>
      <c r="E623" s="26" t="s">
        <v>789</v>
      </c>
      <c r="F623" s="39" t="s">
        <v>796</v>
      </c>
      <c r="G623" s="309"/>
      <c r="H623" s="73">
        <f t="shared" si="26"/>
        <v>548</v>
      </c>
      <c r="I623" s="195" t="s">
        <v>1233</v>
      </c>
      <c r="J623" s="46">
        <v>1</v>
      </c>
      <c r="K623" s="36" t="s">
        <v>802</v>
      </c>
      <c r="L623" s="12" t="s">
        <v>793</v>
      </c>
      <c r="W623" s="198">
        <v>1</v>
      </c>
    </row>
    <row r="624" spans="1:24" ht="26.4" thickBot="1" x14ac:dyDescent="0.55000000000000004">
      <c r="B624" s="180"/>
      <c r="C624" s="64">
        <v>2</v>
      </c>
      <c r="D624" s="38">
        <v>2.4</v>
      </c>
      <c r="E624" s="26" t="s">
        <v>789</v>
      </c>
      <c r="F624" s="39" t="s">
        <v>796</v>
      </c>
      <c r="G624" s="309"/>
      <c r="H624" s="73">
        <f t="shared" si="26"/>
        <v>549</v>
      </c>
      <c r="I624" s="195" t="s">
        <v>1234</v>
      </c>
      <c r="J624" s="46">
        <v>1</v>
      </c>
      <c r="K624" s="36" t="s">
        <v>803</v>
      </c>
      <c r="L624" s="12" t="s">
        <v>793</v>
      </c>
      <c r="W624" s="198">
        <v>1</v>
      </c>
    </row>
    <row r="625" spans="2:24" ht="41.4" thickBot="1" x14ac:dyDescent="0.55000000000000004">
      <c r="B625" s="180"/>
      <c r="C625" s="64">
        <v>2</v>
      </c>
      <c r="D625" s="38">
        <v>2.4</v>
      </c>
      <c r="E625" s="26" t="s">
        <v>789</v>
      </c>
      <c r="F625" s="39" t="s">
        <v>796</v>
      </c>
      <c r="G625" s="309"/>
      <c r="H625" s="73">
        <f t="shared" si="26"/>
        <v>550</v>
      </c>
      <c r="I625" s="195" t="s">
        <v>1235</v>
      </c>
      <c r="J625" s="45">
        <v>41</v>
      </c>
      <c r="K625" s="36" t="s">
        <v>804</v>
      </c>
      <c r="L625" s="12" t="s">
        <v>793</v>
      </c>
      <c r="W625" s="198">
        <v>1</v>
      </c>
    </row>
    <row r="626" spans="2:24" ht="41.4" thickBot="1" x14ac:dyDescent="0.55000000000000004">
      <c r="B626" s="180"/>
      <c r="C626" s="64">
        <v>2</v>
      </c>
      <c r="D626" s="38">
        <v>2.4</v>
      </c>
      <c r="E626" s="26" t="s">
        <v>789</v>
      </c>
      <c r="F626" s="39" t="s">
        <v>796</v>
      </c>
      <c r="G626" s="310"/>
      <c r="H626" s="73">
        <f t="shared" si="26"/>
        <v>551</v>
      </c>
      <c r="I626" s="195" t="s">
        <v>1236</v>
      </c>
      <c r="J626" s="45">
        <v>4</v>
      </c>
      <c r="K626" s="36" t="s">
        <v>805</v>
      </c>
      <c r="L626" s="12" t="s">
        <v>793</v>
      </c>
      <c r="W626" s="198">
        <v>1</v>
      </c>
    </row>
    <row r="627" spans="2:24" ht="41.4" thickBot="1" x14ac:dyDescent="0.55000000000000004">
      <c r="B627" s="180">
        <v>600</v>
      </c>
      <c r="C627" s="64">
        <v>2</v>
      </c>
      <c r="D627" s="38">
        <v>2.4</v>
      </c>
      <c r="E627" s="26" t="s">
        <v>789</v>
      </c>
      <c r="F627" s="26" t="s">
        <v>806</v>
      </c>
      <c r="G627" s="311" t="s">
        <v>807</v>
      </c>
      <c r="H627" s="73">
        <f t="shared" si="26"/>
        <v>552</v>
      </c>
      <c r="I627" s="195" t="s">
        <v>1237</v>
      </c>
      <c r="J627" s="69">
        <v>1</v>
      </c>
      <c r="K627" s="66" t="s">
        <v>808</v>
      </c>
      <c r="L627" s="12" t="s">
        <v>793</v>
      </c>
      <c r="W627" s="198">
        <v>1</v>
      </c>
    </row>
    <row r="628" spans="2:24" ht="41.4" thickBot="1" x14ac:dyDescent="0.55000000000000004">
      <c r="B628" s="180">
        <v>601</v>
      </c>
      <c r="C628" s="64">
        <v>2</v>
      </c>
      <c r="D628" s="38">
        <v>2.4</v>
      </c>
      <c r="E628" s="26" t="s">
        <v>789</v>
      </c>
      <c r="F628" s="26" t="s">
        <v>806</v>
      </c>
      <c r="G628" s="312"/>
      <c r="H628" s="73">
        <f t="shared" si="26"/>
        <v>553</v>
      </c>
      <c r="I628" s="195" t="s">
        <v>1238</v>
      </c>
      <c r="J628" s="41">
        <v>1</v>
      </c>
      <c r="K628" s="28" t="s">
        <v>809</v>
      </c>
      <c r="L628" s="12" t="s">
        <v>793</v>
      </c>
      <c r="W628" s="198">
        <v>1</v>
      </c>
    </row>
    <row r="629" spans="2:24" ht="61.8" thickBot="1" x14ac:dyDescent="0.55000000000000004">
      <c r="B629" s="180">
        <v>602</v>
      </c>
      <c r="C629" s="64">
        <v>2</v>
      </c>
      <c r="D629" s="38">
        <v>2.4</v>
      </c>
      <c r="E629" s="26" t="s">
        <v>789</v>
      </c>
      <c r="F629" s="26" t="s">
        <v>806</v>
      </c>
      <c r="G629" s="312"/>
      <c r="H629" s="73">
        <f t="shared" si="26"/>
        <v>554</v>
      </c>
      <c r="I629" s="195" t="s">
        <v>1239</v>
      </c>
      <c r="J629" s="41">
        <v>1</v>
      </c>
      <c r="K629" s="28" t="s">
        <v>810</v>
      </c>
      <c r="L629" s="12" t="s">
        <v>793</v>
      </c>
      <c r="W629" s="198">
        <v>1</v>
      </c>
    </row>
    <row r="630" spans="2:24" ht="123" thickBot="1" x14ac:dyDescent="0.55000000000000004">
      <c r="B630" s="180"/>
      <c r="C630" s="64">
        <v>2</v>
      </c>
      <c r="D630" s="38">
        <v>2.4</v>
      </c>
      <c r="E630" s="26" t="s">
        <v>789</v>
      </c>
      <c r="F630" s="26" t="s">
        <v>806</v>
      </c>
      <c r="G630" s="312"/>
      <c r="H630" s="73">
        <f t="shared" si="26"/>
        <v>555</v>
      </c>
      <c r="I630" s="195" t="s">
        <v>1240</v>
      </c>
      <c r="J630" s="27">
        <v>40</v>
      </c>
      <c r="K630" s="28" t="s">
        <v>811</v>
      </c>
      <c r="L630" s="12" t="s">
        <v>793</v>
      </c>
      <c r="W630" s="198">
        <v>1</v>
      </c>
    </row>
    <row r="631" spans="2:24" ht="41.4" thickBot="1" x14ac:dyDescent="0.55000000000000004">
      <c r="B631" s="180"/>
      <c r="C631" s="64"/>
      <c r="D631" s="38"/>
      <c r="E631" s="26"/>
      <c r="F631" s="26"/>
      <c r="G631" s="312"/>
      <c r="H631" s="73">
        <f t="shared" si="26"/>
        <v>556</v>
      </c>
      <c r="I631" s="195" t="s">
        <v>1241</v>
      </c>
      <c r="J631" s="27">
        <v>60</v>
      </c>
      <c r="K631" s="28" t="s">
        <v>812</v>
      </c>
      <c r="L631" s="12" t="s">
        <v>793</v>
      </c>
      <c r="W631" s="198">
        <v>1</v>
      </c>
    </row>
    <row r="632" spans="2:24" ht="41.4" thickBot="1" x14ac:dyDescent="0.55000000000000004">
      <c r="B632" s="180">
        <v>603</v>
      </c>
      <c r="C632" s="64">
        <v>2</v>
      </c>
      <c r="D632" s="38">
        <v>2.4</v>
      </c>
      <c r="E632" s="26" t="s">
        <v>789</v>
      </c>
      <c r="F632" s="26" t="s">
        <v>806</v>
      </c>
      <c r="G632" s="313"/>
      <c r="H632" s="73">
        <f t="shared" si="26"/>
        <v>557</v>
      </c>
      <c r="I632" s="195" t="s">
        <v>1242</v>
      </c>
      <c r="J632" s="27">
        <v>60</v>
      </c>
      <c r="K632" s="28" t="s">
        <v>813</v>
      </c>
      <c r="L632" s="12" t="s">
        <v>793</v>
      </c>
      <c r="W632" s="198">
        <v>1</v>
      </c>
    </row>
    <row r="633" spans="2:24" ht="82.2" thickBot="1" x14ac:dyDescent="0.55000000000000004">
      <c r="B633" s="180">
        <v>604</v>
      </c>
      <c r="C633" s="64">
        <v>2</v>
      </c>
      <c r="D633" s="38">
        <v>2.4</v>
      </c>
      <c r="E633" s="26" t="s">
        <v>789</v>
      </c>
      <c r="F633" s="39" t="s">
        <v>814</v>
      </c>
      <c r="G633" s="311" t="s">
        <v>815</v>
      </c>
      <c r="H633" s="73">
        <f t="shared" si="26"/>
        <v>558</v>
      </c>
      <c r="I633" s="195" t="s">
        <v>1243</v>
      </c>
      <c r="J633" s="69">
        <v>1</v>
      </c>
      <c r="K633" s="66" t="s">
        <v>816</v>
      </c>
      <c r="L633" s="12" t="s">
        <v>793</v>
      </c>
      <c r="W633" s="198">
        <v>1</v>
      </c>
    </row>
    <row r="634" spans="2:24" ht="61.8" thickBot="1" x14ac:dyDescent="0.55000000000000004">
      <c r="B634" s="180">
        <v>605</v>
      </c>
      <c r="C634" s="64">
        <v>2</v>
      </c>
      <c r="D634" s="38">
        <v>2.4</v>
      </c>
      <c r="E634" s="26" t="s">
        <v>789</v>
      </c>
      <c r="F634" s="39" t="s">
        <v>814</v>
      </c>
      <c r="G634" s="313"/>
      <c r="H634" s="73">
        <f t="shared" si="26"/>
        <v>559</v>
      </c>
      <c r="I634" s="195" t="s">
        <v>1244</v>
      </c>
      <c r="J634" s="46">
        <v>1</v>
      </c>
      <c r="K634" s="36" t="s">
        <v>49</v>
      </c>
      <c r="L634" s="12" t="s">
        <v>793</v>
      </c>
      <c r="W634" s="198">
        <v>1</v>
      </c>
    </row>
    <row r="635" spans="2:24" ht="26.4" thickBot="1" x14ac:dyDescent="0.55000000000000004">
      <c r="B635" s="180">
        <v>606</v>
      </c>
      <c r="G635" s="31" t="s">
        <v>50</v>
      </c>
      <c r="H635" s="32"/>
      <c r="I635" s="33"/>
      <c r="J635" s="34"/>
      <c r="K635" s="35"/>
      <c r="M635" s="189"/>
      <c r="N635" s="189"/>
      <c r="O635" s="189"/>
      <c r="P635" s="189"/>
      <c r="Q635" s="190"/>
      <c r="R635" s="191"/>
      <c r="S635" s="192">
        <v>2</v>
      </c>
      <c r="T635" s="191" t="s">
        <v>2598</v>
      </c>
      <c r="U635" s="192"/>
      <c r="V635" s="191"/>
      <c r="W635" s="193">
        <f>SUM(W636:W639)</f>
        <v>4</v>
      </c>
      <c r="X635" s="191" t="s">
        <v>2600</v>
      </c>
    </row>
    <row r="636" spans="2:24" ht="82.2" thickBot="1" x14ac:dyDescent="0.55000000000000004">
      <c r="B636" s="180">
        <v>607</v>
      </c>
      <c r="C636" s="64">
        <v>2</v>
      </c>
      <c r="D636" s="38">
        <v>2.4</v>
      </c>
      <c r="E636" s="25" t="s">
        <v>51</v>
      </c>
      <c r="F636" s="25" t="s">
        <v>52</v>
      </c>
      <c r="G636" s="139" t="s">
        <v>53</v>
      </c>
      <c r="H636" s="194">
        <f>+H634+1</f>
        <v>560</v>
      </c>
      <c r="I636" s="195" t="s">
        <v>1245</v>
      </c>
      <c r="J636" s="41">
        <v>1</v>
      </c>
      <c r="K636" s="28" t="s">
        <v>54</v>
      </c>
      <c r="L636" s="12" t="s">
        <v>793</v>
      </c>
      <c r="W636" s="198">
        <v>1</v>
      </c>
    </row>
    <row r="637" spans="2:24" ht="41.4" thickBot="1" x14ac:dyDescent="0.55000000000000004">
      <c r="B637" s="180">
        <v>608</v>
      </c>
      <c r="C637" s="64">
        <v>2</v>
      </c>
      <c r="D637" s="38">
        <v>2.4</v>
      </c>
      <c r="E637" s="25" t="s">
        <v>51</v>
      </c>
      <c r="F637" s="39" t="s">
        <v>55</v>
      </c>
      <c r="G637" s="281" t="s">
        <v>56</v>
      </c>
      <c r="H637" s="194">
        <f>+H636+1</f>
        <v>561</v>
      </c>
      <c r="I637" s="195" t="s">
        <v>1246</v>
      </c>
      <c r="J637" s="69">
        <v>1</v>
      </c>
      <c r="K637" s="66" t="s">
        <v>57</v>
      </c>
      <c r="L637" s="12" t="s">
        <v>793</v>
      </c>
      <c r="W637" s="198">
        <v>1</v>
      </c>
    </row>
    <row r="638" spans="2:24" ht="61.8" thickBot="1" x14ac:dyDescent="0.55000000000000004">
      <c r="B638" s="180">
        <v>609</v>
      </c>
      <c r="C638" s="64">
        <v>2</v>
      </c>
      <c r="D638" s="38">
        <v>2.4</v>
      </c>
      <c r="E638" s="25" t="s">
        <v>51</v>
      </c>
      <c r="F638" s="39" t="s">
        <v>55</v>
      </c>
      <c r="G638" s="282"/>
      <c r="H638" s="194">
        <f>+H637+1</f>
        <v>562</v>
      </c>
      <c r="I638" s="195" t="s">
        <v>1247</v>
      </c>
      <c r="J638" s="41">
        <v>1</v>
      </c>
      <c r="K638" s="60" t="s">
        <v>58</v>
      </c>
      <c r="L638" s="12" t="s">
        <v>793</v>
      </c>
      <c r="W638" s="198">
        <v>1</v>
      </c>
    </row>
    <row r="639" spans="2:24" ht="61.8" thickBot="1" x14ac:dyDescent="0.55000000000000004">
      <c r="B639" s="180">
        <v>610</v>
      </c>
      <c r="C639" s="64">
        <v>2</v>
      </c>
      <c r="D639" s="38">
        <v>2.4</v>
      </c>
      <c r="E639" s="25" t="s">
        <v>51</v>
      </c>
      <c r="F639" s="39" t="s">
        <v>55</v>
      </c>
      <c r="G639" s="283"/>
      <c r="H639" s="194">
        <f>+H638+1</f>
        <v>563</v>
      </c>
      <c r="I639" s="195" t="s">
        <v>1248</v>
      </c>
      <c r="J639" s="41">
        <v>1</v>
      </c>
      <c r="K639" s="60" t="s">
        <v>59</v>
      </c>
      <c r="L639" s="12" t="s">
        <v>793</v>
      </c>
      <c r="W639" s="198">
        <v>1</v>
      </c>
    </row>
    <row r="640" spans="2:24" ht="26.4" thickBot="1" x14ac:dyDescent="0.55000000000000004">
      <c r="B640" s="180">
        <v>611</v>
      </c>
      <c r="G640" s="53" t="s">
        <v>60</v>
      </c>
      <c r="H640" s="32"/>
      <c r="I640" s="33"/>
      <c r="J640" s="34"/>
      <c r="K640" s="35"/>
      <c r="M640" s="189"/>
      <c r="N640" s="189"/>
      <c r="O640" s="189"/>
      <c r="P640" s="189"/>
      <c r="Q640" s="190"/>
      <c r="R640" s="191"/>
      <c r="S640" s="192">
        <v>1</v>
      </c>
      <c r="T640" s="191" t="s">
        <v>2598</v>
      </c>
      <c r="U640" s="192"/>
      <c r="V640" s="191"/>
      <c r="W640" s="193">
        <f>SUM(W641:W644)</f>
        <v>4</v>
      </c>
      <c r="X640" s="191" t="s">
        <v>2600</v>
      </c>
    </row>
    <row r="641" spans="2:24" ht="82.2" thickBot="1" x14ac:dyDescent="0.55000000000000004">
      <c r="B641" s="180">
        <v>612</v>
      </c>
      <c r="C641" s="64">
        <v>2</v>
      </c>
      <c r="D641" s="38">
        <v>2.4</v>
      </c>
      <c r="E641" s="26" t="s">
        <v>61</v>
      </c>
      <c r="F641" s="26" t="s">
        <v>62</v>
      </c>
      <c r="G641" s="311" t="s">
        <v>63</v>
      </c>
      <c r="H641" s="194">
        <f>+H639+1</f>
        <v>564</v>
      </c>
      <c r="I641" s="195" t="s">
        <v>1249</v>
      </c>
      <c r="J641" s="49">
        <v>1</v>
      </c>
      <c r="K641" s="74" t="s">
        <v>64</v>
      </c>
      <c r="L641" s="12" t="s">
        <v>793</v>
      </c>
      <c r="W641" s="198">
        <v>1</v>
      </c>
    </row>
    <row r="642" spans="2:24" ht="61.8" thickBot="1" x14ac:dyDescent="0.55000000000000004">
      <c r="B642" s="180"/>
      <c r="C642" s="64">
        <v>2</v>
      </c>
      <c r="D642" s="38">
        <v>2.4</v>
      </c>
      <c r="E642" s="26" t="s">
        <v>61</v>
      </c>
      <c r="F642" s="26" t="s">
        <v>62</v>
      </c>
      <c r="G642" s="312"/>
      <c r="H642" s="194">
        <f>+H641+1</f>
        <v>565</v>
      </c>
      <c r="I642" s="195" t="s">
        <v>1250</v>
      </c>
      <c r="J642" s="204">
        <v>20</v>
      </c>
      <c r="K642" s="209" t="s">
        <v>65</v>
      </c>
      <c r="L642" s="12" t="s">
        <v>793</v>
      </c>
      <c r="W642" s="198">
        <v>1</v>
      </c>
    </row>
    <row r="643" spans="2:24" ht="26.4" thickBot="1" x14ac:dyDescent="0.55000000000000004">
      <c r="B643" s="180"/>
      <c r="C643" s="64">
        <v>2</v>
      </c>
      <c r="D643" s="38">
        <v>2.4</v>
      </c>
      <c r="E643" s="26" t="s">
        <v>61</v>
      </c>
      <c r="F643" s="26" t="s">
        <v>62</v>
      </c>
      <c r="G643" s="312"/>
      <c r="H643" s="194">
        <f>+H642+1</f>
        <v>566</v>
      </c>
      <c r="I643" s="195" t="s">
        <v>1251</v>
      </c>
      <c r="J643" s="210">
        <v>1</v>
      </c>
      <c r="K643" s="209" t="s">
        <v>66</v>
      </c>
      <c r="L643" s="12" t="s">
        <v>793</v>
      </c>
      <c r="W643" s="198">
        <v>1</v>
      </c>
    </row>
    <row r="644" spans="2:24" ht="61.8" thickBot="1" x14ac:dyDescent="0.55000000000000004">
      <c r="B644" s="180"/>
      <c r="C644" s="64">
        <v>2</v>
      </c>
      <c r="D644" s="38">
        <v>2.4</v>
      </c>
      <c r="E644" s="26" t="s">
        <v>61</v>
      </c>
      <c r="F644" s="26" t="s">
        <v>62</v>
      </c>
      <c r="G644" s="313"/>
      <c r="H644" s="194">
        <f>+H643+1</f>
        <v>567</v>
      </c>
      <c r="I644" s="195" t="s">
        <v>1252</v>
      </c>
      <c r="J644" s="210">
        <v>1</v>
      </c>
      <c r="K644" s="209" t="s">
        <v>67</v>
      </c>
      <c r="L644" s="12" t="s">
        <v>793</v>
      </c>
      <c r="W644" s="198">
        <v>1</v>
      </c>
    </row>
    <row r="645" spans="2:24" x14ac:dyDescent="0.5">
      <c r="B645" s="180">
        <v>613</v>
      </c>
      <c r="G645" s="61" t="s">
        <v>68</v>
      </c>
      <c r="H645" s="62"/>
      <c r="I645" s="206"/>
      <c r="J645" s="63"/>
      <c r="K645" s="63"/>
      <c r="M645" s="189"/>
      <c r="N645" s="189"/>
      <c r="O645" s="189">
        <v>5</v>
      </c>
      <c r="P645" s="189" t="s">
        <v>2596</v>
      </c>
      <c r="Q645" s="190">
        <f>SUM(Q646:Q790)</f>
        <v>14</v>
      </c>
      <c r="R645" s="191" t="s">
        <v>2597</v>
      </c>
      <c r="S645" s="190">
        <f>SUM(S646:S790)/2</f>
        <v>43</v>
      </c>
      <c r="T645" s="191" t="s">
        <v>2598</v>
      </c>
      <c r="U645" s="190">
        <f>SUM(U646:U790)</f>
        <v>62</v>
      </c>
      <c r="V645" s="191" t="s">
        <v>2599</v>
      </c>
      <c r="W645" s="190">
        <f>SUM(W646:W790)/3</f>
        <v>126</v>
      </c>
      <c r="X645" s="191" t="s">
        <v>2600</v>
      </c>
    </row>
    <row r="646" spans="2:24" ht="26.4" thickBot="1" x14ac:dyDescent="0.55000000000000004">
      <c r="B646" s="180">
        <v>614</v>
      </c>
      <c r="G646" s="18" t="s">
        <v>69</v>
      </c>
      <c r="H646" s="19"/>
      <c r="I646" s="19"/>
      <c r="J646" s="19"/>
      <c r="K646" s="48"/>
      <c r="M646" s="184"/>
      <c r="N646" s="184"/>
      <c r="O646" s="184"/>
      <c r="P646" s="184"/>
      <c r="Q646" s="185">
        <v>2</v>
      </c>
      <c r="R646" s="186" t="s">
        <v>2597</v>
      </c>
      <c r="S646" s="187">
        <f>SUM(S647:S657)</f>
        <v>4</v>
      </c>
      <c r="T646" s="186" t="s">
        <v>2598</v>
      </c>
      <c r="U646" s="187">
        <v>4</v>
      </c>
      <c r="V646" s="186" t="s">
        <v>2599</v>
      </c>
      <c r="W646" s="187">
        <f>SUM(W647:W657)/2</f>
        <v>9</v>
      </c>
      <c r="X646" s="186" t="s">
        <v>2600</v>
      </c>
    </row>
    <row r="647" spans="2:24" ht="26.4" thickBot="1" x14ac:dyDescent="0.55000000000000004">
      <c r="B647" s="180">
        <v>615</v>
      </c>
      <c r="G647" s="31" t="s">
        <v>70</v>
      </c>
      <c r="H647" s="37"/>
      <c r="I647" s="33"/>
      <c r="J647" s="34"/>
      <c r="K647" s="35"/>
      <c r="M647" s="189"/>
      <c r="N647" s="189"/>
      <c r="O647" s="189"/>
      <c r="P647" s="189"/>
      <c r="Q647" s="190"/>
      <c r="R647" s="191"/>
      <c r="S647" s="192">
        <v>2</v>
      </c>
      <c r="T647" s="191" t="s">
        <v>2598</v>
      </c>
      <c r="U647" s="192"/>
      <c r="V647" s="191"/>
      <c r="W647" s="193">
        <f>SUM(W648:W652)</f>
        <v>5</v>
      </c>
      <c r="X647" s="191" t="s">
        <v>2600</v>
      </c>
    </row>
    <row r="648" spans="2:24" ht="26.4" thickBot="1" x14ac:dyDescent="0.55000000000000004">
      <c r="B648" s="180">
        <v>616</v>
      </c>
      <c r="C648" s="10">
        <v>3</v>
      </c>
      <c r="D648" s="25">
        <v>3.1</v>
      </c>
      <c r="E648" s="26" t="s">
        <v>71</v>
      </c>
      <c r="F648" s="26" t="s">
        <v>72</v>
      </c>
      <c r="G648" s="278" t="s">
        <v>73</v>
      </c>
      <c r="H648" s="194">
        <f>+H644+1</f>
        <v>568</v>
      </c>
      <c r="I648" s="195" t="s">
        <v>1253</v>
      </c>
      <c r="J648" s="27">
        <v>1</v>
      </c>
      <c r="K648" s="47" t="s">
        <v>74</v>
      </c>
      <c r="L648" s="12" t="s">
        <v>75</v>
      </c>
      <c r="W648" s="198">
        <v>1</v>
      </c>
    </row>
    <row r="649" spans="2:24" ht="26.4" thickBot="1" x14ac:dyDescent="0.55000000000000004">
      <c r="B649" s="180">
        <v>617</v>
      </c>
      <c r="C649" s="10">
        <v>3</v>
      </c>
      <c r="D649" s="25">
        <v>3.1</v>
      </c>
      <c r="E649" s="26" t="s">
        <v>71</v>
      </c>
      <c r="F649" s="26" t="s">
        <v>72</v>
      </c>
      <c r="G649" s="279"/>
      <c r="H649" s="194">
        <f>+H648+1</f>
        <v>569</v>
      </c>
      <c r="I649" s="195" t="s">
        <v>1254</v>
      </c>
      <c r="J649" s="27">
        <v>2</v>
      </c>
      <c r="K649" s="47" t="s">
        <v>76</v>
      </c>
      <c r="L649" s="12" t="s">
        <v>75</v>
      </c>
      <c r="W649" s="198">
        <v>1</v>
      </c>
    </row>
    <row r="650" spans="2:24" ht="26.4" thickBot="1" x14ac:dyDescent="0.55000000000000004">
      <c r="B650" s="180">
        <v>618</v>
      </c>
      <c r="C650" s="10">
        <v>3</v>
      </c>
      <c r="D650" s="25">
        <v>3.1</v>
      </c>
      <c r="E650" s="26" t="s">
        <v>71</v>
      </c>
      <c r="F650" s="26" t="s">
        <v>72</v>
      </c>
      <c r="G650" s="280"/>
      <c r="H650" s="194">
        <f>+H649+1</f>
        <v>570</v>
      </c>
      <c r="I650" s="195" t="s">
        <v>1255</v>
      </c>
      <c r="J650" s="27">
        <v>1</v>
      </c>
      <c r="K650" s="47" t="s">
        <v>77</v>
      </c>
      <c r="L650" s="12" t="s">
        <v>75</v>
      </c>
      <c r="W650" s="198">
        <v>1</v>
      </c>
    </row>
    <row r="651" spans="2:24" ht="26.4" thickBot="1" x14ac:dyDescent="0.55000000000000004">
      <c r="B651" s="180">
        <v>619</v>
      </c>
      <c r="C651" s="10">
        <v>3</v>
      </c>
      <c r="D651" s="25">
        <v>3.1</v>
      </c>
      <c r="E651" s="26" t="s">
        <v>71</v>
      </c>
      <c r="F651" s="39" t="s">
        <v>78</v>
      </c>
      <c r="G651" s="278" t="s">
        <v>79</v>
      </c>
      <c r="H651" s="194">
        <f>+H650+1</f>
        <v>571</v>
      </c>
      <c r="I651" s="195" t="s">
        <v>1256</v>
      </c>
      <c r="J651" s="27">
        <v>1</v>
      </c>
      <c r="K651" s="47" t="s">
        <v>80</v>
      </c>
      <c r="L651" s="12" t="s">
        <v>75</v>
      </c>
      <c r="W651" s="198">
        <v>1</v>
      </c>
    </row>
    <row r="652" spans="2:24" ht="26.4" thickBot="1" x14ac:dyDescent="0.55000000000000004">
      <c r="B652" s="180">
        <v>620</v>
      </c>
      <c r="C652" s="10">
        <v>3</v>
      </c>
      <c r="D652" s="25">
        <v>3.1</v>
      </c>
      <c r="E652" s="26" t="s">
        <v>71</v>
      </c>
      <c r="F652" s="39" t="s">
        <v>78</v>
      </c>
      <c r="G652" s="280"/>
      <c r="H652" s="194">
        <f>+H651+1</f>
        <v>572</v>
      </c>
      <c r="I652" s="195" t="s">
        <v>1257</v>
      </c>
      <c r="J652" s="41">
        <v>1</v>
      </c>
      <c r="K652" s="47" t="s">
        <v>81</v>
      </c>
      <c r="L652" s="12" t="s">
        <v>75</v>
      </c>
      <c r="W652" s="198">
        <v>1</v>
      </c>
    </row>
    <row r="653" spans="2:24" ht="26.4" thickBot="1" x14ac:dyDescent="0.55000000000000004">
      <c r="B653" s="180">
        <v>621</v>
      </c>
      <c r="G653" s="31" t="s">
        <v>82</v>
      </c>
      <c r="H653" s="32"/>
      <c r="I653" s="33"/>
      <c r="J653" s="34"/>
      <c r="K653" s="35"/>
      <c r="M653" s="189"/>
      <c r="N653" s="189"/>
      <c r="O653" s="189"/>
      <c r="P653" s="189"/>
      <c r="Q653" s="190"/>
      <c r="R653" s="191"/>
      <c r="S653" s="192">
        <v>2</v>
      </c>
      <c r="T653" s="191" t="s">
        <v>2598</v>
      </c>
      <c r="U653" s="192"/>
      <c r="V653" s="191"/>
      <c r="W653" s="193">
        <f>SUM(W654:W657)</f>
        <v>4</v>
      </c>
      <c r="X653" s="191" t="s">
        <v>2600</v>
      </c>
    </row>
    <row r="654" spans="2:24" ht="41.4" thickBot="1" x14ac:dyDescent="0.55000000000000004">
      <c r="B654" s="180">
        <v>622</v>
      </c>
      <c r="C654" s="10">
        <v>3</v>
      </c>
      <c r="D654" s="25">
        <v>3.1</v>
      </c>
      <c r="E654" s="25" t="s">
        <v>83</v>
      </c>
      <c r="F654" s="25" t="s">
        <v>84</v>
      </c>
      <c r="G654" s="278" t="s">
        <v>85</v>
      </c>
      <c r="H654" s="194">
        <f>+H652+1</f>
        <v>573</v>
      </c>
      <c r="I654" s="195" t="s">
        <v>1258</v>
      </c>
      <c r="J654" s="41">
        <v>1</v>
      </c>
      <c r="K654" s="47" t="s">
        <v>86</v>
      </c>
      <c r="L654" s="12" t="s">
        <v>75</v>
      </c>
      <c r="W654" s="198">
        <v>1</v>
      </c>
    </row>
    <row r="655" spans="2:24" ht="26.4" thickBot="1" x14ac:dyDescent="0.55000000000000004">
      <c r="B655" s="180">
        <v>623</v>
      </c>
      <c r="C655" s="10">
        <v>3</v>
      </c>
      <c r="D655" s="25">
        <v>3.1</v>
      </c>
      <c r="E655" s="25" t="s">
        <v>83</v>
      </c>
      <c r="F655" s="25" t="s">
        <v>84</v>
      </c>
      <c r="G655" s="280"/>
      <c r="H655" s="194">
        <f>+H654+1</f>
        <v>574</v>
      </c>
      <c r="I655" s="195" t="s">
        <v>1259</v>
      </c>
      <c r="J655" s="41">
        <v>1</v>
      </c>
      <c r="K655" s="47" t="s">
        <v>87</v>
      </c>
      <c r="L655" s="12" t="s">
        <v>75</v>
      </c>
      <c r="W655" s="198">
        <v>1</v>
      </c>
    </row>
    <row r="656" spans="2:24" ht="26.4" thickBot="1" x14ac:dyDescent="0.55000000000000004">
      <c r="B656" s="180">
        <v>624</v>
      </c>
      <c r="C656" s="10">
        <v>3</v>
      </c>
      <c r="D656" s="25">
        <v>3.1</v>
      </c>
      <c r="E656" s="25" t="s">
        <v>83</v>
      </c>
      <c r="F656" s="39" t="s">
        <v>88</v>
      </c>
      <c r="G656" s="278" t="s">
        <v>89</v>
      </c>
      <c r="H656" s="194">
        <f>+H655+1</f>
        <v>575</v>
      </c>
      <c r="I656" s="195" t="s">
        <v>1260</v>
      </c>
      <c r="J656" s="27">
        <v>20</v>
      </c>
      <c r="K656" s="47" t="s">
        <v>90</v>
      </c>
      <c r="L656" s="12" t="s">
        <v>75</v>
      </c>
      <c r="W656" s="198">
        <v>1</v>
      </c>
    </row>
    <row r="657" spans="1:24" ht="26.4" thickBot="1" x14ac:dyDescent="0.55000000000000004">
      <c r="B657" s="180">
        <v>625</v>
      </c>
      <c r="C657" s="10">
        <v>3</v>
      </c>
      <c r="D657" s="25">
        <v>3.1</v>
      </c>
      <c r="E657" s="25" t="s">
        <v>83</v>
      </c>
      <c r="F657" s="39" t="s">
        <v>88</v>
      </c>
      <c r="G657" s="280"/>
      <c r="H657" s="194">
        <f>+H656+1</f>
        <v>576</v>
      </c>
      <c r="I657" s="195" t="s">
        <v>1261</v>
      </c>
      <c r="J657" s="27">
        <v>20</v>
      </c>
      <c r="K657" s="47" t="s">
        <v>91</v>
      </c>
      <c r="L657" s="12" t="s">
        <v>75</v>
      </c>
      <c r="W657" s="198">
        <v>1</v>
      </c>
    </row>
    <row r="658" spans="1:24" ht="26.4" thickBot="1" x14ac:dyDescent="0.55000000000000004">
      <c r="B658" s="180">
        <v>626</v>
      </c>
      <c r="G658" s="18" t="s">
        <v>92</v>
      </c>
      <c r="H658" s="19"/>
      <c r="I658" s="19"/>
      <c r="J658" s="19"/>
      <c r="K658" s="48"/>
      <c r="M658" s="184"/>
      <c r="N658" s="184"/>
      <c r="O658" s="184"/>
      <c r="P658" s="184"/>
      <c r="Q658" s="185">
        <v>3</v>
      </c>
      <c r="R658" s="186" t="s">
        <v>2597</v>
      </c>
      <c r="S658" s="187">
        <f>SUM(S659:S675)</f>
        <v>8</v>
      </c>
      <c r="T658" s="186" t="s">
        <v>2598</v>
      </c>
      <c r="U658" s="187">
        <v>4</v>
      </c>
      <c r="V658" s="186" t="s">
        <v>2599</v>
      </c>
      <c r="W658" s="187">
        <f>SUM(W659:W675)/2</f>
        <v>14</v>
      </c>
      <c r="X658" s="186" t="s">
        <v>2600</v>
      </c>
    </row>
    <row r="659" spans="1:24" ht="26.4" thickBot="1" x14ac:dyDescent="0.55000000000000004">
      <c r="B659" s="180">
        <v>627</v>
      </c>
      <c r="G659" s="31" t="s">
        <v>93</v>
      </c>
      <c r="H659" s="37"/>
      <c r="I659" s="33"/>
      <c r="J659" s="34"/>
      <c r="K659" s="35"/>
      <c r="M659" s="189"/>
      <c r="N659" s="189"/>
      <c r="O659" s="189"/>
      <c r="P659" s="189"/>
      <c r="Q659" s="190"/>
      <c r="R659" s="191"/>
      <c r="S659" s="192">
        <v>3</v>
      </c>
      <c r="T659" s="191" t="s">
        <v>2598</v>
      </c>
      <c r="U659" s="192"/>
      <c r="V659" s="191"/>
      <c r="W659" s="193">
        <f>SUM(W660:W665)</f>
        <v>6</v>
      </c>
      <c r="X659" s="191" t="s">
        <v>2600</v>
      </c>
    </row>
    <row r="660" spans="1:24" ht="26.4" thickBot="1" x14ac:dyDescent="0.55000000000000004">
      <c r="B660" s="180">
        <v>628</v>
      </c>
      <c r="C660" s="10">
        <v>3</v>
      </c>
      <c r="D660" s="38">
        <v>3.2</v>
      </c>
      <c r="E660" s="26" t="s">
        <v>94</v>
      </c>
      <c r="F660" s="26" t="s">
        <v>95</v>
      </c>
      <c r="G660" s="278" t="s">
        <v>96</v>
      </c>
      <c r="H660" s="194">
        <f>+H657+1</f>
        <v>577</v>
      </c>
      <c r="I660" s="195" t="s">
        <v>1262</v>
      </c>
      <c r="J660" s="27">
        <v>1</v>
      </c>
      <c r="K660" s="47" t="s">
        <v>97</v>
      </c>
      <c r="L660" s="12" t="s">
        <v>98</v>
      </c>
      <c r="W660" s="198">
        <v>1</v>
      </c>
    </row>
    <row r="661" spans="1:24" ht="26.4" thickBot="1" x14ac:dyDescent="0.55000000000000004">
      <c r="B661" s="180">
        <v>629</v>
      </c>
      <c r="C661" s="10">
        <v>3</v>
      </c>
      <c r="D661" s="38">
        <v>3.2</v>
      </c>
      <c r="E661" s="26" t="s">
        <v>94</v>
      </c>
      <c r="F661" s="26" t="s">
        <v>95</v>
      </c>
      <c r="G661" s="280"/>
      <c r="H661" s="194">
        <f>+H660+1</f>
        <v>578</v>
      </c>
      <c r="I661" s="195" t="s">
        <v>1263</v>
      </c>
      <c r="J661" s="27">
        <v>1</v>
      </c>
      <c r="K661" s="47" t="s">
        <v>99</v>
      </c>
      <c r="L661" s="12" t="s">
        <v>98</v>
      </c>
      <c r="W661" s="198">
        <v>1</v>
      </c>
    </row>
    <row r="662" spans="1:24" ht="41.4" thickBot="1" x14ac:dyDescent="0.55000000000000004">
      <c r="B662" s="180">
        <v>630</v>
      </c>
      <c r="C662" s="10">
        <v>3</v>
      </c>
      <c r="D662" s="38">
        <v>3.2</v>
      </c>
      <c r="E662" s="26" t="s">
        <v>94</v>
      </c>
      <c r="F662" s="39" t="s">
        <v>100</v>
      </c>
      <c r="G662" s="278" t="s">
        <v>101</v>
      </c>
      <c r="H662" s="194">
        <f>+H661+1</f>
        <v>579</v>
      </c>
      <c r="I662" s="195" t="s">
        <v>1264</v>
      </c>
      <c r="J662" s="27">
        <v>1</v>
      </c>
      <c r="K662" s="51" t="s">
        <v>102</v>
      </c>
      <c r="L662" s="12" t="s">
        <v>98</v>
      </c>
      <c r="W662" s="198">
        <v>1</v>
      </c>
    </row>
    <row r="663" spans="1:24" ht="41.4" thickBot="1" x14ac:dyDescent="0.55000000000000004">
      <c r="A663" s="8">
        <v>4</v>
      </c>
      <c r="B663" s="180">
        <v>631</v>
      </c>
      <c r="C663" s="10">
        <v>3</v>
      </c>
      <c r="D663" s="38">
        <v>3.2</v>
      </c>
      <c r="E663" s="26" t="s">
        <v>94</v>
      </c>
      <c r="F663" s="39" t="s">
        <v>100</v>
      </c>
      <c r="G663" s="280"/>
      <c r="H663" s="194">
        <f>+H662+1</f>
        <v>580</v>
      </c>
      <c r="I663" s="195" t="s">
        <v>1265</v>
      </c>
      <c r="J663" s="27">
        <v>1</v>
      </c>
      <c r="K663" s="51" t="s">
        <v>103</v>
      </c>
      <c r="L663" s="12" t="s">
        <v>98</v>
      </c>
      <c r="W663" s="198">
        <v>1</v>
      </c>
    </row>
    <row r="664" spans="1:24" ht="41.4" thickBot="1" x14ac:dyDescent="0.55000000000000004">
      <c r="B664" s="180"/>
      <c r="C664" s="10">
        <v>3</v>
      </c>
      <c r="D664" s="38">
        <v>3.2</v>
      </c>
      <c r="E664" s="26" t="s">
        <v>94</v>
      </c>
      <c r="F664" s="26" t="s">
        <v>104</v>
      </c>
      <c r="G664" s="278" t="s">
        <v>105</v>
      </c>
      <c r="H664" s="194">
        <f>+H663+1</f>
        <v>581</v>
      </c>
      <c r="I664" s="195" t="s">
        <v>1266</v>
      </c>
      <c r="J664" s="75">
        <v>1</v>
      </c>
      <c r="K664" s="76" t="s">
        <v>106</v>
      </c>
      <c r="L664" s="12" t="s">
        <v>98</v>
      </c>
      <c r="W664" s="198">
        <v>1</v>
      </c>
    </row>
    <row r="665" spans="1:24" ht="41.4" thickBot="1" x14ac:dyDescent="0.55000000000000004">
      <c r="B665" s="180"/>
      <c r="C665" s="10">
        <v>3</v>
      </c>
      <c r="D665" s="38">
        <v>3.2</v>
      </c>
      <c r="E665" s="26" t="s">
        <v>94</v>
      </c>
      <c r="F665" s="26" t="s">
        <v>104</v>
      </c>
      <c r="G665" s="280"/>
      <c r="H665" s="194">
        <f>+H664+1</f>
        <v>582</v>
      </c>
      <c r="I665" s="195" t="s">
        <v>1267</v>
      </c>
      <c r="J665" s="75">
        <v>2</v>
      </c>
      <c r="K665" s="76" t="s">
        <v>107</v>
      </c>
      <c r="L665" s="12" t="s">
        <v>98</v>
      </c>
      <c r="W665" s="198">
        <v>1</v>
      </c>
    </row>
    <row r="666" spans="1:24" ht="26.4" thickBot="1" x14ac:dyDescent="0.55000000000000004">
      <c r="B666" s="180">
        <v>632</v>
      </c>
      <c r="G666" s="31" t="s">
        <v>108</v>
      </c>
      <c r="H666" s="32"/>
      <c r="I666" s="33"/>
      <c r="J666" s="34"/>
      <c r="K666" s="35"/>
      <c r="M666" s="189"/>
      <c r="N666" s="189"/>
      <c r="O666" s="189"/>
      <c r="P666" s="189"/>
      <c r="Q666" s="190"/>
      <c r="R666" s="191"/>
      <c r="S666" s="192">
        <v>2</v>
      </c>
      <c r="T666" s="191" t="s">
        <v>2598</v>
      </c>
      <c r="U666" s="192"/>
      <c r="V666" s="191"/>
      <c r="W666" s="193">
        <f>SUM(W667:W668)</f>
        <v>2</v>
      </c>
      <c r="X666" s="191" t="s">
        <v>2600</v>
      </c>
    </row>
    <row r="667" spans="1:24" ht="41.4" thickBot="1" x14ac:dyDescent="0.55000000000000004">
      <c r="A667" s="8">
        <v>5</v>
      </c>
      <c r="B667" s="180">
        <v>633</v>
      </c>
      <c r="C667" s="10">
        <v>3</v>
      </c>
      <c r="D667" s="38">
        <v>3.2</v>
      </c>
      <c r="E667" s="25" t="s">
        <v>109</v>
      </c>
      <c r="F667" s="25" t="s">
        <v>110</v>
      </c>
      <c r="G667" s="138" t="s">
        <v>111</v>
      </c>
      <c r="H667" s="194">
        <f>+H665+1</f>
        <v>583</v>
      </c>
      <c r="I667" s="195" t="s">
        <v>1268</v>
      </c>
      <c r="J667" s="27">
        <v>4</v>
      </c>
      <c r="K667" s="47" t="s">
        <v>112</v>
      </c>
      <c r="L667" s="12" t="s">
        <v>98</v>
      </c>
      <c r="W667" s="198">
        <v>1</v>
      </c>
    </row>
    <row r="668" spans="1:24" ht="82.2" thickBot="1" x14ac:dyDescent="0.55000000000000004">
      <c r="A668" s="8">
        <v>6</v>
      </c>
      <c r="B668" s="180">
        <v>634</v>
      </c>
      <c r="C668" s="10">
        <v>3</v>
      </c>
      <c r="D668" s="38">
        <v>3.2</v>
      </c>
      <c r="E668" s="25" t="s">
        <v>109</v>
      </c>
      <c r="F668" s="39" t="s">
        <v>113</v>
      </c>
      <c r="G668" s="138" t="s">
        <v>114</v>
      </c>
      <c r="H668" s="194">
        <f>+H667+1</f>
        <v>584</v>
      </c>
      <c r="I668" s="195" t="s">
        <v>1269</v>
      </c>
      <c r="J668" s="27">
        <v>4</v>
      </c>
      <c r="K668" s="51" t="s">
        <v>115</v>
      </c>
      <c r="L668" s="12" t="s">
        <v>98</v>
      </c>
      <c r="W668" s="198">
        <v>1</v>
      </c>
    </row>
    <row r="669" spans="1:24" ht="26.4" thickBot="1" x14ac:dyDescent="0.55000000000000004">
      <c r="B669" s="180">
        <v>635</v>
      </c>
      <c r="G669" s="31" t="s">
        <v>116</v>
      </c>
      <c r="H669" s="32"/>
      <c r="I669" s="33"/>
      <c r="J669" s="34"/>
      <c r="K669" s="35"/>
      <c r="M669" s="189"/>
      <c r="N669" s="189"/>
      <c r="O669" s="189"/>
      <c r="P669" s="189"/>
      <c r="Q669" s="190"/>
      <c r="R669" s="191"/>
      <c r="S669" s="192">
        <v>3</v>
      </c>
      <c r="T669" s="191" t="s">
        <v>2598</v>
      </c>
      <c r="U669" s="192"/>
      <c r="V669" s="191"/>
      <c r="W669" s="193">
        <f>SUM(W670:W675)</f>
        <v>6</v>
      </c>
      <c r="X669" s="191" t="s">
        <v>2600</v>
      </c>
    </row>
    <row r="670" spans="1:24" ht="36" customHeight="1" thickBot="1" x14ac:dyDescent="0.55000000000000004">
      <c r="A670" s="8">
        <v>7</v>
      </c>
      <c r="B670" s="180">
        <v>636</v>
      </c>
      <c r="C670" s="10">
        <v>3</v>
      </c>
      <c r="D670" s="38">
        <v>3.2</v>
      </c>
      <c r="E670" s="26" t="s">
        <v>117</v>
      </c>
      <c r="F670" s="26" t="s">
        <v>118</v>
      </c>
      <c r="G670" s="297" t="s">
        <v>119</v>
      </c>
      <c r="H670" s="194">
        <f>+H668+1</f>
        <v>585</v>
      </c>
      <c r="I670" s="195" t="s">
        <v>1270</v>
      </c>
      <c r="J670" s="27">
        <v>1</v>
      </c>
      <c r="K670" s="47" t="s">
        <v>120</v>
      </c>
      <c r="L670" s="12" t="s">
        <v>98</v>
      </c>
      <c r="W670" s="198">
        <v>1</v>
      </c>
    </row>
    <row r="671" spans="1:24" ht="37.200000000000003" customHeight="1" thickBot="1" x14ac:dyDescent="0.55000000000000004">
      <c r="A671" s="8">
        <v>8</v>
      </c>
      <c r="B671" s="180">
        <v>637</v>
      </c>
      <c r="C671" s="10">
        <v>3</v>
      </c>
      <c r="D671" s="38">
        <v>3.2</v>
      </c>
      <c r="E671" s="26" t="s">
        <v>117</v>
      </c>
      <c r="F671" s="26" t="s">
        <v>118</v>
      </c>
      <c r="G671" s="293"/>
      <c r="H671" s="194">
        <f>+H670+1</f>
        <v>586</v>
      </c>
      <c r="I671" s="195" t="s">
        <v>1271</v>
      </c>
      <c r="J671" s="27">
        <v>1</v>
      </c>
      <c r="K671" s="47" t="s">
        <v>121</v>
      </c>
      <c r="L671" s="12" t="s">
        <v>98</v>
      </c>
      <c r="W671" s="198">
        <v>1</v>
      </c>
    </row>
    <row r="672" spans="1:24" ht="32.4" customHeight="1" thickBot="1" x14ac:dyDescent="0.55000000000000004">
      <c r="A672" s="8">
        <v>9</v>
      </c>
      <c r="B672" s="180">
        <v>638</v>
      </c>
      <c r="C672" s="10">
        <v>3</v>
      </c>
      <c r="D672" s="38">
        <v>3.2</v>
      </c>
      <c r="E672" s="26" t="s">
        <v>117</v>
      </c>
      <c r="F672" s="39" t="s">
        <v>122</v>
      </c>
      <c r="G672" s="278" t="s">
        <v>123</v>
      </c>
      <c r="H672" s="194">
        <f>+H671+1</f>
        <v>587</v>
      </c>
      <c r="I672" s="195" t="s">
        <v>1272</v>
      </c>
      <c r="J672" s="27">
        <v>1</v>
      </c>
      <c r="K672" s="47" t="s">
        <v>124</v>
      </c>
      <c r="L672" s="12" t="s">
        <v>98</v>
      </c>
      <c r="W672" s="198">
        <v>1</v>
      </c>
    </row>
    <row r="673" spans="1:24" ht="32.4" customHeight="1" thickBot="1" x14ac:dyDescent="0.55000000000000004">
      <c r="A673" s="8">
        <v>10</v>
      </c>
      <c r="B673" s="180">
        <v>639</v>
      </c>
      <c r="C673" s="10">
        <v>3</v>
      </c>
      <c r="D673" s="38">
        <v>3.2</v>
      </c>
      <c r="E673" s="26" t="s">
        <v>117</v>
      </c>
      <c r="F673" s="39" t="s">
        <v>122</v>
      </c>
      <c r="G673" s="280"/>
      <c r="H673" s="194">
        <f>+H672+1</f>
        <v>588</v>
      </c>
      <c r="I673" s="195" t="s">
        <v>1273</v>
      </c>
      <c r="J673" s="27">
        <v>1</v>
      </c>
      <c r="K673" s="47" t="s">
        <v>125</v>
      </c>
      <c r="L673" s="12" t="s">
        <v>98</v>
      </c>
      <c r="W673" s="198">
        <v>1</v>
      </c>
    </row>
    <row r="674" spans="1:24" ht="26.4" thickBot="1" x14ac:dyDescent="0.55000000000000004">
      <c r="A674" s="8">
        <v>11</v>
      </c>
      <c r="B674" s="180"/>
      <c r="C674" s="10">
        <v>3</v>
      </c>
      <c r="D674" s="38">
        <v>3.2</v>
      </c>
      <c r="E674" s="26" t="s">
        <v>117</v>
      </c>
      <c r="F674" s="26" t="s">
        <v>126</v>
      </c>
      <c r="G674" s="278" t="s">
        <v>127</v>
      </c>
      <c r="H674" s="194">
        <f>+H673+1</f>
        <v>589</v>
      </c>
      <c r="I674" s="195" t="s">
        <v>1274</v>
      </c>
      <c r="J674" s="27">
        <v>1</v>
      </c>
      <c r="K674" s="47" t="s">
        <v>128</v>
      </c>
      <c r="L674" s="12" t="s">
        <v>98</v>
      </c>
      <c r="W674" s="198">
        <v>1</v>
      </c>
    </row>
    <row r="675" spans="1:24" ht="41.4" thickBot="1" x14ac:dyDescent="0.55000000000000004">
      <c r="A675" s="8">
        <v>12</v>
      </c>
      <c r="B675" s="180"/>
      <c r="C675" s="10">
        <v>3</v>
      </c>
      <c r="D675" s="38">
        <v>3.2</v>
      </c>
      <c r="E675" s="26" t="s">
        <v>117</v>
      </c>
      <c r="F675" s="26" t="s">
        <v>126</v>
      </c>
      <c r="G675" s="280"/>
      <c r="H675" s="194">
        <f>+H674+1</f>
        <v>590</v>
      </c>
      <c r="I675" s="195" t="s">
        <v>1275</v>
      </c>
      <c r="J675" s="27">
        <v>20</v>
      </c>
      <c r="K675" s="47" t="s">
        <v>129</v>
      </c>
      <c r="L675" s="12" t="s">
        <v>98</v>
      </c>
      <c r="W675" s="198">
        <v>1</v>
      </c>
    </row>
    <row r="676" spans="1:24" ht="26.4" thickBot="1" x14ac:dyDescent="0.55000000000000004">
      <c r="B676" s="180">
        <v>640</v>
      </c>
      <c r="G676" s="18" t="s">
        <v>130</v>
      </c>
      <c r="H676" s="19"/>
      <c r="I676" s="19"/>
      <c r="J676" s="19"/>
      <c r="K676" s="48"/>
      <c r="M676" s="184"/>
      <c r="N676" s="184"/>
      <c r="O676" s="184"/>
      <c r="P676" s="184"/>
      <c r="Q676" s="185">
        <v>3</v>
      </c>
      <c r="R676" s="186" t="s">
        <v>2597</v>
      </c>
      <c r="S676" s="187">
        <f>SUM(S677:S693)</f>
        <v>6</v>
      </c>
      <c r="T676" s="186" t="s">
        <v>2598</v>
      </c>
      <c r="U676" s="187">
        <v>6</v>
      </c>
      <c r="V676" s="186" t="s">
        <v>2599</v>
      </c>
      <c r="W676" s="187">
        <f>SUM(W677:W693)/2</f>
        <v>14</v>
      </c>
      <c r="X676" s="186" t="s">
        <v>2600</v>
      </c>
    </row>
    <row r="677" spans="1:24" ht="26.4" thickBot="1" x14ac:dyDescent="0.55000000000000004">
      <c r="B677" s="180">
        <v>641</v>
      </c>
      <c r="G677" s="31" t="s">
        <v>131</v>
      </c>
      <c r="H677" s="37"/>
      <c r="I677" s="33"/>
      <c r="J677" s="34"/>
      <c r="K677" s="35"/>
      <c r="M677" s="189"/>
      <c r="N677" s="189"/>
      <c r="O677" s="189"/>
      <c r="P677" s="189"/>
      <c r="Q677" s="190"/>
      <c r="R677" s="191"/>
      <c r="S677" s="192">
        <v>2</v>
      </c>
      <c r="T677" s="191" t="s">
        <v>2598</v>
      </c>
      <c r="U677" s="192"/>
      <c r="V677" s="191"/>
      <c r="W677" s="193">
        <f>SUM(W678:W683)</f>
        <v>6</v>
      </c>
      <c r="X677" s="191" t="s">
        <v>2600</v>
      </c>
    </row>
    <row r="678" spans="1:24" ht="26.4" thickBot="1" x14ac:dyDescent="0.55000000000000004">
      <c r="A678" s="8">
        <v>13</v>
      </c>
      <c r="B678" s="9">
        <v>13</v>
      </c>
      <c r="C678" s="9">
        <v>13</v>
      </c>
      <c r="D678" s="9">
        <v>13</v>
      </c>
      <c r="E678" s="9">
        <v>13</v>
      </c>
      <c r="F678" s="9">
        <v>13</v>
      </c>
      <c r="G678" s="281" t="s">
        <v>132</v>
      </c>
      <c r="H678" s="194">
        <f>+H675+1</f>
        <v>591</v>
      </c>
      <c r="I678" s="195" t="s">
        <v>1276</v>
      </c>
      <c r="J678" s="27">
        <v>1</v>
      </c>
      <c r="K678" s="28" t="s">
        <v>133</v>
      </c>
      <c r="L678" s="12" t="s">
        <v>98</v>
      </c>
      <c r="W678" s="198">
        <v>1</v>
      </c>
    </row>
    <row r="679" spans="1:24" ht="26.4" thickBot="1" x14ac:dyDescent="0.55000000000000004">
      <c r="A679" s="8">
        <v>14</v>
      </c>
      <c r="B679" s="9">
        <v>14</v>
      </c>
      <c r="C679" s="9">
        <v>14</v>
      </c>
      <c r="D679" s="9">
        <v>14</v>
      </c>
      <c r="E679" s="9">
        <v>14</v>
      </c>
      <c r="F679" s="9">
        <v>14</v>
      </c>
      <c r="G679" s="282"/>
      <c r="H679" s="194">
        <f>+H678+1</f>
        <v>592</v>
      </c>
      <c r="I679" s="195" t="s">
        <v>1277</v>
      </c>
      <c r="J679" s="27">
        <v>1</v>
      </c>
      <c r="K679" s="28" t="s">
        <v>134</v>
      </c>
      <c r="L679" s="12" t="s">
        <v>98</v>
      </c>
      <c r="W679" s="198">
        <v>1</v>
      </c>
    </row>
    <row r="680" spans="1:24" ht="26.4" thickBot="1" x14ac:dyDescent="0.55000000000000004">
      <c r="B680" s="180"/>
      <c r="D680" s="25">
        <v>3.3</v>
      </c>
      <c r="E680" s="26" t="s">
        <v>135</v>
      </c>
      <c r="F680" s="26" t="s">
        <v>136</v>
      </c>
      <c r="G680" s="282"/>
      <c r="H680" s="194">
        <f>+H679+1</f>
        <v>593</v>
      </c>
      <c r="I680" s="195" t="s">
        <v>1278</v>
      </c>
      <c r="J680" s="45">
        <v>1</v>
      </c>
      <c r="K680" s="36" t="s">
        <v>137</v>
      </c>
      <c r="L680" s="12" t="s">
        <v>98</v>
      </c>
      <c r="W680" s="198">
        <v>1</v>
      </c>
    </row>
    <row r="681" spans="1:24" ht="41.4" thickBot="1" x14ac:dyDescent="0.55000000000000004">
      <c r="B681" s="180"/>
      <c r="D681" s="25">
        <v>3.3</v>
      </c>
      <c r="E681" s="26" t="s">
        <v>135</v>
      </c>
      <c r="F681" s="26" t="s">
        <v>136</v>
      </c>
      <c r="G681" s="283"/>
      <c r="H681" s="194">
        <f>+H680+1</f>
        <v>594</v>
      </c>
      <c r="I681" s="195" t="s">
        <v>1279</v>
      </c>
      <c r="J681" s="45">
        <v>1</v>
      </c>
      <c r="K681" s="36" t="s">
        <v>138</v>
      </c>
      <c r="L681" s="12" t="s">
        <v>98</v>
      </c>
      <c r="W681" s="198">
        <v>1</v>
      </c>
    </row>
    <row r="682" spans="1:24" ht="41.4" thickBot="1" x14ac:dyDescent="0.55000000000000004">
      <c r="A682" s="8">
        <v>15</v>
      </c>
      <c r="B682" s="180">
        <v>644</v>
      </c>
      <c r="C682" s="10">
        <v>3</v>
      </c>
      <c r="D682" s="25">
        <v>3.3</v>
      </c>
      <c r="E682" s="26" t="s">
        <v>135</v>
      </c>
      <c r="F682" s="39" t="s">
        <v>139</v>
      </c>
      <c r="G682" s="281" t="s">
        <v>140</v>
      </c>
      <c r="H682" s="194">
        <f>+H681+1</f>
        <v>595</v>
      </c>
      <c r="I682" s="195" t="s">
        <v>1280</v>
      </c>
      <c r="J682" s="27">
        <v>1</v>
      </c>
      <c r="K682" s="28" t="s">
        <v>141</v>
      </c>
      <c r="L682" s="12" t="s">
        <v>98</v>
      </c>
      <c r="W682" s="198">
        <v>1</v>
      </c>
    </row>
    <row r="683" spans="1:24" ht="26.4" thickBot="1" x14ac:dyDescent="0.55000000000000004">
      <c r="A683" s="8">
        <v>16</v>
      </c>
      <c r="B683" s="180">
        <v>645</v>
      </c>
      <c r="C683" s="10">
        <v>3</v>
      </c>
      <c r="D683" s="25">
        <v>3.3</v>
      </c>
      <c r="E683" s="26" t="s">
        <v>135</v>
      </c>
      <c r="F683" s="39" t="s">
        <v>139</v>
      </c>
      <c r="G683" s="283"/>
      <c r="H683" s="194">
        <f>+H682+1</f>
        <v>596</v>
      </c>
      <c r="I683" s="195" t="s">
        <v>1281</v>
      </c>
      <c r="J683" s="27">
        <v>1</v>
      </c>
      <c r="K683" s="28" t="s">
        <v>142</v>
      </c>
      <c r="L683" s="12" t="s">
        <v>98</v>
      </c>
      <c r="W683" s="198">
        <v>1</v>
      </c>
    </row>
    <row r="684" spans="1:24" ht="26.4" thickBot="1" x14ac:dyDescent="0.55000000000000004">
      <c r="B684" s="180">
        <v>646</v>
      </c>
      <c r="G684" s="31" t="s">
        <v>143</v>
      </c>
      <c r="H684" s="32"/>
      <c r="I684" s="33"/>
      <c r="J684" s="34"/>
      <c r="K684" s="35"/>
      <c r="M684" s="189"/>
      <c r="N684" s="189"/>
      <c r="O684" s="189"/>
      <c r="P684" s="189"/>
      <c r="Q684" s="190"/>
      <c r="R684" s="191"/>
      <c r="S684" s="192">
        <v>2</v>
      </c>
      <c r="T684" s="191" t="s">
        <v>2598</v>
      </c>
      <c r="U684" s="192"/>
      <c r="V684" s="191"/>
      <c r="W684" s="193">
        <f>SUM(W685:W688)</f>
        <v>4</v>
      </c>
      <c r="X684" s="191" t="s">
        <v>2600</v>
      </c>
    </row>
    <row r="685" spans="1:24" ht="26.4" thickBot="1" x14ac:dyDescent="0.55000000000000004">
      <c r="A685" s="8">
        <v>17</v>
      </c>
      <c r="B685" s="180">
        <v>647</v>
      </c>
      <c r="C685" s="10">
        <v>3</v>
      </c>
      <c r="D685" s="25">
        <v>3.3</v>
      </c>
      <c r="E685" s="25" t="s">
        <v>144</v>
      </c>
      <c r="F685" s="25" t="s">
        <v>145</v>
      </c>
      <c r="G685" s="281" t="s">
        <v>146</v>
      </c>
      <c r="H685" s="194">
        <f>+H683+1</f>
        <v>597</v>
      </c>
      <c r="I685" s="195" t="s">
        <v>1282</v>
      </c>
      <c r="J685" s="27">
        <v>1</v>
      </c>
      <c r="K685" s="28" t="s">
        <v>147</v>
      </c>
      <c r="L685" s="12" t="s">
        <v>98</v>
      </c>
      <c r="W685" s="198">
        <v>1</v>
      </c>
    </row>
    <row r="686" spans="1:24" ht="26.4" thickBot="1" x14ac:dyDescent="0.55000000000000004">
      <c r="A686" s="8">
        <v>18</v>
      </c>
      <c r="B686" s="180">
        <v>648</v>
      </c>
      <c r="C686" s="10">
        <v>3</v>
      </c>
      <c r="D686" s="25">
        <v>3.3</v>
      </c>
      <c r="E686" s="25" t="s">
        <v>144</v>
      </c>
      <c r="F686" s="25" t="s">
        <v>145</v>
      </c>
      <c r="G686" s="283"/>
      <c r="H686" s="194">
        <f>+H685+1</f>
        <v>598</v>
      </c>
      <c r="I686" s="195" t="s">
        <v>1283</v>
      </c>
      <c r="J686" s="27">
        <v>1</v>
      </c>
      <c r="K686" s="28" t="s">
        <v>148</v>
      </c>
      <c r="L686" s="12" t="s">
        <v>98</v>
      </c>
      <c r="W686" s="198">
        <v>1</v>
      </c>
    </row>
    <row r="687" spans="1:24" ht="41.4" thickBot="1" x14ac:dyDescent="0.55000000000000004">
      <c r="A687" s="8">
        <v>19</v>
      </c>
      <c r="B687" s="180">
        <v>649</v>
      </c>
      <c r="C687" s="10">
        <v>3</v>
      </c>
      <c r="D687" s="25">
        <v>3.3</v>
      </c>
      <c r="E687" s="25" t="s">
        <v>144</v>
      </c>
      <c r="F687" s="39" t="s">
        <v>149</v>
      </c>
      <c r="G687" s="281" t="s">
        <v>150</v>
      </c>
      <c r="H687" s="194">
        <f>+H686+1</f>
        <v>599</v>
      </c>
      <c r="I687" s="195" t="s">
        <v>1284</v>
      </c>
      <c r="J687" s="27">
        <v>1</v>
      </c>
      <c r="K687" s="28" t="s">
        <v>151</v>
      </c>
      <c r="L687" s="12" t="s">
        <v>98</v>
      </c>
      <c r="W687" s="198">
        <v>1</v>
      </c>
    </row>
    <row r="688" spans="1:24" ht="26.4" thickBot="1" x14ac:dyDescent="0.55000000000000004">
      <c r="A688" s="8">
        <v>20</v>
      </c>
      <c r="B688" s="180">
        <v>650</v>
      </c>
      <c r="C688" s="10">
        <v>3</v>
      </c>
      <c r="D688" s="25">
        <v>3.3</v>
      </c>
      <c r="E688" s="25" t="s">
        <v>144</v>
      </c>
      <c r="F688" s="39" t="s">
        <v>149</v>
      </c>
      <c r="G688" s="283"/>
      <c r="H688" s="194">
        <f>+H687+1</f>
        <v>600</v>
      </c>
      <c r="I688" s="195" t="s">
        <v>1285</v>
      </c>
      <c r="J688" s="27">
        <v>1</v>
      </c>
      <c r="K688" s="36" t="s">
        <v>152</v>
      </c>
      <c r="L688" s="12" t="s">
        <v>98</v>
      </c>
      <c r="W688" s="198">
        <v>1</v>
      </c>
    </row>
    <row r="689" spans="1:28" ht="26.4" thickBot="1" x14ac:dyDescent="0.55000000000000004">
      <c r="B689" s="180">
        <v>651</v>
      </c>
      <c r="G689" s="31" t="s">
        <v>153</v>
      </c>
      <c r="H689" s="32"/>
      <c r="I689" s="33"/>
      <c r="J689" s="34"/>
      <c r="K689" s="35"/>
      <c r="M689" s="189"/>
      <c r="N689" s="189"/>
      <c r="O689" s="189"/>
      <c r="P689" s="189"/>
      <c r="Q689" s="190"/>
      <c r="R689" s="191"/>
      <c r="S689" s="192">
        <v>2</v>
      </c>
      <c r="T689" s="191" t="s">
        <v>2598</v>
      </c>
      <c r="U689" s="192"/>
      <c r="V689" s="191"/>
      <c r="W689" s="193">
        <f>SUM(W690:W693)</f>
        <v>4</v>
      </c>
      <c r="X689" s="191" t="s">
        <v>2600</v>
      </c>
    </row>
    <row r="690" spans="1:28" ht="41.4" thickBot="1" x14ac:dyDescent="0.55000000000000004">
      <c r="A690" s="8">
        <v>21</v>
      </c>
      <c r="B690" s="180">
        <v>652</v>
      </c>
      <c r="C690" s="10">
        <v>3</v>
      </c>
      <c r="D690" s="25">
        <v>3.3</v>
      </c>
      <c r="E690" s="26" t="s">
        <v>154</v>
      </c>
      <c r="F690" s="26" t="s">
        <v>155</v>
      </c>
      <c r="G690" s="281" t="s">
        <v>156</v>
      </c>
      <c r="H690" s="194">
        <f>+H688+1</f>
        <v>601</v>
      </c>
      <c r="I690" s="195" t="s">
        <v>1286</v>
      </c>
      <c r="J690" s="27">
        <v>1</v>
      </c>
      <c r="K690" s="36" t="s">
        <v>157</v>
      </c>
      <c r="L690" s="12" t="s">
        <v>98</v>
      </c>
      <c r="W690" s="198">
        <v>1</v>
      </c>
    </row>
    <row r="691" spans="1:28" ht="26.4" thickBot="1" x14ac:dyDescent="0.55000000000000004">
      <c r="A691" s="8">
        <v>22</v>
      </c>
      <c r="B691" s="180">
        <v>653</v>
      </c>
      <c r="C691" s="10">
        <v>3</v>
      </c>
      <c r="D691" s="25">
        <v>3.3</v>
      </c>
      <c r="E691" s="26" t="s">
        <v>154</v>
      </c>
      <c r="F691" s="26" t="s">
        <v>155</v>
      </c>
      <c r="G691" s="283"/>
      <c r="H691" s="194">
        <f>+H690+1</f>
        <v>602</v>
      </c>
      <c r="I691" s="195" t="s">
        <v>1287</v>
      </c>
      <c r="J691" s="27">
        <v>1</v>
      </c>
      <c r="K691" s="28" t="s">
        <v>158</v>
      </c>
      <c r="L691" s="12" t="s">
        <v>98</v>
      </c>
      <c r="W691" s="198">
        <v>1</v>
      </c>
    </row>
    <row r="692" spans="1:28" ht="26.4" thickBot="1" x14ac:dyDescent="0.55000000000000004">
      <c r="A692" s="8">
        <v>23</v>
      </c>
      <c r="B692" s="180">
        <v>654</v>
      </c>
      <c r="C692" s="10">
        <v>3</v>
      </c>
      <c r="D692" s="25">
        <v>3.3</v>
      </c>
      <c r="E692" s="26" t="s">
        <v>154</v>
      </c>
      <c r="F692" s="10" t="s">
        <v>159</v>
      </c>
      <c r="G692" s="281" t="s">
        <v>160</v>
      </c>
      <c r="H692" s="194">
        <f>+H691+1</f>
        <v>603</v>
      </c>
      <c r="I692" s="195" t="s">
        <v>1288</v>
      </c>
      <c r="J692" s="27">
        <v>1</v>
      </c>
      <c r="K692" s="28" t="s">
        <v>161</v>
      </c>
      <c r="L692" s="12" t="s">
        <v>98</v>
      </c>
      <c r="W692" s="198">
        <v>1</v>
      </c>
    </row>
    <row r="693" spans="1:28" ht="26.4" thickBot="1" x14ac:dyDescent="0.55000000000000004">
      <c r="A693" s="8">
        <v>24</v>
      </c>
      <c r="B693" s="180">
        <v>655</v>
      </c>
      <c r="C693" s="10">
        <v>3</v>
      </c>
      <c r="D693" s="25">
        <v>3.3</v>
      </c>
      <c r="E693" s="26" t="s">
        <v>154</v>
      </c>
      <c r="F693" s="10" t="s">
        <v>159</v>
      </c>
      <c r="G693" s="283"/>
      <c r="H693" s="194">
        <f>+H692+1</f>
        <v>604</v>
      </c>
      <c r="I693" s="195" t="s">
        <v>1289</v>
      </c>
      <c r="J693" s="27">
        <v>1</v>
      </c>
      <c r="K693" s="28" t="s">
        <v>162</v>
      </c>
      <c r="L693" s="12" t="s">
        <v>98</v>
      </c>
      <c r="W693" s="198">
        <v>1</v>
      </c>
    </row>
    <row r="694" spans="1:28" ht="26.4" thickBot="1" x14ac:dyDescent="0.55000000000000004">
      <c r="B694" s="180">
        <v>656</v>
      </c>
      <c r="G694" s="18" t="s">
        <v>163</v>
      </c>
      <c r="H694" s="19"/>
      <c r="I694" s="19"/>
      <c r="J694" s="19"/>
      <c r="K694" s="48"/>
      <c r="M694" s="184"/>
      <c r="N694" s="184"/>
      <c r="O694" s="184"/>
      <c r="P694" s="184"/>
      <c r="Q694" s="185">
        <v>4</v>
      </c>
      <c r="R694" s="186" t="s">
        <v>2597</v>
      </c>
      <c r="S694" s="187">
        <f>SUM(S695:S778)</f>
        <v>22</v>
      </c>
      <c r="T694" s="186" t="s">
        <v>2598</v>
      </c>
      <c r="U694" s="187">
        <v>42</v>
      </c>
      <c r="V694" s="186" t="s">
        <v>2599</v>
      </c>
      <c r="W694" s="187">
        <f>SUM(W695:W778)/2</f>
        <v>80</v>
      </c>
      <c r="X694" s="186" t="s">
        <v>2600</v>
      </c>
      <c r="Y694" s="9">
        <v>30</v>
      </c>
      <c r="Z694" s="9">
        <v>16</v>
      </c>
      <c r="AA694" s="9">
        <v>15</v>
      </c>
      <c r="AB694" s="9">
        <v>15</v>
      </c>
    </row>
    <row r="695" spans="1:28" ht="26.4" thickBot="1" x14ac:dyDescent="0.55000000000000004">
      <c r="B695" s="180">
        <v>657</v>
      </c>
      <c r="G695" s="31" t="s">
        <v>164</v>
      </c>
      <c r="H695" s="37"/>
      <c r="I695" s="33"/>
      <c r="J695" s="34"/>
      <c r="K695" s="35"/>
      <c r="M695" s="189"/>
      <c r="N695" s="189"/>
      <c r="O695" s="189"/>
      <c r="P695" s="189"/>
      <c r="Q695" s="190"/>
      <c r="R695" s="191"/>
      <c r="S695" s="192">
        <v>9</v>
      </c>
      <c r="T695" s="191" t="s">
        <v>2598</v>
      </c>
      <c r="U695" s="192"/>
      <c r="V695" s="191"/>
      <c r="W695" s="193">
        <f>SUM(W696:W729)</f>
        <v>34</v>
      </c>
      <c r="X695" s="191" t="s">
        <v>2600</v>
      </c>
    </row>
    <row r="696" spans="1:28" ht="26.4" thickBot="1" x14ac:dyDescent="0.55000000000000004">
      <c r="B696" s="180">
        <v>658</v>
      </c>
      <c r="C696" s="10">
        <v>3</v>
      </c>
      <c r="D696" s="38" t="s">
        <v>165</v>
      </c>
      <c r="E696" s="26" t="s">
        <v>166</v>
      </c>
      <c r="F696" s="26" t="s">
        <v>167</v>
      </c>
      <c r="G696" s="278" t="s">
        <v>168</v>
      </c>
      <c r="H696" s="194">
        <f>+H693+1</f>
        <v>605</v>
      </c>
      <c r="I696" s="195" t="s">
        <v>1290</v>
      </c>
      <c r="J696" s="27">
        <v>33</v>
      </c>
      <c r="K696" s="47" t="s">
        <v>169</v>
      </c>
      <c r="L696" s="12" t="s">
        <v>170</v>
      </c>
      <c r="W696" s="198">
        <v>1</v>
      </c>
    </row>
    <row r="697" spans="1:28" ht="26.4" thickBot="1" x14ac:dyDescent="0.55000000000000004">
      <c r="B697" s="180">
        <v>659</v>
      </c>
      <c r="C697" s="10">
        <v>3</v>
      </c>
      <c r="D697" s="38" t="s">
        <v>165</v>
      </c>
      <c r="E697" s="26" t="s">
        <v>166</v>
      </c>
      <c r="F697" s="26" t="s">
        <v>167</v>
      </c>
      <c r="G697" s="279"/>
      <c r="H697" s="194">
        <f t="shared" ref="H697:H729" si="27">+H696+1</f>
        <v>606</v>
      </c>
      <c r="I697" s="195" t="s">
        <v>1291</v>
      </c>
      <c r="J697" s="27">
        <v>9</v>
      </c>
      <c r="K697" s="47" t="s">
        <v>171</v>
      </c>
      <c r="L697" s="12" t="s">
        <v>170</v>
      </c>
      <c r="W697" s="198">
        <v>1</v>
      </c>
    </row>
    <row r="698" spans="1:28" ht="26.4" thickBot="1" x14ac:dyDescent="0.55000000000000004">
      <c r="B698" s="180">
        <v>660</v>
      </c>
      <c r="C698" s="10">
        <v>3</v>
      </c>
      <c r="D698" s="38" t="s">
        <v>165</v>
      </c>
      <c r="E698" s="26" t="s">
        <v>166</v>
      </c>
      <c r="F698" s="26" t="s">
        <v>167</v>
      </c>
      <c r="G698" s="279"/>
      <c r="H698" s="194">
        <f t="shared" si="27"/>
        <v>607</v>
      </c>
      <c r="I698" s="195" t="s">
        <v>1292</v>
      </c>
      <c r="J698" s="27">
        <v>362</v>
      </c>
      <c r="K698" s="47" t="s">
        <v>172</v>
      </c>
      <c r="L698" s="12" t="s">
        <v>170</v>
      </c>
      <c r="W698" s="198">
        <v>1</v>
      </c>
    </row>
    <row r="699" spans="1:28" ht="41.4" thickBot="1" x14ac:dyDescent="0.55000000000000004">
      <c r="B699" s="180">
        <v>661</v>
      </c>
      <c r="C699" s="10">
        <v>3</v>
      </c>
      <c r="D699" s="38" t="s">
        <v>165</v>
      </c>
      <c r="E699" s="26" t="s">
        <v>166</v>
      </c>
      <c r="F699" s="26" t="s">
        <v>167</v>
      </c>
      <c r="G699" s="279"/>
      <c r="H699" s="194">
        <f t="shared" si="27"/>
        <v>608</v>
      </c>
      <c r="I699" s="195" t="s">
        <v>1293</v>
      </c>
      <c r="J699" s="41">
        <v>1</v>
      </c>
      <c r="K699" s="52" t="s">
        <v>173</v>
      </c>
      <c r="L699" s="12" t="s">
        <v>170</v>
      </c>
      <c r="W699" s="198">
        <v>1</v>
      </c>
    </row>
    <row r="700" spans="1:28" ht="41.4" thickBot="1" x14ac:dyDescent="0.55000000000000004">
      <c r="B700" s="180">
        <v>662</v>
      </c>
      <c r="C700" s="10">
        <v>3</v>
      </c>
      <c r="D700" s="38" t="s">
        <v>165</v>
      </c>
      <c r="E700" s="26" t="s">
        <v>166</v>
      </c>
      <c r="F700" s="26" t="s">
        <v>167</v>
      </c>
      <c r="G700" s="279"/>
      <c r="H700" s="194">
        <f t="shared" si="27"/>
        <v>609</v>
      </c>
      <c r="I700" s="195" t="s">
        <v>1294</v>
      </c>
      <c r="J700" s="41">
        <v>0.7</v>
      </c>
      <c r="K700" s="60" t="s">
        <v>174</v>
      </c>
      <c r="L700" s="12" t="s">
        <v>170</v>
      </c>
      <c r="W700" s="198">
        <v>1</v>
      </c>
    </row>
    <row r="701" spans="1:28" ht="41.4" thickBot="1" x14ac:dyDescent="0.55000000000000004">
      <c r="B701" s="180">
        <v>663</v>
      </c>
      <c r="C701" s="10">
        <v>3</v>
      </c>
      <c r="D701" s="38" t="s">
        <v>165</v>
      </c>
      <c r="E701" s="26" t="s">
        <v>166</v>
      </c>
      <c r="F701" s="26" t="s">
        <v>167</v>
      </c>
      <c r="G701" s="279"/>
      <c r="H701" s="194">
        <f t="shared" si="27"/>
        <v>610</v>
      </c>
      <c r="I701" s="195" t="s">
        <v>1295</v>
      </c>
      <c r="J701" s="41">
        <v>1</v>
      </c>
      <c r="K701" s="28" t="s">
        <v>175</v>
      </c>
      <c r="L701" s="12" t="s">
        <v>170</v>
      </c>
      <c r="W701" s="198">
        <v>1</v>
      </c>
    </row>
    <row r="702" spans="1:28" ht="26.4" thickBot="1" x14ac:dyDescent="0.55000000000000004">
      <c r="B702" s="180">
        <v>664</v>
      </c>
      <c r="C702" s="10">
        <v>3</v>
      </c>
      <c r="D702" s="38" t="s">
        <v>165</v>
      </c>
      <c r="E702" s="26" t="s">
        <v>166</v>
      </c>
      <c r="F702" s="26" t="s">
        <v>167</v>
      </c>
      <c r="G702" s="279"/>
      <c r="H702" s="194">
        <f t="shared" si="27"/>
        <v>611</v>
      </c>
      <c r="I702" s="195" t="s">
        <v>1296</v>
      </c>
      <c r="J702" s="27">
        <v>1008</v>
      </c>
      <c r="K702" s="28" t="s">
        <v>176</v>
      </c>
      <c r="L702" s="12" t="s">
        <v>170</v>
      </c>
      <c r="W702" s="198">
        <v>1</v>
      </c>
    </row>
    <row r="703" spans="1:28" ht="41.4" thickBot="1" x14ac:dyDescent="0.55000000000000004">
      <c r="B703" s="180">
        <v>665</v>
      </c>
      <c r="C703" s="10">
        <v>3</v>
      </c>
      <c r="D703" s="38" t="s">
        <v>165</v>
      </c>
      <c r="E703" s="26" t="s">
        <v>166</v>
      </c>
      <c r="F703" s="26" t="s">
        <v>167</v>
      </c>
      <c r="G703" s="279"/>
      <c r="H703" s="194">
        <f t="shared" si="27"/>
        <v>612</v>
      </c>
      <c r="I703" s="195" t="s">
        <v>1297</v>
      </c>
      <c r="J703" s="27">
        <v>1008</v>
      </c>
      <c r="K703" s="28" t="s">
        <v>177</v>
      </c>
      <c r="L703" s="12" t="s">
        <v>170</v>
      </c>
      <c r="W703" s="198">
        <v>1</v>
      </c>
    </row>
    <row r="704" spans="1:28" ht="41.4" thickBot="1" x14ac:dyDescent="0.55000000000000004">
      <c r="B704" s="180">
        <v>666</v>
      </c>
      <c r="C704" s="10">
        <v>3</v>
      </c>
      <c r="D704" s="38" t="s">
        <v>165</v>
      </c>
      <c r="E704" s="26" t="s">
        <v>166</v>
      </c>
      <c r="F704" s="26" t="s">
        <v>167</v>
      </c>
      <c r="G704" s="279"/>
      <c r="H704" s="194">
        <f t="shared" si="27"/>
        <v>613</v>
      </c>
      <c r="I704" s="195" t="s">
        <v>1298</v>
      </c>
      <c r="J704" s="27">
        <v>60</v>
      </c>
      <c r="K704" s="28" t="s">
        <v>178</v>
      </c>
      <c r="L704" s="12" t="s">
        <v>170</v>
      </c>
      <c r="W704" s="198">
        <v>1</v>
      </c>
    </row>
    <row r="705" spans="2:23" ht="41.4" thickBot="1" x14ac:dyDescent="0.55000000000000004">
      <c r="B705" s="180">
        <v>667</v>
      </c>
      <c r="C705" s="10">
        <v>3</v>
      </c>
      <c r="D705" s="38" t="s">
        <v>165</v>
      </c>
      <c r="E705" s="26" t="s">
        <v>166</v>
      </c>
      <c r="F705" s="26" t="s">
        <v>167</v>
      </c>
      <c r="G705" s="280"/>
      <c r="H705" s="194">
        <f t="shared" si="27"/>
        <v>614</v>
      </c>
      <c r="I705" s="195" t="s">
        <v>1299</v>
      </c>
      <c r="J705" s="27">
        <v>64</v>
      </c>
      <c r="K705" s="28" t="s">
        <v>179</v>
      </c>
      <c r="L705" s="12" t="s">
        <v>170</v>
      </c>
      <c r="W705" s="198">
        <v>1</v>
      </c>
    </row>
    <row r="706" spans="2:23" ht="26.4" thickBot="1" x14ac:dyDescent="0.55000000000000004">
      <c r="B706" s="180">
        <v>668</v>
      </c>
      <c r="C706" s="10">
        <v>3</v>
      </c>
      <c r="D706" s="38" t="s">
        <v>165</v>
      </c>
      <c r="E706" s="26" t="s">
        <v>166</v>
      </c>
      <c r="F706" s="10" t="s">
        <v>180</v>
      </c>
      <c r="G706" s="138" t="s">
        <v>181</v>
      </c>
      <c r="H706" s="194">
        <f t="shared" si="27"/>
        <v>615</v>
      </c>
      <c r="I706" s="195" t="s">
        <v>1300</v>
      </c>
      <c r="J706" s="27">
        <v>1</v>
      </c>
      <c r="K706" s="47" t="s">
        <v>182</v>
      </c>
      <c r="L706" s="12" t="s">
        <v>170</v>
      </c>
      <c r="W706" s="198">
        <v>1</v>
      </c>
    </row>
    <row r="707" spans="2:23" ht="41.4" thickBot="1" x14ac:dyDescent="0.55000000000000004">
      <c r="B707" s="180">
        <v>669</v>
      </c>
      <c r="C707" s="10">
        <v>3</v>
      </c>
      <c r="D707" s="38" t="s">
        <v>165</v>
      </c>
      <c r="E707" s="26" t="s">
        <v>166</v>
      </c>
      <c r="F707" s="26" t="s">
        <v>183</v>
      </c>
      <c r="G707" s="278" t="s">
        <v>184</v>
      </c>
      <c r="H707" s="194">
        <f t="shared" si="27"/>
        <v>616</v>
      </c>
      <c r="I707" s="195" t="s">
        <v>1301</v>
      </c>
      <c r="J707" s="27">
        <v>1</v>
      </c>
      <c r="K707" s="47" t="s">
        <v>185</v>
      </c>
      <c r="L707" s="12" t="s">
        <v>170</v>
      </c>
      <c r="W707" s="198">
        <v>1</v>
      </c>
    </row>
    <row r="708" spans="2:23" ht="26.4" thickBot="1" x14ac:dyDescent="0.55000000000000004">
      <c r="B708" s="180">
        <v>670</v>
      </c>
      <c r="C708" s="10">
        <v>3</v>
      </c>
      <c r="D708" s="38" t="s">
        <v>165</v>
      </c>
      <c r="E708" s="26" t="s">
        <v>166</v>
      </c>
      <c r="F708" s="26" t="s">
        <v>183</v>
      </c>
      <c r="G708" s="279"/>
      <c r="H708" s="194">
        <f t="shared" si="27"/>
        <v>617</v>
      </c>
      <c r="I708" s="195" t="s">
        <v>1302</v>
      </c>
      <c r="J708" s="27">
        <v>1</v>
      </c>
      <c r="K708" s="47" t="s">
        <v>186</v>
      </c>
      <c r="L708" s="12" t="s">
        <v>170</v>
      </c>
      <c r="W708" s="198">
        <v>1</v>
      </c>
    </row>
    <row r="709" spans="2:23" ht="41.4" thickBot="1" x14ac:dyDescent="0.55000000000000004">
      <c r="B709" s="180">
        <v>671</v>
      </c>
      <c r="C709" s="10">
        <v>3</v>
      </c>
      <c r="D709" s="38" t="s">
        <v>165</v>
      </c>
      <c r="E709" s="26" t="s">
        <v>166</v>
      </c>
      <c r="F709" s="26" t="s">
        <v>183</v>
      </c>
      <c r="G709" s="279"/>
      <c r="H709" s="194">
        <f t="shared" si="27"/>
        <v>618</v>
      </c>
      <c r="I709" s="195" t="s">
        <v>1303</v>
      </c>
      <c r="J709" s="27">
        <v>1</v>
      </c>
      <c r="K709" s="47" t="s">
        <v>187</v>
      </c>
      <c r="L709" s="12" t="s">
        <v>170</v>
      </c>
      <c r="W709" s="198">
        <v>1</v>
      </c>
    </row>
    <row r="710" spans="2:23" ht="41.4" thickBot="1" x14ac:dyDescent="0.55000000000000004">
      <c r="B710" s="180">
        <v>672</v>
      </c>
      <c r="C710" s="10">
        <v>3</v>
      </c>
      <c r="D710" s="38" t="s">
        <v>165</v>
      </c>
      <c r="E710" s="26" t="s">
        <v>166</v>
      </c>
      <c r="F710" s="26" t="s">
        <v>183</v>
      </c>
      <c r="G710" s="279"/>
      <c r="H710" s="194">
        <f t="shared" si="27"/>
        <v>619</v>
      </c>
      <c r="I710" s="195" t="s">
        <v>1304</v>
      </c>
      <c r="J710" s="41">
        <v>1</v>
      </c>
      <c r="K710" s="47" t="s">
        <v>188</v>
      </c>
      <c r="L710" s="12" t="s">
        <v>170</v>
      </c>
      <c r="W710" s="198">
        <v>1</v>
      </c>
    </row>
    <row r="711" spans="2:23" ht="41.4" thickBot="1" x14ac:dyDescent="0.55000000000000004">
      <c r="B711" s="180">
        <v>673</v>
      </c>
      <c r="C711" s="10">
        <v>3</v>
      </c>
      <c r="D711" s="38" t="s">
        <v>165</v>
      </c>
      <c r="E711" s="26" t="s">
        <v>166</v>
      </c>
      <c r="F711" s="26" t="s">
        <v>183</v>
      </c>
      <c r="G711" s="279"/>
      <c r="H711" s="194">
        <f t="shared" si="27"/>
        <v>620</v>
      </c>
      <c r="I711" s="195" t="s">
        <v>1305</v>
      </c>
      <c r="J711" s="41">
        <v>1</v>
      </c>
      <c r="K711" s="47" t="s">
        <v>189</v>
      </c>
      <c r="L711" s="12" t="s">
        <v>170</v>
      </c>
      <c r="W711" s="198">
        <v>1</v>
      </c>
    </row>
    <row r="712" spans="2:23" ht="26.4" thickBot="1" x14ac:dyDescent="0.55000000000000004">
      <c r="B712" s="180">
        <v>674</v>
      </c>
      <c r="C712" s="10">
        <v>3</v>
      </c>
      <c r="D712" s="38" t="s">
        <v>165</v>
      </c>
      <c r="E712" s="26" t="s">
        <v>166</v>
      </c>
      <c r="F712" s="26" t="s">
        <v>183</v>
      </c>
      <c r="G712" s="279"/>
      <c r="H712" s="194">
        <f t="shared" si="27"/>
        <v>621</v>
      </c>
      <c r="I712" s="195" t="s">
        <v>1306</v>
      </c>
      <c r="J712" s="27">
        <v>9</v>
      </c>
      <c r="K712" s="47" t="s">
        <v>190</v>
      </c>
      <c r="L712" s="12" t="s">
        <v>170</v>
      </c>
      <c r="W712" s="198">
        <v>1</v>
      </c>
    </row>
    <row r="713" spans="2:23" ht="26.4" thickBot="1" x14ac:dyDescent="0.55000000000000004">
      <c r="B713" s="180"/>
      <c r="D713" s="38"/>
      <c r="E713" s="26"/>
      <c r="F713" s="26"/>
      <c r="G713" s="280"/>
      <c r="H713" s="194">
        <f t="shared" si="27"/>
        <v>622</v>
      </c>
      <c r="I713" s="195" t="s">
        <v>1307</v>
      </c>
      <c r="J713" s="45">
        <v>1</v>
      </c>
      <c r="K713" s="51" t="s">
        <v>191</v>
      </c>
      <c r="L713" s="12" t="s">
        <v>170</v>
      </c>
      <c r="W713" s="198">
        <v>1</v>
      </c>
    </row>
    <row r="714" spans="2:23" ht="25.95" customHeight="1" thickBot="1" x14ac:dyDescent="0.55000000000000004">
      <c r="B714" s="180">
        <v>675</v>
      </c>
      <c r="C714" s="10">
        <v>3</v>
      </c>
      <c r="D714" s="38" t="s">
        <v>165</v>
      </c>
      <c r="E714" s="26" t="s">
        <v>166</v>
      </c>
      <c r="F714" s="10" t="s">
        <v>192</v>
      </c>
      <c r="G714" s="278" t="s">
        <v>193</v>
      </c>
      <c r="H714" s="194">
        <f t="shared" si="27"/>
        <v>623</v>
      </c>
      <c r="I714" s="195" t="s">
        <v>1308</v>
      </c>
      <c r="J714" s="27">
        <v>1</v>
      </c>
      <c r="K714" s="47" t="s">
        <v>194</v>
      </c>
      <c r="L714" s="12" t="s">
        <v>170</v>
      </c>
      <c r="W714" s="198">
        <v>1</v>
      </c>
    </row>
    <row r="715" spans="2:23" ht="26.4" thickBot="1" x14ac:dyDescent="0.55000000000000004">
      <c r="B715" s="180"/>
      <c r="C715" s="10">
        <v>3</v>
      </c>
      <c r="D715" s="38" t="s">
        <v>165</v>
      </c>
      <c r="E715" s="26" t="s">
        <v>166</v>
      </c>
      <c r="F715" s="10" t="s">
        <v>192</v>
      </c>
      <c r="G715" s="279"/>
      <c r="H715" s="194">
        <f t="shared" si="27"/>
        <v>624</v>
      </c>
      <c r="I715" s="195" t="s">
        <v>1309</v>
      </c>
      <c r="J715" s="46">
        <v>1</v>
      </c>
      <c r="K715" s="51" t="s">
        <v>195</v>
      </c>
      <c r="L715" s="12" t="s">
        <v>170</v>
      </c>
      <c r="W715" s="198">
        <v>1</v>
      </c>
    </row>
    <row r="716" spans="2:23" ht="26.4" thickBot="1" x14ac:dyDescent="0.55000000000000004">
      <c r="B716" s="180"/>
      <c r="C716" s="10">
        <v>3</v>
      </c>
      <c r="D716" s="38" t="s">
        <v>165</v>
      </c>
      <c r="E716" s="26" t="s">
        <v>166</v>
      </c>
      <c r="F716" s="10" t="s">
        <v>192</v>
      </c>
      <c r="G716" s="279"/>
      <c r="H716" s="194">
        <f t="shared" si="27"/>
        <v>625</v>
      </c>
      <c r="I716" s="195" t="s">
        <v>1310</v>
      </c>
      <c r="J716" s="45">
        <v>1</v>
      </c>
      <c r="K716" s="51" t="s">
        <v>938</v>
      </c>
      <c r="L716" s="12" t="s">
        <v>170</v>
      </c>
      <c r="W716" s="198">
        <v>1</v>
      </c>
    </row>
    <row r="717" spans="2:23" ht="26.4" thickBot="1" x14ac:dyDescent="0.55000000000000004">
      <c r="B717" s="180"/>
      <c r="C717" s="10">
        <v>3</v>
      </c>
      <c r="D717" s="38" t="s">
        <v>165</v>
      </c>
      <c r="E717" s="26" t="s">
        <v>166</v>
      </c>
      <c r="F717" s="10" t="s">
        <v>192</v>
      </c>
      <c r="G717" s="280"/>
      <c r="H717" s="194">
        <f t="shared" si="27"/>
        <v>626</v>
      </c>
      <c r="I717" s="195" t="s">
        <v>1311</v>
      </c>
      <c r="J717" s="46">
        <v>1</v>
      </c>
      <c r="K717" s="51" t="s">
        <v>939</v>
      </c>
      <c r="L717" s="12" t="s">
        <v>170</v>
      </c>
      <c r="W717" s="198">
        <v>1</v>
      </c>
    </row>
    <row r="718" spans="2:23" ht="41.4" thickBot="1" x14ac:dyDescent="0.55000000000000004">
      <c r="B718" s="180">
        <v>676</v>
      </c>
      <c r="C718" s="10">
        <v>3</v>
      </c>
      <c r="D718" s="38" t="s">
        <v>165</v>
      </c>
      <c r="E718" s="26" t="s">
        <v>166</v>
      </c>
      <c r="F718" s="26" t="s">
        <v>940</v>
      </c>
      <c r="G718" s="278" t="s">
        <v>941</v>
      </c>
      <c r="H718" s="194">
        <f t="shared" si="27"/>
        <v>627</v>
      </c>
      <c r="I718" s="195" t="s">
        <v>1312</v>
      </c>
      <c r="J718" s="27">
        <v>1</v>
      </c>
      <c r="K718" s="51" t="s">
        <v>942</v>
      </c>
      <c r="L718" s="12" t="s">
        <v>170</v>
      </c>
      <c r="W718" s="198">
        <v>1</v>
      </c>
    </row>
    <row r="719" spans="2:23" ht="41.4" thickBot="1" x14ac:dyDescent="0.55000000000000004">
      <c r="B719" s="180">
        <v>677</v>
      </c>
      <c r="C719" s="10">
        <v>3</v>
      </c>
      <c r="D719" s="38" t="s">
        <v>165</v>
      </c>
      <c r="E719" s="26" t="s">
        <v>166</v>
      </c>
      <c r="F719" s="26" t="s">
        <v>940</v>
      </c>
      <c r="G719" s="280"/>
      <c r="H719" s="194">
        <f t="shared" si="27"/>
        <v>628</v>
      </c>
      <c r="I719" s="195" t="s">
        <v>1313</v>
      </c>
      <c r="J719" s="27">
        <v>1</v>
      </c>
      <c r="K719" s="51" t="s">
        <v>943</v>
      </c>
      <c r="L719" s="12" t="s">
        <v>170</v>
      </c>
      <c r="W719" s="198">
        <v>1</v>
      </c>
    </row>
    <row r="720" spans="2:23" ht="26.4" thickBot="1" x14ac:dyDescent="0.55000000000000004">
      <c r="B720" s="180">
        <v>678</v>
      </c>
      <c r="C720" s="10">
        <v>3</v>
      </c>
      <c r="D720" s="38" t="s">
        <v>165</v>
      </c>
      <c r="E720" s="26" t="s">
        <v>166</v>
      </c>
      <c r="F720" s="10" t="s">
        <v>944</v>
      </c>
      <c r="G720" s="302" t="s">
        <v>945</v>
      </c>
      <c r="H720" s="194">
        <f t="shared" si="27"/>
        <v>629</v>
      </c>
      <c r="I720" s="195" t="s">
        <v>1314</v>
      </c>
      <c r="J720" s="77">
        <v>1</v>
      </c>
      <c r="K720" s="78" t="s">
        <v>946</v>
      </c>
      <c r="L720" s="12" t="s">
        <v>170</v>
      </c>
      <c r="W720" s="198">
        <v>1</v>
      </c>
    </row>
    <row r="721" spans="1:24" ht="26.4" thickBot="1" x14ac:dyDescent="0.55000000000000004">
      <c r="B721" s="180">
        <v>679</v>
      </c>
      <c r="C721" s="10">
        <v>3</v>
      </c>
      <c r="D721" s="38" t="s">
        <v>165</v>
      </c>
      <c r="E721" s="26" t="s">
        <v>166</v>
      </c>
      <c r="F721" s="10" t="s">
        <v>944</v>
      </c>
      <c r="G721" s="303"/>
      <c r="H721" s="194">
        <f t="shared" si="27"/>
        <v>630</v>
      </c>
      <c r="I721" s="195" t="s">
        <v>1315</v>
      </c>
      <c r="J721" s="29">
        <v>1</v>
      </c>
      <c r="K721" s="78" t="s">
        <v>947</v>
      </c>
      <c r="L721" s="12" t="s">
        <v>170</v>
      </c>
      <c r="W721" s="198">
        <v>1</v>
      </c>
    </row>
    <row r="722" spans="1:24" ht="61.8" thickBot="1" x14ac:dyDescent="0.55000000000000004">
      <c r="B722" s="180">
        <v>680</v>
      </c>
      <c r="C722" s="10">
        <v>3</v>
      </c>
      <c r="D722" s="38" t="s">
        <v>165</v>
      </c>
      <c r="E722" s="26" t="s">
        <v>166</v>
      </c>
      <c r="F722" s="26" t="s">
        <v>948</v>
      </c>
      <c r="G722" s="302" t="s">
        <v>949</v>
      </c>
      <c r="H722" s="194">
        <f t="shared" si="27"/>
        <v>631</v>
      </c>
      <c r="I722" s="195" t="s">
        <v>1316</v>
      </c>
      <c r="J722" s="77">
        <v>1</v>
      </c>
      <c r="K722" s="78" t="s">
        <v>950</v>
      </c>
      <c r="L722" s="12" t="s">
        <v>170</v>
      </c>
      <c r="W722" s="198">
        <v>1</v>
      </c>
    </row>
    <row r="723" spans="1:24" ht="26.4" thickBot="1" x14ac:dyDescent="0.55000000000000004">
      <c r="B723" s="180">
        <v>681</v>
      </c>
      <c r="C723" s="10">
        <v>3</v>
      </c>
      <c r="D723" s="38" t="s">
        <v>165</v>
      </c>
      <c r="E723" s="26" t="s">
        <v>166</v>
      </c>
      <c r="F723" s="26" t="s">
        <v>948</v>
      </c>
      <c r="G723" s="304"/>
      <c r="H723" s="194">
        <f t="shared" si="27"/>
        <v>632</v>
      </c>
      <c r="I723" s="195" t="s">
        <v>1317</v>
      </c>
      <c r="J723" s="29">
        <v>1</v>
      </c>
      <c r="K723" s="78" t="s">
        <v>951</v>
      </c>
      <c r="L723" s="12" t="s">
        <v>170</v>
      </c>
      <c r="W723" s="198">
        <v>1</v>
      </c>
    </row>
    <row r="724" spans="1:24" ht="41.4" thickBot="1" x14ac:dyDescent="0.55000000000000004">
      <c r="B724" s="180">
        <v>682</v>
      </c>
      <c r="C724" s="10">
        <v>3</v>
      </c>
      <c r="D724" s="38" t="s">
        <v>165</v>
      </c>
      <c r="E724" s="26" t="s">
        <v>166</v>
      </c>
      <c r="F724" s="26" t="s">
        <v>948</v>
      </c>
      <c r="G724" s="304"/>
      <c r="H724" s="194">
        <f t="shared" si="27"/>
        <v>633</v>
      </c>
      <c r="I724" s="195" t="s">
        <v>1318</v>
      </c>
      <c r="J724" s="29">
        <v>1</v>
      </c>
      <c r="K724" s="78" t="s">
        <v>952</v>
      </c>
      <c r="L724" s="12" t="s">
        <v>170</v>
      </c>
      <c r="W724" s="198">
        <v>1</v>
      </c>
    </row>
    <row r="725" spans="1:24" ht="41.4" thickBot="1" x14ac:dyDescent="0.55000000000000004">
      <c r="B725" s="180">
        <v>683</v>
      </c>
      <c r="C725" s="10">
        <v>3</v>
      </c>
      <c r="D725" s="38" t="s">
        <v>165</v>
      </c>
      <c r="E725" s="26" t="s">
        <v>166</v>
      </c>
      <c r="F725" s="26" t="s">
        <v>948</v>
      </c>
      <c r="G725" s="304"/>
      <c r="H725" s="194">
        <f t="shared" si="27"/>
        <v>634</v>
      </c>
      <c r="I725" s="195" t="s">
        <v>1319</v>
      </c>
      <c r="J725" s="29">
        <v>4</v>
      </c>
      <c r="K725" s="78" t="s">
        <v>953</v>
      </c>
      <c r="L725" s="12" t="s">
        <v>170</v>
      </c>
      <c r="W725" s="198">
        <v>1</v>
      </c>
    </row>
    <row r="726" spans="1:24" ht="41.4" thickBot="1" x14ac:dyDescent="0.55000000000000004">
      <c r="B726" s="180">
        <v>684</v>
      </c>
      <c r="C726" s="10">
        <v>3</v>
      </c>
      <c r="D726" s="38" t="s">
        <v>165</v>
      </c>
      <c r="E726" s="26" t="s">
        <v>166</v>
      </c>
      <c r="F726" s="26" t="s">
        <v>948</v>
      </c>
      <c r="G726" s="303"/>
      <c r="H726" s="194">
        <f t="shared" si="27"/>
        <v>635</v>
      </c>
      <c r="I726" s="195" t="s">
        <v>1320</v>
      </c>
      <c r="J726" s="29">
        <v>10</v>
      </c>
      <c r="K726" s="78" t="s">
        <v>954</v>
      </c>
      <c r="L726" s="12" t="s">
        <v>170</v>
      </c>
      <c r="W726" s="198">
        <v>1</v>
      </c>
    </row>
    <row r="727" spans="1:24" ht="41.4" thickBot="1" x14ac:dyDescent="0.55000000000000004">
      <c r="B727" s="180">
        <v>685</v>
      </c>
      <c r="C727" s="10">
        <v>3</v>
      </c>
      <c r="D727" s="38" t="s">
        <v>165</v>
      </c>
      <c r="E727" s="26" t="s">
        <v>166</v>
      </c>
      <c r="F727" s="10" t="s">
        <v>955</v>
      </c>
      <c r="G727" s="302" t="s">
        <v>956</v>
      </c>
      <c r="H727" s="194">
        <f t="shared" si="27"/>
        <v>636</v>
      </c>
      <c r="I727" s="195" t="s">
        <v>1321</v>
      </c>
      <c r="J727" s="77">
        <v>1</v>
      </c>
      <c r="K727" s="79" t="s">
        <v>957</v>
      </c>
      <c r="L727" s="12" t="s">
        <v>170</v>
      </c>
      <c r="W727" s="198">
        <v>1</v>
      </c>
    </row>
    <row r="728" spans="1:24" ht="41.4" thickBot="1" x14ac:dyDescent="0.55000000000000004">
      <c r="B728" s="180">
        <v>686</v>
      </c>
      <c r="C728" s="10">
        <v>3</v>
      </c>
      <c r="D728" s="38" t="s">
        <v>165</v>
      </c>
      <c r="E728" s="26" t="s">
        <v>166</v>
      </c>
      <c r="F728" s="10" t="s">
        <v>955</v>
      </c>
      <c r="G728" s="303"/>
      <c r="H728" s="194">
        <f t="shared" si="27"/>
        <v>637</v>
      </c>
      <c r="I728" s="195" t="s">
        <v>1322</v>
      </c>
      <c r="J728" s="45">
        <v>1</v>
      </c>
      <c r="K728" s="80" t="s">
        <v>958</v>
      </c>
      <c r="L728" s="12" t="s">
        <v>170</v>
      </c>
      <c r="W728" s="198">
        <v>1</v>
      </c>
    </row>
    <row r="729" spans="1:24" ht="41.4" thickBot="1" x14ac:dyDescent="0.55000000000000004">
      <c r="B729" s="180"/>
      <c r="C729" s="10">
        <v>3</v>
      </c>
      <c r="D729" s="38" t="s">
        <v>165</v>
      </c>
      <c r="E729" s="26" t="s">
        <v>166</v>
      </c>
      <c r="F729" s="26" t="s">
        <v>959</v>
      </c>
      <c r="G729" s="81" t="s">
        <v>960</v>
      </c>
      <c r="H729" s="194">
        <f t="shared" si="27"/>
        <v>638</v>
      </c>
      <c r="I729" s="195" t="s">
        <v>1323</v>
      </c>
      <c r="J729" s="45">
        <v>1</v>
      </c>
      <c r="K729" s="82" t="s">
        <v>961</v>
      </c>
      <c r="L729" s="12" t="s">
        <v>170</v>
      </c>
      <c r="W729" s="198">
        <v>1</v>
      </c>
    </row>
    <row r="730" spans="1:24" ht="26.4" thickBot="1" x14ac:dyDescent="0.55000000000000004">
      <c r="B730" s="180">
        <v>687</v>
      </c>
      <c r="G730" s="31" t="s">
        <v>266</v>
      </c>
      <c r="H730" s="32"/>
      <c r="I730" s="33"/>
      <c r="J730" s="34"/>
      <c r="K730" s="35"/>
      <c r="M730" s="189"/>
      <c r="N730" s="189"/>
      <c r="O730" s="189"/>
      <c r="P730" s="189"/>
      <c r="Q730" s="190"/>
      <c r="R730" s="191"/>
      <c r="S730" s="192">
        <v>3</v>
      </c>
      <c r="T730" s="191" t="s">
        <v>2598</v>
      </c>
      <c r="U730" s="192"/>
      <c r="V730" s="191"/>
      <c r="W730" s="193">
        <f>SUM(W731:W745)</f>
        <v>15</v>
      </c>
      <c r="X730" s="191" t="s">
        <v>2600</v>
      </c>
    </row>
    <row r="731" spans="1:24" ht="61.8" thickBot="1" x14ac:dyDescent="0.55000000000000004">
      <c r="B731" s="180">
        <v>688</v>
      </c>
      <c r="C731" s="10">
        <v>3</v>
      </c>
      <c r="D731" s="38" t="s">
        <v>165</v>
      </c>
      <c r="E731" s="25" t="s">
        <v>267</v>
      </c>
      <c r="F731" s="25" t="s">
        <v>268</v>
      </c>
      <c r="G731" s="281" t="s">
        <v>269</v>
      </c>
      <c r="H731" s="194">
        <f>+H729+1</f>
        <v>639</v>
      </c>
      <c r="I731" s="195" t="s">
        <v>1324</v>
      </c>
      <c r="J731" s="27">
        <v>39</v>
      </c>
      <c r="K731" s="28" t="s">
        <v>270</v>
      </c>
      <c r="L731" s="83" t="s">
        <v>1887</v>
      </c>
      <c r="M731" s="83"/>
      <c r="N731" s="83"/>
      <c r="O731" s="83"/>
      <c r="P731" s="83"/>
      <c r="Q731" s="211"/>
      <c r="W731" s="198">
        <v>1</v>
      </c>
    </row>
    <row r="732" spans="1:24" ht="41.4" thickBot="1" x14ac:dyDescent="0.55000000000000004">
      <c r="A732" s="8" t="s">
        <v>271</v>
      </c>
      <c r="B732" s="180">
        <v>689</v>
      </c>
      <c r="C732" s="10">
        <v>3</v>
      </c>
      <c r="D732" s="38" t="s">
        <v>165</v>
      </c>
      <c r="E732" s="25" t="s">
        <v>267</v>
      </c>
      <c r="F732" s="25" t="s">
        <v>268</v>
      </c>
      <c r="G732" s="282"/>
      <c r="H732" s="194">
        <f t="shared" ref="H732:H745" si="28">+H731+1</f>
        <v>640</v>
      </c>
      <c r="I732" s="195" t="s">
        <v>1325</v>
      </c>
      <c r="J732" s="27">
        <v>39</v>
      </c>
      <c r="K732" s="28" t="s">
        <v>272</v>
      </c>
      <c r="L732" s="83" t="s">
        <v>1887</v>
      </c>
      <c r="M732" s="83"/>
      <c r="N732" s="83"/>
      <c r="O732" s="83"/>
      <c r="P732" s="83"/>
      <c r="Q732" s="211"/>
      <c r="W732" s="198">
        <v>1</v>
      </c>
    </row>
    <row r="733" spans="1:24" ht="26.4" thickBot="1" x14ac:dyDescent="0.55000000000000004">
      <c r="A733" s="8">
        <v>3</v>
      </c>
      <c r="B733" s="180">
        <v>690</v>
      </c>
      <c r="C733" s="10">
        <v>3</v>
      </c>
      <c r="D733" s="38" t="s">
        <v>165</v>
      </c>
      <c r="E733" s="25" t="s">
        <v>267</v>
      </c>
      <c r="F733" s="25" t="s">
        <v>268</v>
      </c>
      <c r="G733" s="282"/>
      <c r="H733" s="194">
        <f t="shared" si="28"/>
        <v>641</v>
      </c>
      <c r="I733" s="195" t="s">
        <v>1326</v>
      </c>
      <c r="J733" s="27">
        <v>50</v>
      </c>
      <c r="K733" s="28" t="s">
        <v>273</v>
      </c>
      <c r="L733" s="83" t="s">
        <v>1887</v>
      </c>
      <c r="M733" s="83"/>
      <c r="N733" s="83"/>
      <c r="O733" s="83"/>
      <c r="P733" s="83"/>
      <c r="Q733" s="211"/>
      <c r="W733" s="198">
        <v>1</v>
      </c>
    </row>
    <row r="734" spans="1:24" ht="61.8" thickBot="1" x14ac:dyDescent="0.55000000000000004">
      <c r="A734" s="8">
        <v>4</v>
      </c>
      <c r="B734" s="180">
        <v>691</v>
      </c>
      <c r="C734" s="10">
        <v>3</v>
      </c>
      <c r="D734" s="38" t="s">
        <v>165</v>
      </c>
      <c r="E734" s="25" t="s">
        <v>267</v>
      </c>
      <c r="F734" s="25" t="s">
        <v>268</v>
      </c>
      <c r="G734" s="282"/>
      <c r="H734" s="194">
        <f t="shared" si="28"/>
        <v>642</v>
      </c>
      <c r="I734" s="195" t="s">
        <v>1327</v>
      </c>
      <c r="J734" s="27">
        <v>600</v>
      </c>
      <c r="K734" s="28" t="s">
        <v>274</v>
      </c>
      <c r="L734" s="83" t="s">
        <v>1887</v>
      </c>
      <c r="M734" s="83"/>
      <c r="N734" s="83"/>
      <c r="O734" s="83"/>
      <c r="P734" s="83"/>
      <c r="Q734" s="211"/>
      <c r="W734" s="198">
        <v>1</v>
      </c>
    </row>
    <row r="735" spans="1:24" ht="41.4" thickBot="1" x14ac:dyDescent="0.55000000000000004">
      <c r="A735" s="8">
        <v>5</v>
      </c>
      <c r="B735" s="180">
        <v>692</v>
      </c>
      <c r="C735" s="10">
        <v>3</v>
      </c>
      <c r="D735" s="38" t="s">
        <v>165</v>
      </c>
      <c r="E735" s="25" t="s">
        <v>267</v>
      </c>
      <c r="F735" s="25" t="s">
        <v>268</v>
      </c>
      <c r="G735" s="282"/>
      <c r="H735" s="194">
        <f t="shared" si="28"/>
        <v>643</v>
      </c>
      <c r="I735" s="195" t="s">
        <v>1328</v>
      </c>
      <c r="J735" s="45">
        <v>3</v>
      </c>
      <c r="K735" s="28" t="s">
        <v>275</v>
      </c>
      <c r="L735" s="83" t="s">
        <v>1887</v>
      </c>
      <c r="M735" s="83"/>
      <c r="N735" s="83"/>
      <c r="O735" s="83"/>
      <c r="P735" s="83"/>
      <c r="Q735" s="211"/>
      <c r="W735" s="198">
        <v>1</v>
      </c>
    </row>
    <row r="736" spans="1:24" ht="61.8" thickBot="1" x14ac:dyDescent="0.55000000000000004">
      <c r="A736" s="8">
        <v>6</v>
      </c>
      <c r="B736" s="180">
        <v>693</v>
      </c>
      <c r="C736" s="10">
        <v>3</v>
      </c>
      <c r="D736" s="38" t="s">
        <v>165</v>
      </c>
      <c r="E736" s="25" t="s">
        <v>267</v>
      </c>
      <c r="F736" s="25" t="s">
        <v>268</v>
      </c>
      <c r="G736" s="282"/>
      <c r="H736" s="194">
        <f t="shared" si="28"/>
        <v>644</v>
      </c>
      <c r="I736" s="195" t="s">
        <v>1329</v>
      </c>
      <c r="J736" s="45">
        <v>9</v>
      </c>
      <c r="K736" s="28" t="s">
        <v>276</v>
      </c>
      <c r="L736" s="83" t="s">
        <v>1887</v>
      </c>
      <c r="M736" s="83"/>
      <c r="N736" s="83"/>
      <c r="O736" s="83"/>
      <c r="P736" s="83"/>
      <c r="Q736" s="211"/>
      <c r="W736" s="198">
        <v>1</v>
      </c>
    </row>
    <row r="737" spans="1:24" ht="41.4" thickBot="1" x14ac:dyDescent="0.55000000000000004">
      <c r="A737" s="8">
        <v>7</v>
      </c>
      <c r="B737" s="180">
        <v>694</v>
      </c>
      <c r="C737" s="10">
        <v>3</v>
      </c>
      <c r="D737" s="38" t="s">
        <v>165</v>
      </c>
      <c r="E737" s="25" t="s">
        <v>267</v>
      </c>
      <c r="F737" s="25" t="s">
        <v>268</v>
      </c>
      <c r="G737" s="282"/>
      <c r="H737" s="194">
        <f t="shared" si="28"/>
        <v>645</v>
      </c>
      <c r="I737" s="195" t="s">
        <v>1330</v>
      </c>
      <c r="J737" s="45">
        <v>100</v>
      </c>
      <c r="K737" s="28" t="s">
        <v>277</v>
      </c>
      <c r="L737" s="83" t="s">
        <v>1887</v>
      </c>
      <c r="M737" s="83"/>
      <c r="N737" s="83"/>
      <c r="O737" s="83"/>
      <c r="P737" s="83"/>
      <c r="Q737" s="211"/>
      <c r="W737" s="198">
        <v>1</v>
      </c>
    </row>
    <row r="738" spans="1:24" ht="41.4" thickBot="1" x14ac:dyDescent="0.55000000000000004">
      <c r="A738" s="8">
        <v>8</v>
      </c>
      <c r="B738" s="180">
        <v>695</v>
      </c>
      <c r="C738" s="10">
        <v>3</v>
      </c>
      <c r="D738" s="38" t="s">
        <v>165</v>
      </c>
      <c r="E738" s="25" t="s">
        <v>267</v>
      </c>
      <c r="F738" s="25" t="s">
        <v>268</v>
      </c>
      <c r="G738" s="283"/>
      <c r="H738" s="194">
        <f t="shared" si="28"/>
        <v>646</v>
      </c>
      <c r="I738" s="195" t="s">
        <v>1331</v>
      </c>
      <c r="J738" s="45">
        <v>180</v>
      </c>
      <c r="K738" s="28" t="s">
        <v>278</v>
      </c>
      <c r="L738" s="83" t="s">
        <v>1887</v>
      </c>
      <c r="M738" s="83"/>
      <c r="N738" s="83"/>
      <c r="O738" s="83"/>
      <c r="P738" s="83"/>
      <c r="Q738" s="211"/>
      <c r="W738" s="198">
        <v>1</v>
      </c>
    </row>
    <row r="739" spans="1:24" ht="26.4" thickBot="1" x14ac:dyDescent="0.55000000000000004">
      <c r="A739" s="8">
        <v>9</v>
      </c>
      <c r="B739" s="180">
        <v>696</v>
      </c>
      <c r="C739" s="10">
        <v>3</v>
      </c>
      <c r="D739" s="38" t="s">
        <v>165</v>
      </c>
      <c r="E739" s="25" t="s">
        <v>267</v>
      </c>
      <c r="F739" s="10" t="s">
        <v>279</v>
      </c>
      <c r="G739" s="281" t="s">
        <v>280</v>
      </c>
      <c r="H739" s="194">
        <f t="shared" si="28"/>
        <v>647</v>
      </c>
      <c r="I739" s="195" t="s">
        <v>1332</v>
      </c>
      <c r="J739" s="27">
        <v>60</v>
      </c>
      <c r="K739" s="28" t="s">
        <v>281</v>
      </c>
      <c r="L739" s="83" t="s">
        <v>1887</v>
      </c>
      <c r="M739" s="83"/>
      <c r="N739" s="83"/>
      <c r="O739" s="83"/>
      <c r="P739" s="83"/>
      <c r="Q739" s="211"/>
      <c r="W739" s="198">
        <v>1</v>
      </c>
    </row>
    <row r="740" spans="1:24" ht="26.4" thickBot="1" x14ac:dyDescent="0.55000000000000004">
      <c r="A740" s="8">
        <v>10</v>
      </c>
      <c r="B740" s="180">
        <v>697</v>
      </c>
      <c r="C740" s="10">
        <v>3</v>
      </c>
      <c r="D740" s="38" t="s">
        <v>165</v>
      </c>
      <c r="E740" s="25" t="s">
        <v>267</v>
      </c>
      <c r="F740" s="10" t="s">
        <v>279</v>
      </c>
      <c r="G740" s="282"/>
      <c r="H740" s="194">
        <f t="shared" si="28"/>
        <v>648</v>
      </c>
      <c r="I740" s="195" t="s">
        <v>1333</v>
      </c>
      <c r="J740" s="27">
        <v>1</v>
      </c>
      <c r="K740" s="28" t="s">
        <v>282</v>
      </c>
      <c r="L740" s="83" t="s">
        <v>1887</v>
      </c>
      <c r="M740" s="83"/>
      <c r="N740" s="83"/>
      <c r="O740" s="83"/>
      <c r="P740" s="83"/>
      <c r="Q740" s="211"/>
      <c r="W740" s="198">
        <v>1</v>
      </c>
    </row>
    <row r="741" spans="1:24" ht="41.4" thickBot="1" x14ac:dyDescent="0.55000000000000004">
      <c r="A741" s="8">
        <v>11</v>
      </c>
      <c r="B741" s="180">
        <v>698</v>
      </c>
      <c r="C741" s="10">
        <v>3</v>
      </c>
      <c r="D741" s="38" t="s">
        <v>165</v>
      </c>
      <c r="E741" s="25" t="s">
        <v>267</v>
      </c>
      <c r="F741" s="10" t="s">
        <v>279</v>
      </c>
      <c r="G741" s="282"/>
      <c r="H741" s="194">
        <f t="shared" si="28"/>
        <v>649</v>
      </c>
      <c r="I741" s="195" t="s">
        <v>1334</v>
      </c>
      <c r="J741" s="45">
        <v>20</v>
      </c>
      <c r="K741" s="28" t="s">
        <v>283</v>
      </c>
      <c r="L741" s="83" t="s">
        <v>1887</v>
      </c>
      <c r="M741" s="83"/>
      <c r="N741" s="83"/>
      <c r="O741" s="83"/>
      <c r="P741" s="83"/>
      <c r="Q741" s="211"/>
      <c r="W741" s="198">
        <v>1</v>
      </c>
    </row>
    <row r="742" spans="1:24" ht="41.4" thickBot="1" x14ac:dyDescent="0.55000000000000004">
      <c r="A742" s="8">
        <v>12</v>
      </c>
      <c r="B742" s="180">
        <v>699</v>
      </c>
      <c r="C742" s="10">
        <v>3</v>
      </c>
      <c r="D742" s="38" t="s">
        <v>165</v>
      </c>
      <c r="E742" s="25" t="s">
        <v>267</v>
      </c>
      <c r="F742" s="10" t="s">
        <v>279</v>
      </c>
      <c r="G742" s="282"/>
      <c r="H742" s="194">
        <f t="shared" si="28"/>
        <v>650</v>
      </c>
      <c r="I742" s="195" t="s">
        <v>1335</v>
      </c>
      <c r="J742" s="27">
        <v>1000</v>
      </c>
      <c r="K742" s="28" t="s">
        <v>284</v>
      </c>
      <c r="L742" s="83" t="s">
        <v>1887</v>
      </c>
      <c r="M742" s="83"/>
      <c r="N742" s="83"/>
      <c r="O742" s="83"/>
      <c r="P742" s="83"/>
      <c r="Q742" s="211"/>
      <c r="W742" s="198">
        <v>1</v>
      </c>
    </row>
    <row r="743" spans="1:24" ht="26.4" thickBot="1" x14ac:dyDescent="0.55000000000000004">
      <c r="A743" s="8">
        <v>13</v>
      </c>
      <c r="B743" s="180">
        <v>700</v>
      </c>
      <c r="C743" s="10">
        <v>3</v>
      </c>
      <c r="D743" s="38" t="s">
        <v>165</v>
      </c>
      <c r="E743" s="25" t="s">
        <v>267</v>
      </c>
      <c r="F743" s="10" t="s">
        <v>279</v>
      </c>
      <c r="G743" s="283"/>
      <c r="H743" s="194">
        <f t="shared" si="28"/>
        <v>651</v>
      </c>
      <c r="I743" s="195" t="s">
        <v>1336</v>
      </c>
      <c r="J743" s="45">
        <v>3</v>
      </c>
      <c r="K743" s="28" t="s">
        <v>285</v>
      </c>
      <c r="L743" s="83" t="s">
        <v>1887</v>
      </c>
      <c r="M743" s="83"/>
      <c r="N743" s="83"/>
      <c r="O743" s="83"/>
      <c r="P743" s="83"/>
      <c r="Q743" s="211"/>
      <c r="W743" s="198">
        <v>1</v>
      </c>
    </row>
    <row r="744" spans="1:24" ht="26.4" thickBot="1" x14ac:dyDescent="0.55000000000000004">
      <c r="A744" s="8">
        <v>14</v>
      </c>
      <c r="B744" s="180">
        <v>701</v>
      </c>
      <c r="C744" s="10">
        <v>3</v>
      </c>
      <c r="D744" s="38" t="s">
        <v>165</v>
      </c>
      <c r="E744" s="25" t="s">
        <v>267</v>
      </c>
      <c r="F744" s="25" t="s">
        <v>286</v>
      </c>
      <c r="G744" s="281" t="s">
        <v>287</v>
      </c>
      <c r="H744" s="194">
        <f t="shared" si="28"/>
        <v>652</v>
      </c>
      <c r="I744" s="195" t="s">
        <v>1337</v>
      </c>
      <c r="J744" s="27">
        <v>12</v>
      </c>
      <c r="K744" s="28" t="s">
        <v>288</v>
      </c>
      <c r="L744" s="83" t="s">
        <v>1887</v>
      </c>
      <c r="M744" s="83"/>
      <c r="N744" s="83"/>
      <c r="O744" s="83"/>
      <c r="P744" s="83"/>
      <c r="Q744" s="211"/>
      <c r="W744" s="198">
        <v>1</v>
      </c>
    </row>
    <row r="745" spans="1:24" ht="61.8" thickBot="1" x14ac:dyDescent="0.55000000000000004">
      <c r="A745" s="8">
        <v>15</v>
      </c>
      <c r="B745" s="180">
        <v>703</v>
      </c>
      <c r="C745" s="10">
        <v>3</v>
      </c>
      <c r="D745" s="38" t="s">
        <v>165</v>
      </c>
      <c r="E745" s="25" t="s">
        <v>267</v>
      </c>
      <c r="F745" s="25" t="s">
        <v>286</v>
      </c>
      <c r="G745" s="283"/>
      <c r="H745" s="194">
        <f t="shared" si="28"/>
        <v>653</v>
      </c>
      <c r="I745" s="195" t="s">
        <v>1338</v>
      </c>
      <c r="J745" s="41">
        <v>1</v>
      </c>
      <c r="K745" s="28" t="s">
        <v>289</v>
      </c>
      <c r="L745" s="83" t="s">
        <v>1887</v>
      </c>
      <c r="M745" s="83"/>
      <c r="N745" s="83"/>
      <c r="O745" s="83"/>
      <c r="P745" s="83"/>
      <c r="Q745" s="211"/>
      <c r="W745" s="198">
        <v>1</v>
      </c>
    </row>
    <row r="746" spans="1:24" ht="26.4" thickBot="1" x14ac:dyDescent="0.55000000000000004">
      <c r="B746" s="180">
        <v>704</v>
      </c>
      <c r="C746" s="9"/>
      <c r="D746" s="9"/>
      <c r="G746" s="31" t="s">
        <v>290</v>
      </c>
      <c r="H746" s="32"/>
      <c r="I746" s="33"/>
      <c r="J746" s="34"/>
      <c r="K746" s="35"/>
      <c r="M746" s="189"/>
      <c r="N746" s="189"/>
      <c r="O746" s="189"/>
      <c r="P746" s="189"/>
      <c r="Q746" s="190"/>
      <c r="R746" s="191"/>
      <c r="S746" s="192">
        <v>7</v>
      </c>
      <c r="T746" s="191" t="s">
        <v>2598</v>
      </c>
      <c r="U746" s="192"/>
      <c r="V746" s="191"/>
      <c r="W746" s="193">
        <f>SUM(W747:W762)</f>
        <v>16</v>
      </c>
      <c r="X746" s="191" t="s">
        <v>2600</v>
      </c>
    </row>
    <row r="747" spans="1:24" ht="41.4" thickBot="1" x14ac:dyDescent="0.55000000000000004">
      <c r="B747" s="180">
        <v>705</v>
      </c>
      <c r="C747" s="10">
        <v>3</v>
      </c>
      <c r="D747" s="38" t="s">
        <v>165</v>
      </c>
      <c r="E747" s="26" t="s">
        <v>291</v>
      </c>
      <c r="F747" s="26" t="s">
        <v>292</v>
      </c>
      <c r="G747" s="278" t="s">
        <v>293</v>
      </c>
      <c r="H747" s="194">
        <f>+H745+1</f>
        <v>654</v>
      </c>
      <c r="I747" s="195" t="s">
        <v>1339</v>
      </c>
      <c r="J747" s="41">
        <v>1</v>
      </c>
      <c r="K747" s="47" t="s">
        <v>294</v>
      </c>
      <c r="L747" s="12" t="s">
        <v>75</v>
      </c>
      <c r="W747" s="198">
        <v>1</v>
      </c>
    </row>
    <row r="748" spans="1:24" ht="26.4" thickBot="1" x14ac:dyDescent="0.55000000000000004">
      <c r="B748" s="180">
        <v>706</v>
      </c>
      <c r="C748" s="10">
        <v>3</v>
      </c>
      <c r="D748" s="38" t="s">
        <v>165</v>
      </c>
      <c r="E748" s="26" t="s">
        <v>291</v>
      </c>
      <c r="F748" s="26" t="s">
        <v>292</v>
      </c>
      <c r="G748" s="280"/>
      <c r="H748" s="194">
        <f t="shared" ref="H748:H762" si="29">+H747+1</f>
        <v>655</v>
      </c>
      <c r="I748" s="195" t="s">
        <v>1340</v>
      </c>
      <c r="J748" s="27">
        <v>8</v>
      </c>
      <c r="K748" s="47" t="s">
        <v>295</v>
      </c>
      <c r="L748" s="12" t="s">
        <v>75</v>
      </c>
      <c r="W748" s="198">
        <v>1</v>
      </c>
    </row>
    <row r="749" spans="1:24" ht="26.4" thickBot="1" x14ac:dyDescent="0.55000000000000004">
      <c r="B749" s="180">
        <v>707</v>
      </c>
      <c r="C749" s="10">
        <v>3</v>
      </c>
      <c r="D749" s="38" t="s">
        <v>165</v>
      </c>
      <c r="E749" s="26" t="s">
        <v>291</v>
      </c>
      <c r="F749" s="10" t="s">
        <v>296</v>
      </c>
      <c r="G749" s="278" t="s">
        <v>297</v>
      </c>
      <c r="H749" s="194">
        <f t="shared" si="29"/>
        <v>656</v>
      </c>
      <c r="I749" s="195" t="s">
        <v>1341</v>
      </c>
      <c r="J749" s="41">
        <v>0.8</v>
      </c>
      <c r="K749" s="47" t="s">
        <v>298</v>
      </c>
      <c r="L749" s="12" t="s">
        <v>75</v>
      </c>
      <c r="W749" s="198">
        <v>1</v>
      </c>
    </row>
    <row r="750" spans="1:24" ht="41.4" thickBot="1" x14ac:dyDescent="0.55000000000000004">
      <c r="B750" s="180">
        <v>708</v>
      </c>
      <c r="C750" s="10">
        <v>3</v>
      </c>
      <c r="D750" s="38" t="s">
        <v>165</v>
      </c>
      <c r="E750" s="26" t="s">
        <v>291</v>
      </c>
      <c r="F750" s="10" t="s">
        <v>296</v>
      </c>
      <c r="G750" s="279"/>
      <c r="H750" s="194">
        <f t="shared" si="29"/>
        <v>657</v>
      </c>
      <c r="I750" s="195" t="s">
        <v>1342</v>
      </c>
      <c r="J750" s="41">
        <v>0.2</v>
      </c>
      <c r="K750" s="47" t="s">
        <v>299</v>
      </c>
      <c r="L750" s="12" t="s">
        <v>75</v>
      </c>
      <c r="W750" s="198">
        <v>1</v>
      </c>
    </row>
    <row r="751" spans="1:24" ht="41.4" thickBot="1" x14ac:dyDescent="0.55000000000000004">
      <c r="B751" s="180">
        <v>709</v>
      </c>
      <c r="C751" s="10">
        <v>3</v>
      </c>
      <c r="D751" s="38" t="s">
        <v>165</v>
      </c>
      <c r="E751" s="26" t="s">
        <v>291</v>
      </c>
      <c r="F751" s="10" t="s">
        <v>296</v>
      </c>
      <c r="G751" s="279"/>
      <c r="H751" s="194">
        <f t="shared" si="29"/>
        <v>658</v>
      </c>
      <c r="I751" s="195" t="s">
        <v>1343</v>
      </c>
      <c r="J751" s="27">
        <v>4</v>
      </c>
      <c r="K751" s="47" t="s">
        <v>300</v>
      </c>
      <c r="L751" s="12" t="s">
        <v>75</v>
      </c>
      <c r="W751" s="198">
        <v>1</v>
      </c>
    </row>
    <row r="752" spans="1:24" ht="41.4" thickBot="1" x14ac:dyDescent="0.55000000000000004">
      <c r="B752" s="180">
        <v>710</v>
      </c>
      <c r="C752" s="10">
        <v>3</v>
      </c>
      <c r="D752" s="38" t="s">
        <v>165</v>
      </c>
      <c r="E752" s="26" t="s">
        <v>291</v>
      </c>
      <c r="F752" s="10" t="s">
        <v>296</v>
      </c>
      <c r="G752" s="279"/>
      <c r="H752" s="194">
        <f t="shared" si="29"/>
        <v>659</v>
      </c>
      <c r="I752" s="195" t="s">
        <v>1344</v>
      </c>
      <c r="J752" s="27">
        <v>4</v>
      </c>
      <c r="K752" s="47" t="s">
        <v>301</v>
      </c>
      <c r="L752" s="12" t="s">
        <v>75</v>
      </c>
      <c r="W752" s="198">
        <v>1</v>
      </c>
    </row>
    <row r="753" spans="2:24" ht="26.4" thickBot="1" x14ac:dyDescent="0.55000000000000004">
      <c r="B753" s="180">
        <v>711</v>
      </c>
      <c r="C753" s="10">
        <v>3</v>
      </c>
      <c r="D753" s="38" t="s">
        <v>165</v>
      </c>
      <c r="E753" s="26" t="s">
        <v>291</v>
      </c>
      <c r="F753" s="10" t="s">
        <v>296</v>
      </c>
      <c r="G753" s="280"/>
      <c r="H753" s="194">
        <f t="shared" si="29"/>
        <v>660</v>
      </c>
      <c r="I753" s="195" t="s">
        <v>1345</v>
      </c>
      <c r="J753" s="27">
        <v>190</v>
      </c>
      <c r="K753" s="47" t="s">
        <v>302</v>
      </c>
      <c r="L753" s="12" t="s">
        <v>75</v>
      </c>
      <c r="W753" s="198">
        <v>1</v>
      </c>
    </row>
    <row r="754" spans="2:24" ht="26.4" thickBot="1" x14ac:dyDescent="0.55000000000000004">
      <c r="B754" s="180">
        <v>712</v>
      </c>
      <c r="C754" s="10">
        <v>3</v>
      </c>
      <c r="D754" s="38" t="s">
        <v>165</v>
      </c>
      <c r="E754" s="26" t="s">
        <v>291</v>
      </c>
      <c r="F754" s="26" t="s">
        <v>303</v>
      </c>
      <c r="G754" s="278" t="s">
        <v>304</v>
      </c>
      <c r="H754" s="194">
        <f t="shared" si="29"/>
        <v>661</v>
      </c>
      <c r="I754" s="195" t="s">
        <v>1346</v>
      </c>
      <c r="J754" s="27">
        <v>1</v>
      </c>
      <c r="K754" s="47" t="s">
        <v>305</v>
      </c>
      <c r="L754" s="12" t="s">
        <v>75</v>
      </c>
      <c r="W754" s="198">
        <v>1</v>
      </c>
    </row>
    <row r="755" spans="2:24" ht="41.4" thickBot="1" x14ac:dyDescent="0.55000000000000004">
      <c r="B755" s="180">
        <v>713</v>
      </c>
      <c r="C755" s="10">
        <v>3</v>
      </c>
      <c r="D755" s="38" t="s">
        <v>165</v>
      </c>
      <c r="E755" s="26" t="s">
        <v>291</v>
      </c>
      <c r="F755" s="26" t="s">
        <v>303</v>
      </c>
      <c r="G755" s="280"/>
      <c r="H755" s="194">
        <f t="shared" si="29"/>
        <v>662</v>
      </c>
      <c r="I755" s="195" t="s">
        <v>1347</v>
      </c>
      <c r="J755" s="27">
        <v>2</v>
      </c>
      <c r="K755" s="47" t="s">
        <v>306</v>
      </c>
      <c r="L755" s="12" t="s">
        <v>75</v>
      </c>
      <c r="W755" s="198">
        <v>1</v>
      </c>
    </row>
    <row r="756" spans="2:24" ht="41.4" thickBot="1" x14ac:dyDescent="0.55000000000000004">
      <c r="B756" s="180">
        <v>714</v>
      </c>
      <c r="C756" s="10">
        <v>3</v>
      </c>
      <c r="D756" s="38" t="s">
        <v>165</v>
      </c>
      <c r="E756" s="26" t="s">
        <v>291</v>
      </c>
      <c r="F756" s="10" t="s">
        <v>307</v>
      </c>
      <c r="G756" s="138" t="s">
        <v>1004</v>
      </c>
      <c r="H756" s="194">
        <f t="shared" si="29"/>
        <v>663</v>
      </c>
      <c r="I756" s="195" t="s">
        <v>1348</v>
      </c>
      <c r="J756" s="27">
        <v>40</v>
      </c>
      <c r="K756" s="47" t="s">
        <v>1005</v>
      </c>
      <c r="L756" s="12" t="s">
        <v>75</v>
      </c>
      <c r="W756" s="198">
        <v>1</v>
      </c>
    </row>
    <row r="757" spans="2:24" ht="41.4" thickBot="1" x14ac:dyDescent="0.55000000000000004">
      <c r="B757" s="180">
        <v>715</v>
      </c>
      <c r="C757" s="10">
        <v>3</v>
      </c>
      <c r="D757" s="38" t="s">
        <v>165</v>
      </c>
      <c r="E757" s="26" t="s">
        <v>291</v>
      </c>
      <c r="F757" s="26" t="s">
        <v>1006</v>
      </c>
      <c r="G757" s="138" t="s">
        <v>1007</v>
      </c>
      <c r="H757" s="194">
        <f t="shared" si="29"/>
        <v>664</v>
      </c>
      <c r="I757" s="195" t="s">
        <v>1349</v>
      </c>
      <c r="J757" s="27">
        <v>1</v>
      </c>
      <c r="K757" s="47" t="s">
        <v>1008</v>
      </c>
      <c r="L757" s="12" t="s">
        <v>75</v>
      </c>
      <c r="W757" s="198">
        <v>1</v>
      </c>
    </row>
    <row r="758" spans="2:24" ht="41.4" thickBot="1" x14ac:dyDescent="0.55000000000000004">
      <c r="B758" s="180">
        <v>716</v>
      </c>
      <c r="C758" s="10">
        <v>3</v>
      </c>
      <c r="D758" s="38" t="s">
        <v>165</v>
      </c>
      <c r="E758" s="26" t="s">
        <v>291</v>
      </c>
      <c r="F758" s="10" t="s">
        <v>1009</v>
      </c>
      <c r="G758" s="278" t="s">
        <v>1010</v>
      </c>
      <c r="H758" s="194">
        <f t="shared" si="29"/>
        <v>665</v>
      </c>
      <c r="I758" s="195" t="s">
        <v>1350</v>
      </c>
      <c r="J758" s="41">
        <v>1</v>
      </c>
      <c r="K758" s="47" t="s">
        <v>1011</v>
      </c>
      <c r="L758" s="12" t="s">
        <v>75</v>
      </c>
      <c r="W758" s="198">
        <v>1</v>
      </c>
    </row>
    <row r="759" spans="2:24" ht="41.4" thickBot="1" x14ac:dyDescent="0.55000000000000004">
      <c r="B759" s="180">
        <v>717</v>
      </c>
      <c r="C759" s="10">
        <v>3</v>
      </c>
      <c r="D759" s="38" t="s">
        <v>165</v>
      </c>
      <c r="E759" s="26" t="s">
        <v>291</v>
      </c>
      <c r="F759" s="10" t="s">
        <v>1009</v>
      </c>
      <c r="G759" s="280"/>
      <c r="H759" s="194">
        <f t="shared" si="29"/>
        <v>666</v>
      </c>
      <c r="I759" s="195" t="s">
        <v>1351</v>
      </c>
      <c r="J759" s="41">
        <v>1</v>
      </c>
      <c r="K759" s="47" t="s">
        <v>1012</v>
      </c>
      <c r="L759" s="12" t="s">
        <v>75</v>
      </c>
      <c r="W759" s="198">
        <v>1</v>
      </c>
    </row>
    <row r="760" spans="2:24" ht="41.4" thickBot="1" x14ac:dyDescent="0.55000000000000004">
      <c r="B760" s="180">
        <v>718</v>
      </c>
      <c r="C760" s="10">
        <v>3</v>
      </c>
      <c r="D760" s="38" t="s">
        <v>165</v>
      </c>
      <c r="E760" s="26" t="s">
        <v>291</v>
      </c>
      <c r="F760" s="26" t="s">
        <v>1013</v>
      </c>
      <c r="G760" s="278" t="s">
        <v>1014</v>
      </c>
      <c r="H760" s="194">
        <f t="shared" si="29"/>
        <v>667</v>
      </c>
      <c r="I760" s="195" t="s">
        <v>1352</v>
      </c>
      <c r="J760" s="27">
        <v>15</v>
      </c>
      <c r="K760" s="47" t="s">
        <v>1015</v>
      </c>
      <c r="L760" s="12" t="s">
        <v>75</v>
      </c>
      <c r="W760" s="198">
        <v>1</v>
      </c>
    </row>
    <row r="761" spans="2:24" ht="26.4" thickBot="1" x14ac:dyDescent="0.55000000000000004">
      <c r="B761" s="180">
        <v>719</v>
      </c>
      <c r="C761" s="10">
        <v>3</v>
      </c>
      <c r="D761" s="38" t="s">
        <v>165</v>
      </c>
      <c r="E761" s="26" t="s">
        <v>291</v>
      </c>
      <c r="F761" s="26" t="s">
        <v>1013</v>
      </c>
      <c r="G761" s="279"/>
      <c r="H761" s="194">
        <f t="shared" si="29"/>
        <v>668</v>
      </c>
      <c r="I761" s="195" t="s">
        <v>1353</v>
      </c>
      <c r="J761" s="27">
        <v>4</v>
      </c>
      <c r="K761" s="47" t="s">
        <v>2574</v>
      </c>
      <c r="L761" s="12" t="s">
        <v>75</v>
      </c>
      <c r="W761" s="198">
        <v>1</v>
      </c>
    </row>
    <row r="762" spans="2:24" ht="26.4" thickBot="1" x14ac:dyDescent="0.55000000000000004">
      <c r="B762" s="180"/>
      <c r="D762" s="38"/>
      <c r="E762" s="26"/>
      <c r="F762" s="26"/>
      <c r="G762" s="280"/>
      <c r="H762" s="194">
        <f t="shared" si="29"/>
        <v>669</v>
      </c>
      <c r="I762" s="195" t="s">
        <v>1354</v>
      </c>
      <c r="J762" s="59">
        <v>1</v>
      </c>
      <c r="K762" s="84" t="s">
        <v>2575</v>
      </c>
      <c r="L762" s="12" t="s">
        <v>75</v>
      </c>
      <c r="W762" s="198">
        <v>1</v>
      </c>
    </row>
    <row r="763" spans="2:24" ht="26.4" thickBot="1" x14ac:dyDescent="0.55000000000000004">
      <c r="B763" s="180">
        <v>720</v>
      </c>
      <c r="G763" s="31" t="s">
        <v>2576</v>
      </c>
      <c r="H763" s="32"/>
      <c r="I763" s="33"/>
      <c r="J763" s="34"/>
      <c r="K763" s="35"/>
      <c r="M763" s="189"/>
      <c r="N763" s="189"/>
      <c r="O763" s="189"/>
      <c r="P763" s="189"/>
      <c r="Q763" s="190"/>
      <c r="R763" s="191"/>
      <c r="S763" s="192">
        <v>3</v>
      </c>
      <c r="T763" s="191" t="s">
        <v>2598</v>
      </c>
      <c r="U763" s="192"/>
      <c r="V763" s="191"/>
      <c r="W763" s="193">
        <f>SUM(W764:W778)</f>
        <v>15</v>
      </c>
      <c r="X763" s="191" t="s">
        <v>2600</v>
      </c>
    </row>
    <row r="764" spans="2:24" ht="41.4" thickBot="1" x14ac:dyDescent="0.55000000000000004">
      <c r="B764" s="180">
        <v>721</v>
      </c>
      <c r="C764" s="10">
        <v>3</v>
      </c>
      <c r="D764" s="38" t="s">
        <v>165</v>
      </c>
      <c r="E764" s="25" t="s">
        <v>2577</v>
      </c>
      <c r="F764" s="25" t="s">
        <v>2578</v>
      </c>
      <c r="G764" s="278" t="s">
        <v>2579</v>
      </c>
      <c r="H764" s="194">
        <f>+H762+1</f>
        <v>670</v>
      </c>
      <c r="I764" s="195" t="s">
        <v>1355</v>
      </c>
      <c r="J764" s="85">
        <v>1</v>
      </c>
      <c r="K764" s="28" t="s">
        <v>2580</v>
      </c>
      <c r="L764" s="12" t="s">
        <v>2581</v>
      </c>
      <c r="W764" s="198">
        <v>1</v>
      </c>
    </row>
    <row r="765" spans="2:24" ht="41.4" thickBot="1" x14ac:dyDescent="0.55000000000000004">
      <c r="B765" s="180">
        <v>722</v>
      </c>
      <c r="C765" s="10">
        <v>3</v>
      </c>
      <c r="D765" s="38" t="s">
        <v>165</v>
      </c>
      <c r="E765" s="25" t="s">
        <v>2577</v>
      </c>
      <c r="F765" s="25" t="s">
        <v>2578</v>
      </c>
      <c r="G765" s="279"/>
      <c r="H765" s="194">
        <f t="shared" ref="H765:H778" si="30">+H764+1</f>
        <v>671</v>
      </c>
      <c r="I765" s="195" t="s">
        <v>1356</v>
      </c>
      <c r="J765" s="86">
        <v>1</v>
      </c>
      <c r="K765" s="60" t="s">
        <v>2582</v>
      </c>
      <c r="L765" s="12" t="s">
        <v>2581</v>
      </c>
      <c r="W765" s="198">
        <v>1</v>
      </c>
    </row>
    <row r="766" spans="2:24" ht="41.4" thickBot="1" x14ac:dyDescent="0.55000000000000004">
      <c r="B766" s="180">
        <v>723</v>
      </c>
      <c r="C766" s="10">
        <v>3</v>
      </c>
      <c r="D766" s="38" t="s">
        <v>165</v>
      </c>
      <c r="E766" s="25" t="s">
        <v>2577</v>
      </c>
      <c r="F766" s="25" t="s">
        <v>2578</v>
      </c>
      <c r="G766" s="279"/>
      <c r="H766" s="194">
        <f t="shared" si="30"/>
        <v>672</v>
      </c>
      <c r="I766" s="195" t="s">
        <v>1357</v>
      </c>
      <c r="J766" s="85">
        <v>1</v>
      </c>
      <c r="K766" s="28" t="s">
        <v>2583</v>
      </c>
      <c r="L766" s="12" t="s">
        <v>2581</v>
      </c>
      <c r="W766" s="198">
        <v>1</v>
      </c>
    </row>
    <row r="767" spans="2:24" ht="41.4" thickBot="1" x14ac:dyDescent="0.55000000000000004">
      <c r="B767" s="180">
        <v>724</v>
      </c>
      <c r="C767" s="10">
        <v>3</v>
      </c>
      <c r="D767" s="38" t="s">
        <v>165</v>
      </c>
      <c r="E767" s="25" t="s">
        <v>2577</v>
      </c>
      <c r="F767" s="25" t="s">
        <v>2578</v>
      </c>
      <c r="G767" s="280"/>
      <c r="H767" s="194">
        <f t="shared" si="30"/>
        <v>673</v>
      </c>
      <c r="I767" s="195" t="s">
        <v>1358</v>
      </c>
      <c r="J767" s="86">
        <v>40</v>
      </c>
      <c r="K767" s="28" t="s">
        <v>2584</v>
      </c>
      <c r="L767" s="12" t="s">
        <v>2581</v>
      </c>
      <c r="W767" s="198">
        <v>1</v>
      </c>
    </row>
    <row r="768" spans="2:24" ht="41.4" thickBot="1" x14ac:dyDescent="0.55000000000000004">
      <c r="B768" s="180">
        <v>725</v>
      </c>
      <c r="C768" s="10">
        <v>3</v>
      </c>
      <c r="D768" s="38" t="s">
        <v>165</v>
      </c>
      <c r="E768" s="25" t="s">
        <v>2577</v>
      </c>
      <c r="F768" s="10" t="s">
        <v>2585</v>
      </c>
      <c r="G768" s="278" t="s">
        <v>2586</v>
      </c>
      <c r="H768" s="194">
        <f t="shared" si="30"/>
        <v>674</v>
      </c>
      <c r="I768" s="195" t="s">
        <v>1359</v>
      </c>
      <c r="J768" s="86">
        <v>1</v>
      </c>
      <c r="K768" s="60" t="s">
        <v>3093</v>
      </c>
      <c r="L768" s="12" t="s">
        <v>2581</v>
      </c>
      <c r="W768" s="198">
        <v>1</v>
      </c>
    </row>
    <row r="769" spans="2:24" ht="41.4" thickBot="1" x14ac:dyDescent="0.55000000000000004">
      <c r="B769" s="180">
        <v>726</v>
      </c>
      <c r="C769" s="10">
        <v>3</v>
      </c>
      <c r="D769" s="38" t="s">
        <v>165</v>
      </c>
      <c r="E769" s="25" t="s">
        <v>2577</v>
      </c>
      <c r="F769" s="10" t="s">
        <v>2585</v>
      </c>
      <c r="G769" s="279"/>
      <c r="H769" s="194">
        <f t="shared" si="30"/>
        <v>675</v>
      </c>
      <c r="I769" s="195" t="s">
        <v>1360</v>
      </c>
      <c r="J769" s="86">
        <v>1</v>
      </c>
      <c r="K769" s="60" t="s">
        <v>3094</v>
      </c>
      <c r="L769" s="12" t="s">
        <v>2581</v>
      </c>
      <c r="W769" s="198">
        <v>1</v>
      </c>
    </row>
    <row r="770" spans="2:24" ht="61.8" thickBot="1" x14ac:dyDescent="0.55000000000000004">
      <c r="B770" s="180">
        <v>727</v>
      </c>
      <c r="C770" s="10">
        <v>3</v>
      </c>
      <c r="D770" s="38" t="s">
        <v>165</v>
      </c>
      <c r="E770" s="25" t="s">
        <v>2577</v>
      </c>
      <c r="F770" s="10" t="s">
        <v>2585</v>
      </c>
      <c r="G770" s="279"/>
      <c r="H770" s="194">
        <f t="shared" si="30"/>
        <v>676</v>
      </c>
      <c r="I770" s="195" t="s">
        <v>1361</v>
      </c>
      <c r="J770" s="86">
        <v>1</v>
      </c>
      <c r="K770" s="60" t="s">
        <v>3095</v>
      </c>
      <c r="L770" s="12" t="s">
        <v>2581</v>
      </c>
      <c r="W770" s="198">
        <v>1</v>
      </c>
    </row>
    <row r="771" spans="2:24" ht="82.2" thickBot="1" x14ac:dyDescent="0.55000000000000004">
      <c r="B771" s="180">
        <v>728</v>
      </c>
      <c r="C771" s="10">
        <v>3</v>
      </c>
      <c r="D771" s="38" t="s">
        <v>165</v>
      </c>
      <c r="E771" s="25" t="s">
        <v>2577</v>
      </c>
      <c r="F771" s="10" t="s">
        <v>2585</v>
      </c>
      <c r="G771" s="279"/>
      <c r="H771" s="194">
        <f t="shared" si="30"/>
        <v>677</v>
      </c>
      <c r="I771" s="195" t="s">
        <v>1362</v>
      </c>
      <c r="J771" s="85">
        <v>1</v>
      </c>
      <c r="K771" s="60" t="s">
        <v>3096</v>
      </c>
      <c r="L771" s="12" t="s">
        <v>2581</v>
      </c>
      <c r="W771" s="198">
        <v>1</v>
      </c>
    </row>
    <row r="772" spans="2:24" ht="61.8" thickBot="1" x14ac:dyDescent="0.55000000000000004">
      <c r="B772" s="180">
        <v>729</v>
      </c>
      <c r="C772" s="10">
        <v>3</v>
      </c>
      <c r="D772" s="38" t="s">
        <v>165</v>
      </c>
      <c r="E772" s="25" t="s">
        <v>2577</v>
      </c>
      <c r="F772" s="10" t="s">
        <v>2585</v>
      </c>
      <c r="G772" s="279"/>
      <c r="H772" s="194">
        <f t="shared" si="30"/>
        <v>678</v>
      </c>
      <c r="I772" s="195" t="s">
        <v>1363</v>
      </c>
      <c r="J772" s="85">
        <v>1</v>
      </c>
      <c r="K772" s="60" t="s">
        <v>3097</v>
      </c>
      <c r="L772" s="12" t="s">
        <v>2581</v>
      </c>
      <c r="W772" s="198">
        <v>1</v>
      </c>
    </row>
    <row r="773" spans="2:24" ht="82.2" thickBot="1" x14ac:dyDescent="0.55000000000000004">
      <c r="B773" s="180">
        <v>730</v>
      </c>
      <c r="C773" s="10">
        <v>3</v>
      </c>
      <c r="D773" s="38" t="s">
        <v>165</v>
      </c>
      <c r="E773" s="25" t="s">
        <v>2577</v>
      </c>
      <c r="F773" s="10" t="s">
        <v>2585</v>
      </c>
      <c r="G773" s="279"/>
      <c r="H773" s="194">
        <f t="shared" si="30"/>
        <v>679</v>
      </c>
      <c r="I773" s="195" t="s">
        <v>1364</v>
      </c>
      <c r="J773" s="86">
        <v>1</v>
      </c>
      <c r="K773" s="60" t="s">
        <v>3098</v>
      </c>
      <c r="L773" s="12" t="s">
        <v>2581</v>
      </c>
      <c r="W773" s="198">
        <v>1</v>
      </c>
    </row>
    <row r="774" spans="2:24" ht="61.8" thickBot="1" x14ac:dyDescent="0.55000000000000004">
      <c r="B774" s="180">
        <v>731</v>
      </c>
      <c r="C774" s="10">
        <v>3</v>
      </c>
      <c r="D774" s="38" t="s">
        <v>165</v>
      </c>
      <c r="E774" s="25" t="s">
        <v>2577</v>
      </c>
      <c r="F774" s="10" t="s">
        <v>2585</v>
      </c>
      <c r="G774" s="279"/>
      <c r="H774" s="194">
        <f t="shared" si="30"/>
        <v>680</v>
      </c>
      <c r="I774" s="195" t="s">
        <v>1365</v>
      </c>
      <c r="J774" s="85">
        <v>1</v>
      </c>
      <c r="K774" s="60" t="s">
        <v>3099</v>
      </c>
      <c r="L774" s="12" t="s">
        <v>2581</v>
      </c>
      <c r="W774" s="198">
        <v>1</v>
      </c>
    </row>
    <row r="775" spans="2:24" ht="102.6" thickBot="1" x14ac:dyDescent="0.55000000000000004">
      <c r="B775" s="180">
        <v>732</v>
      </c>
      <c r="C775" s="10">
        <v>3</v>
      </c>
      <c r="D775" s="38" t="s">
        <v>165</v>
      </c>
      <c r="E775" s="25" t="s">
        <v>2577</v>
      </c>
      <c r="F775" s="10" t="s">
        <v>2585</v>
      </c>
      <c r="G775" s="280"/>
      <c r="H775" s="194">
        <f t="shared" si="30"/>
        <v>681</v>
      </c>
      <c r="I775" s="195" t="s">
        <v>1366</v>
      </c>
      <c r="J775" s="85">
        <v>1</v>
      </c>
      <c r="K775" s="60" t="s">
        <v>3100</v>
      </c>
      <c r="L775" s="12" t="s">
        <v>2581</v>
      </c>
      <c r="W775" s="198">
        <v>1</v>
      </c>
    </row>
    <row r="776" spans="2:24" ht="61.8" thickBot="1" x14ac:dyDescent="0.55000000000000004">
      <c r="B776" s="180">
        <v>733</v>
      </c>
      <c r="C776" s="10">
        <v>3</v>
      </c>
      <c r="D776" s="38" t="s">
        <v>165</v>
      </c>
      <c r="E776" s="25" t="s">
        <v>2577</v>
      </c>
      <c r="F776" s="25" t="s">
        <v>3101</v>
      </c>
      <c r="G776" s="278" t="s">
        <v>3102</v>
      </c>
      <c r="H776" s="194">
        <f t="shared" si="30"/>
        <v>682</v>
      </c>
      <c r="I776" s="195" t="s">
        <v>1367</v>
      </c>
      <c r="J776" s="86">
        <v>40</v>
      </c>
      <c r="K776" s="28" t="s">
        <v>3103</v>
      </c>
      <c r="L776" s="12" t="s">
        <v>2581</v>
      </c>
      <c r="W776" s="198">
        <v>1</v>
      </c>
    </row>
    <row r="777" spans="2:24" ht="61.8" thickBot="1" x14ac:dyDescent="0.55000000000000004">
      <c r="B777" s="180">
        <v>734</v>
      </c>
      <c r="C777" s="10">
        <v>3</v>
      </c>
      <c r="D777" s="38" t="s">
        <v>165</v>
      </c>
      <c r="E777" s="25" t="s">
        <v>2577</v>
      </c>
      <c r="F777" s="25" t="s">
        <v>3101</v>
      </c>
      <c r="G777" s="279"/>
      <c r="H777" s="194">
        <f t="shared" si="30"/>
        <v>683</v>
      </c>
      <c r="I777" s="195" t="s">
        <v>1368</v>
      </c>
      <c r="J777" s="86">
        <v>40</v>
      </c>
      <c r="K777" s="28" t="s">
        <v>3104</v>
      </c>
      <c r="L777" s="12" t="s">
        <v>2581</v>
      </c>
      <c r="W777" s="198">
        <v>1</v>
      </c>
    </row>
    <row r="778" spans="2:24" ht="41.4" thickBot="1" x14ac:dyDescent="0.55000000000000004">
      <c r="B778" s="180">
        <v>735</v>
      </c>
      <c r="C778" s="10">
        <v>3</v>
      </c>
      <c r="D778" s="38" t="s">
        <v>165</v>
      </c>
      <c r="E778" s="25" t="s">
        <v>2577</v>
      </c>
      <c r="F778" s="25" t="s">
        <v>3101</v>
      </c>
      <c r="G778" s="280"/>
      <c r="H778" s="194">
        <f t="shared" si="30"/>
        <v>684</v>
      </c>
      <c r="I778" s="195" t="s">
        <v>1369</v>
      </c>
      <c r="J778" s="86">
        <v>6</v>
      </c>
      <c r="K778" s="60" t="s">
        <v>3105</v>
      </c>
      <c r="L778" s="12" t="s">
        <v>2581</v>
      </c>
      <c r="W778" s="198">
        <v>1</v>
      </c>
    </row>
    <row r="779" spans="2:24" ht="26.4" thickBot="1" x14ac:dyDescent="0.55000000000000004">
      <c r="B779" s="180">
        <v>736</v>
      </c>
      <c r="G779" s="18" t="s">
        <v>3106</v>
      </c>
      <c r="H779" s="19"/>
      <c r="I779" s="19"/>
      <c r="J779" s="19"/>
      <c r="K779" s="48"/>
      <c r="M779" s="184"/>
      <c r="N779" s="184"/>
      <c r="O779" s="184"/>
      <c r="P779" s="184"/>
      <c r="Q779" s="185">
        <v>2</v>
      </c>
      <c r="R779" s="186" t="s">
        <v>2597</v>
      </c>
      <c r="S779" s="187">
        <f>SUM(S780:S790)</f>
        <v>3</v>
      </c>
      <c r="T779" s="186" t="s">
        <v>2598</v>
      </c>
      <c r="U779" s="187">
        <v>6</v>
      </c>
      <c r="V779" s="186" t="s">
        <v>2599</v>
      </c>
      <c r="W779" s="200">
        <f>SUM(W780:W790)/2</f>
        <v>9</v>
      </c>
      <c r="X779" s="186" t="s">
        <v>2600</v>
      </c>
    </row>
    <row r="780" spans="2:24" ht="26.4" thickBot="1" x14ac:dyDescent="0.55000000000000004">
      <c r="B780" s="180">
        <v>737</v>
      </c>
      <c r="G780" s="31" t="s">
        <v>3107</v>
      </c>
      <c r="H780" s="37"/>
      <c r="I780" s="33"/>
      <c r="J780" s="34"/>
      <c r="K780" s="35"/>
      <c r="M780" s="189"/>
      <c r="N780" s="189"/>
      <c r="O780" s="189"/>
      <c r="P780" s="189"/>
      <c r="Q780" s="190"/>
      <c r="R780" s="191"/>
      <c r="S780" s="192">
        <v>2</v>
      </c>
      <c r="T780" s="191" t="s">
        <v>2598</v>
      </c>
      <c r="U780" s="192"/>
      <c r="V780" s="191"/>
      <c r="W780" s="193">
        <f>SUM(W781:W787)</f>
        <v>7</v>
      </c>
      <c r="X780" s="191" t="s">
        <v>2600</v>
      </c>
    </row>
    <row r="781" spans="2:24" ht="26.4" thickBot="1" x14ac:dyDescent="0.55000000000000004">
      <c r="B781" s="180">
        <v>738</v>
      </c>
      <c r="C781" s="10">
        <v>3</v>
      </c>
      <c r="D781" s="25" t="s">
        <v>3108</v>
      </c>
      <c r="E781" s="26" t="s">
        <v>3109</v>
      </c>
      <c r="F781" s="26" t="s">
        <v>3110</v>
      </c>
      <c r="G781" s="278" t="s">
        <v>3111</v>
      </c>
      <c r="H781" s="194">
        <f>+H778+1</f>
        <v>685</v>
      </c>
      <c r="I781" s="195" t="s">
        <v>1370</v>
      </c>
      <c r="J781" s="27">
        <v>4</v>
      </c>
      <c r="K781" s="47" t="s">
        <v>3112</v>
      </c>
      <c r="L781" s="12" t="s">
        <v>75</v>
      </c>
      <c r="W781" s="198">
        <v>1</v>
      </c>
    </row>
    <row r="782" spans="2:24" ht="26.4" thickBot="1" x14ac:dyDescent="0.55000000000000004">
      <c r="B782" s="180">
        <v>739</v>
      </c>
      <c r="C782" s="10">
        <v>3</v>
      </c>
      <c r="D782" s="25" t="s">
        <v>3108</v>
      </c>
      <c r="E782" s="26" t="s">
        <v>3109</v>
      </c>
      <c r="F782" s="26" t="s">
        <v>3110</v>
      </c>
      <c r="G782" s="279"/>
      <c r="H782" s="194">
        <f t="shared" ref="H782:H787" si="31">+H781+1</f>
        <v>686</v>
      </c>
      <c r="I782" s="195" t="s">
        <v>1371</v>
      </c>
      <c r="J782" s="27">
        <v>4</v>
      </c>
      <c r="K782" s="47" t="s">
        <v>3113</v>
      </c>
      <c r="L782" s="12" t="s">
        <v>75</v>
      </c>
      <c r="W782" s="198">
        <v>1</v>
      </c>
    </row>
    <row r="783" spans="2:24" ht="41.4" thickBot="1" x14ac:dyDescent="0.55000000000000004">
      <c r="B783" s="180">
        <v>740</v>
      </c>
      <c r="C783" s="10">
        <v>3</v>
      </c>
      <c r="D783" s="25" t="s">
        <v>3108</v>
      </c>
      <c r="E783" s="26" t="s">
        <v>3109</v>
      </c>
      <c r="F783" s="26" t="s">
        <v>3110</v>
      </c>
      <c r="G783" s="279"/>
      <c r="H783" s="194">
        <f t="shared" si="31"/>
        <v>687</v>
      </c>
      <c r="I783" s="195" t="s">
        <v>1372</v>
      </c>
      <c r="J783" s="27">
        <v>40</v>
      </c>
      <c r="K783" s="52" t="s">
        <v>3114</v>
      </c>
      <c r="L783" s="12" t="s">
        <v>75</v>
      </c>
      <c r="W783" s="198">
        <v>1</v>
      </c>
    </row>
    <row r="784" spans="2:24" ht="41.4" thickBot="1" x14ac:dyDescent="0.55000000000000004">
      <c r="B784" s="180">
        <v>741</v>
      </c>
      <c r="C784" s="10">
        <v>3</v>
      </c>
      <c r="D784" s="25" t="s">
        <v>3108</v>
      </c>
      <c r="E784" s="26" t="s">
        <v>3109</v>
      </c>
      <c r="F784" s="26" t="s">
        <v>3110</v>
      </c>
      <c r="G784" s="279"/>
      <c r="H784" s="194">
        <f t="shared" si="31"/>
        <v>688</v>
      </c>
      <c r="I784" s="195" t="s">
        <v>1373</v>
      </c>
      <c r="J784" s="27">
        <v>14</v>
      </c>
      <c r="K784" s="47" t="s">
        <v>3115</v>
      </c>
      <c r="L784" s="12" t="s">
        <v>75</v>
      </c>
      <c r="W784" s="198">
        <v>1</v>
      </c>
    </row>
    <row r="785" spans="1:24" ht="41.4" thickBot="1" x14ac:dyDescent="0.55000000000000004">
      <c r="B785" s="180">
        <v>742</v>
      </c>
      <c r="C785" s="10">
        <v>3</v>
      </c>
      <c r="D785" s="25" t="s">
        <v>3108</v>
      </c>
      <c r="E785" s="26" t="s">
        <v>3109</v>
      </c>
      <c r="F785" s="26" t="s">
        <v>3110</v>
      </c>
      <c r="G785" s="280"/>
      <c r="H785" s="194">
        <f t="shared" si="31"/>
        <v>689</v>
      </c>
      <c r="I785" s="195" t="s">
        <v>1374</v>
      </c>
      <c r="J785" s="27">
        <v>8</v>
      </c>
      <c r="K785" s="47" t="s">
        <v>3116</v>
      </c>
      <c r="L785" s="12" t="s">
        <v>75</v>
      </c>
      <c r="W785" s="198">
        <v>1</v>
      </c>
    </row>
    <row r="786" spans="1:24" ht="41.4" thickBot="1" x14ac:dyDescent="0.55000000000000004">
      <c r="B786" s="180">
        <v>743</v>
      </c>
      <c r="C786" s="10">
        <v>3</v>
      </c>
      <c r="D786" s="25" t="s">
        <v>3108</v>
      </c>
      <c r="E786" s="26" t="s">
        <v>3109</v>
      </c>
      <c r="F786" s="10" t="s">
        <v>3117</v>
      </c>
      <c r="G786" s="272" t="s">
        <v>3118</v>
      </c>
      <c r="H786" s="194">
        <f t="shared" si="31"/>
        <v>690</v>
      </c>
      <c r="I786" s="195" t="s">
        <v>1375</v>
      </c>
      <c r="J786" s="27">
        <v>40</v>
      </c>
      <c r="K786" s="52" t="s">
        <v>3119</v>
      </c>
      <c r="L786" s="12" t="s">
        <v>75</v>
      </c>
      <c r="W786" s="198">
        <v>1</v>
      </c>
    </row>
    <row r="787" spans="1:24" ht="41.4" thickBot="1" x14ac:dyDescent="0.55000000000000004">
      <c r="B787" s="180">
        <v>744</v>
      </c>
      <c r="C787" s="10">
        <v>3</v>
      </c>
      <c r="D787" s="25" t="s">
        <v>3108</v>
      </c>
      <c r="E787" s="26" t="s">
        <v>3109</v>
      </c>
      <c r="F787" s="10" t="s">
        <v>3117</v>
      </c>
      <c r="G787" s="274"/>
      <c r="H787" s="194">
        <f t="shared" si="31"/>
        <v>691</v>
      </c>
      <c r="I787" s="195" t="s">
        <v>1376</v>
      </c>
      <c r="J787" s="27">
        <v>40</v>
      </c>
      <c r="K787" s="52" t="s">
        <v>3120</v>
      </c>
      <c r="L787" s="12" t="s">
        <v>75</v>
      </c>
      <c r="W787" s="198">
        <v>1</v>
      </c>
    </row>
    <row r="788" spans="1:24" ht="26.4" thickBot="1" x14ac:dyDescent="0.55000000000000004">
      <c r="B788" s="180">
        <v>745</v>
      </c>
      <c r="G788" s="31" t="s">
        <v>3121</v>
      </c>
      <c r="H788" s="32"/>
      <c r="I788" s="33"/>
      <c r="J788" s="34"/>
      <c r="K788" s="35"/>
      <c r="M788" s="189"/>
      <c r="N788" s="189"/>
      <c r="O788" s="189"/>
      <c r="P788" s="189"/>
      <c r="Q788" s="190"/>
      <c r="R788" s="191"/>
      <c r="S788" s="192">
        <v>1</v>
      </c>
      <c r="T788" s="191" t="s">
        <v>2598</v>
      </c>
      <c r="U788" s="192"/>
      <c r="V788" s="191"/>
      <c r="W788" s="193">
        <f>SUM(W789:W790)</f>
        <v>2</v>
      </c>
      <c r="X788" s="191" t="s">
        <v>2600</v>
      </c>
    </row>
    <row r="789" spans="1:24" ht="26.4" thickBot="1" x14ac:dyDescent="0.55000000000000004">
      <c r="B789" s="180">
        <v>746</v>
      </c>
      <c r="C789" s="10">
        <v>3</v>
      </c>
      <c r="D789" s="25" t="s">
        <v>3108</v>
      </c>
      <c r="E789" s="25" t="s">
        <v>3122</v>
      </c>
      <c r="F789" s="25" t="s">
        <v>3123</v>
      </c>
      <c r="G789" s="278" t="s">
        <v>3124</v>
      </c>
      <c r="H789" s="194">
        <f>+H787+1</f>
        <v>692</v>
      </c>
      <c r="I789" s="195" t="s">
        <v>1377</v>
      </c>
      <c r="J789" s="27">
        <v>2</v>
      </c>
      <c r="K789" s="47" t="s">
        <v>3125</v>
      </c>
      <c r="L789" s="12" t="s">
        <v>75</v>
      </c>
      <c r="W789" s="198">
        <v>1</v>
      </c>
    </row>
    <row r="790" spans="1:24" ht="26.4" thickBot="1" x14ac:dyDescent="0.55000000000000004">
      <c r="B790" s="180">
        <v>747</v>
      </c>
      <c r="C790" s="10">
        <v>3</v>
      </c>
      <c r="D790" s="25" t="s">
        <v>3108</v>
      </c>
      <c r="E790" s="25" t="s">
        <v>3122</v>
      </c>
      <c r="F790" s="25" t="s">
        <v>3123</v>
      </c>
      <c r="G790" s="280"/>
      <c r="H790" s="194">
        <f>+H789+1</f>
        <v>693</v>
      </c>
      <c r="I790" s="195" t="s">
        <v>1378</v>
      </c>
      <c r="J790" s="27">
        <v>2</v>
      </c>
      <c r="K790" s="47" t="s">
        <v>3126</v>
      </c>
      <c r="L790" s="12" t="s">
        <v>75</v>
      </c>
      <c r="W790" s="198">
        <v>1</v>
      </c>
    </row>
    <row r="791" spans="1:24" x14ac:dyDescent="0.5">
      <c r="B791" s="180">
        <v>748</v>
      </c>
      <c r="G791" s="87" t="s">
        <v>3127</v>
      </c>
      <c r="H791" s="88"/>
      <c r="I791" s="89"/>
      <c r="J791" s="89"/>
      <c r="K791" s="90"/>
      <c r="M791" s="189"/>
      <c r="N791" s="189"/>
      <c r="O791" s="189">
        <v>7</v>
      </c>
      <c r="P791" s="189" t="s">
        <v>2596</v>
      </c>
      <c r="Q791" s="190">
        <f>SUM(Q792:Q877)</f>
        <v>12</v>
      </c>
      <c r="R791" s="191" t="s">
        <v>2597</v>
      </c>
      <c r="S791" s="190">
        <f>SUM(S792:S877)/2</f>
        <v>23</v>
      </c>
      <c r="T791" s="191" t="s">
        <v>2598</v>
      </c>
      <c r="U791" s="190">
        <f>SUM(U792:U877)</f>
        <v>27</v>
      </c>
      <c r="V791" s="191" t="s">
        <v>2599</v>
      </c>
      <c r="W791" s="190">
        <f>SUM(W792:W877)/3</f>
        <v>67</v>
      </c>
      <c r="X791" s="191" t="s">
        <v>2600</v>
      </c>
    </row>
    <row r="792" spans="1:24" ht="26.4" thickBot="1" x14ac:dyDescent="0.55000000000000004">
      <c r="B792" s="180">
        <v>749</v>
      </c>
      <c r="G792" s="18" t="s">
        <v>3128</v>
      </c>
      <c r="H792" s="19"/>
      <c r="I792" s="19"/>
      <c r="J792" s="19"/>
      <c r="K792" s="48"/>
      <c r="M792" s="184"/>
      <c r="N792" s="184"/>
      <c r="O792" s="184"/>
      <c r="P792" s="184"/>
      <c r="Q792" s="185">
        <v>1</v>
      </c>
      <c r="R792" s="186" t="s">
        <v>2597</v>
      </c>
      <c r="S792" s="187">
        <f>SUM(S793:S800)</f>
        <v>1</v>
      </c>
      <c r="T792" s="186" t="s">
        <v>2598</v>
      </c>
      <c r="U792" s="187">
        <v>5</v>
      </c>
      <c r="V792" s="186" t="s">
        <v>2599</v>
      </c>
      <c r="W792" s="200">
        <f>SUM(W793:W800)/2</f>
        <v>7</v>
      </c>
      <c r="X792" s="186" t="s">
        <v>2600</v>
      </c>
    </row>
    <row r="793" spans="1:24" ht="26.4" thickBot="1" x14ac:dyDescent="0.55000000000000004">
      <c r="B793" s="180">
        <v>750</v>
      </c>
      <c r="G793" s="31" t="s">
        <v>3129</v>
      </c>
      <c r="H793" s="37"/>
      <c r="I793" s="33"/>
      <c r="J793" s="34"/>
      <c r="K793" s="35"/>
      <c r="M793" s="189"/>
      <c r="N793" s="189"/>
      <c r="O793" s="189"/>
      <c r="P793" s="189"/>
      <c r="Q793" s="190"/>
      <c r="R793" s="191"/>
      <c r="S793" s="192">
        <v>1</v>
      </c>
      <c r="T793" s="191" t="s">
        <v>2598</v>
      </c>
      <c r="U793" s="192"/>
      <c r="V793" s="191"/>
      <c r="W793" s="193">
        <f>SUM(W794:W800)</f>
        <v>7</v>
      </c>
      <c r="X793" s="191" t="s">
        <v>2600</v>
      </c>
    </row>
    <row r="794" spans="1:24" ht="26.4" thickBot="1" x14ac:dyDescent="0.55000000000000004">
      <c r="A794" s="8">
        <v>1</v>
      </c>
      <c r="B794" s="180">
        <v>751</v>
      </c>
      <c r="C794" s="64" t="s">
        <v>1829</v>
      </c>
      <c r="D794" s="25" t="s">
        <v>3130</v>
      </c>
      <c r="E794" s="26" t="s">
        <v>3131</v>
      </c>
      <c r="F794" s="26" t="s">
        <v>3132</v>
      </c>
      <c r="G794" s="278" t="s">
        <v>3133</v>
      </c>
      <c r="H794" s="194">
        <f>+H790+1</f>
        <v>694</v>
      </c>
      <c r="I794" s="195" t="s">
        <v>1379</v>
      </c>
      <c r="J794" s="27">
        <v>1000000</v>
      </c>
      <c r="K794" s="28" t="s">
        <v>3134</v>
      </c>
      <c r="L794" s="12" t="s">
        <v>3135</v>
      </c>
      <c r="W794" s="198">
        <v>1</v>
      </c>
    </row>
    <row r="795" spans="1:24" ht="61.8" thickBot="1" x14ac:dyDescent="0.55000000000000004">
      <c r="A795" s="8">
        <v>2</v>
      </c>
      <c r="B795" s="180">
        <v>752</v>
      </c>
      <c r="C795" s="64" t="s">
        <v>1829</v>
      </c>
      <c r="D795" s="25" t="s">
        <v>3130</v>
      </c>
      <c r="E795" s="26" t="s">
        <v>3131</v>
      </c>
      <c r="F795" s="26" t="s">
        <v>3132</v>
      </c>
      <c r="G795" s="279"/>
      <c r="H795" s="194">
        <f t="shared" ref="H795:H800" si="32">+H794+1</f>
        <v>695</v>
      </c>
      <c r="I795" s="195" t="s">
        <v>1380</v>
      </c>
      <c r="J795" s="27">
        <v>1</v>
      </c>
      <c r="K795" s="28" t="s">
        <v>3136</v>
      </c>
      <c r="L795" s="12" t="s">
        <v>3135</v>
      </c>
      <c r="W795" s="198">
        <v>1</v>
      </c>
    </row>
    <row r="796" spans="1:24" ht="41.4" thickBot="1" x14ac:dyDescent="0.55000000000000004">
      <c r="A796" s="8">
        <v>3</v>
      </c>
      <c r="B796" s="180">
        <v>753</v>
      </c>
      <c r="C796" s="64" t="s">
        <v>1829</v>
      </c>
      <c r="D796" s="25" t="s">
        <v>3130</v>
      </c>
      <c r="E796" s="26" t="s">
        <v>3131</v>
      </c>
      <c r="F796" s="26" t="s">
        <v>3132</v>
      </c>
      <c r="G796" s="279"/>
      <c r="H796" s="194">
        <f t="shared" si="32"/>
        <v>696</v>
      </c>
      <c r="I796" s="195" t="s">
        <v>1381</v>
      </c>
      <c r="J796" s="27">
        <v>3</v>
      </c>
      <c r="K796" s="28" t="s">
        <v>3137</v>
      </c>
      <c r="L796" s="12" t="s">
        <v>3135</v>
      </c>
      <c r="W796" s="198">
        <v>1</v>
      </c>
    </row>
    <row r="797" spans="1:24" ht="41.4" thickBot="1" x14ac:dyDescent="0.55000000000000004">
      <c r="A797" s="8">
        <v>4</v>
      </c>
      <c r="B797" s="180">
        <v>754</v>
      </c>
      <c r="C797" s="64" t="s">
        <v>1829</v>
      </c>
      <c r="D797" s="25" t="s">
        <v>3130</v>
      </c>
      <c r="E797" s="26" t="s">
        <v>3131</v>
      </c>
      <c r="F797" s="26" t="s">
        <v>3132</v>
      </c>
      <c r="G797" s="279"/>
      <c r="H797" s="194">
        <f t="shared" si="32"/>
        <v>697</v>
      </c>
      <c r="I797" s="195" t="s">
        <v>1382</v>
      </c>
      <c r="J797" s="27">
        <v>6</v>
      </c>
      <c r="K797" s="28" t="s">
        <v>3138</v>
      </c>
      <c r="L797" s="12" t="s">
        <v>3135</v>
      </c>
      <c r="W797" s="198">
        <v>1</v>
      </c>
    </row>
    <row r="798" spans="1:24" ht="41.4" thickBot="1" x14ac:dyDescent="0.55000000000000004">
      <c r="A798" s="8">
        <v>5</v>
      </c>
      <c r="B798" s="180">
        <v>755</v>
      </c>
      <c r="C798" s="64" t="s">
        <v>1829</v>
      </c>
      <c r="D798" s="25" t="s">
        <v>3130</v>
      </c>
      <c r="E798" s="26" t="s">
        <v>3131</v>
      </c>
      <c r="F798" s="26" t="s">
        <v>3132</v>
      </c>
      <c r="G798" s="279"/>
      <c r="H798" s="194">
        <f t="shared" si="32"/>
        <v>698</v>
      </c>
      <c r="I798" s="195" t="s">
        <v>1383</v>
      </c>
      <c r="J798" s="27">
        <v>50</v>
      </c>
      <c r="K798" s="28" t="s">
        <v>3139</v>
      </c>
      <c r="L798" s="12" t="s">
        <v>3135</v>
      </c>
      <c r="W798" s="198">
        <v>1</v>
      </c>
    </row>
    <row r="799" spans="1:24" ht="41.4" thickBot="1" x14ac:dyDescent="0.55000000000000004">
      <c r="A799" s="8">
        <v>6</v>
      </c>
      <c r="B799" s="180"/>
      <c r="C799" s="64" t="s">
        <v>1829</v>
      </c>
      <c r="D799" s="25" t="s">
        <v>3130</v>
      </c>
      <c r="E799" s="26" t="s">
        <v>3131</v>
      </c>
      <c r="F799" s="26" t="s">
        <v>3132</v>
      </c>
      <c r="G799" s="279"/>
      <c r="H799" s="194">
        <f t="shared" si="32"/>
        <v>699</v>
      </c>
      <c r="I799" s="195" t="s">
        <v>1384</v>
      </c>
      <c r="J799" s="45">
        <v>1200</v>
      </c>
      <c r="K799" s="28" t="s">
        <v>3140</v>
      </c>
      <c r="L799" s="12" t="s">
        <v>3135</v>
      </c>
      <c r="W799" s="198">
        <v>1</v>
      </c>
    </row>
    <row r="800" spans="1:24" ht="41.4" thickBot="1" x14ac:dyDescent="0.55000000000000004">
      <c r="B800" s="180">
        <v>756</v>
      </c>
      <c r="C800" s="64" t="s">
        <v>1829</v>
      </c>
      <c r="D800" s="25" t="s">
        <v>3130</v>
      </c>
      <c r="E800" s="26" t="s">
        <v>3131</v>
      </c>
      <c r="F800" s="26" t="s">
        <v>3132</v>
      </c>
      <c r="G800" s="280"/>
      <c r="H800" s="194">
        <f t="shared" si="32"/>
        <v>700</v>
      </c>
      <c r="I800" s="195" t="s">
        <v>1385</v>
      </c>
      <c r="J800" s="45">
        <v>60</v>
      </c>
      <c r="K800" s="36" t="s">
        <v>3141</v>
      </c>
      <c r="L800" s="12" t="s">
        <v>3135</v>
      </c>
      <c r="W800" s="198">
        <v>1</v>
      </c>
    </row>
    <row r="801" spans="1:24" ht="26.4" thickBot="1" x14ac:dyDescent="0.55000000000000004">
      <c r="B801" s="180">
        <v>757</v>
      </c>
      <c r="G801" s="18" t="s">
        <v>3142</v>
      </c>
      <c r="H801" s="19"/>
      <c r="I801" s="19"/>
      <c r="J801" s="19"/>
      <c r="K801" s="48"/>
      <c r="M801" s="184"/>
      <c r="N801" s="184"/>
      <c r="O801" s="184"/>
      <c r="P801" s="184"/>
      <c r="Q801" s="185">
        <v>1</v>
      </c>
      <c r="R801" s="186" t="s">
        <v>2597</v>
      </c>
      <c r="S801" s="187">
        <f>SUM(S802:S805)</f>
        <v>1</v>
      </c>
      <c r="T801" s="186" t="s">
        <v>2598</v>
      </c>
      <c r="U801" s="187">
        <v>2</v>
      </c>
      <c r="V801" s="186" t="s">
        <v>2599</v>
      </c>
      <c r="W801" s="200">
        <f>SUM(W802:W805)/2</f>
        <v>3</v>
      </c>
      <c r="X801" s="186" t="s">
        <v>2600</v>
      </c>
    </row>
    <row r="802" spans="1:24" ht="26.4" thickBot="1" x14ac:dyDescent="0.55000000000000004">
      <c r="B802" s="180">
        <v>758</v>
      </c>
      <c r="G802" s="31" t="s">
        <v>3143</v>
      </c>
      <c r="H802" s="37"/>
      <c r="I802" s="33"/>
      <c r="J802" s="34"/>
      <c r="K802" s="35"/>
      <c r="M802" s="189"/>
      <c r="N802" s="189"/>
      <c r="O802" s="189"/>
      <c r="P802" s="189"/>
      <c r="Q802" s="190"/>
      <c r="R802" s="191"/>
      <c r="S802" s="192">
        <v>1</v>
      </c>
      <c r="T802" s="191" t="s">
        <v>2598</v>
      </c>
      <c r="U802" s="192"/>
      <c r="V802" s="191"/>
      <c r="W802" s="193">
        <f>SUM(W803:W805)</f>
        <v>3</v>
      </c>
      <c r="X802" s="191" t="s">
        <v>2600</v>
      </c>
    </row>
    <row r="803" spans="1:24" ht="41.4" thickBot="1" x14ac:dyDescent="0.55000000000000004">
      <c r="A803" s="8">
        <v>7</v>
      </c>
      <c r="B803" s="180">
        <v>759</v>
      </c>
      <c r="C803" s="64" t="s">
        <v>1829</v>
      </c>
      <c r="D803" s="38" t="s">
        <v>3144</v>
      </c>
      <c r="E803" s="26" t="s">
        <v>3145</v>
      </c>
      <c r="F803" s="26" t="s">
        <v>3146</v>
      </c>
      <c r="G803" s="278" t="s">
        <v>3147</v>
      </c>
      <c r="H803" s="194">
        <f>+H800+1</f>
        <v>701</v>
      </c>
      <c r="I803" s="195" t="s">
        <v>1386</v>
      </c>
      <c r="J803" s="27">
        <v>30</v>
      </c>
      <c r="K803" s="28" t="s">
        <v>3148</v>
      </c>
      <c r="L803" s="12" t="s">
        <v>3135</v>
      </c>
      <c r="W803" s="198">
        <v>1</v>
      </c>
    </row>
    <row r="804" spans="1:24" ht="61.8" thickBot="1" x14ac:dyDescent="0.55000000000000004">
      <c r="A804" s="8">
        <v>8</v>
      </c>
      <c r="B804" s="180">
        <v>760</v>
      </c>
      <c r="C804" s="64" t="s">
        <v>1829</v>
      </c>
      <c r="D804" s="38" t="s">
        <v>3144</v>
      </c>
      <c r="E804" s="26" t="s">
        <v>3145</v>
      </c>
      <c r="F804" s="26" t="s">
        <v>3146</v>
      </c>
      <c r="G804" s="279"/>
      <c r="H804" s="194">
        <f>+H803+1</f>
        <v>702</v>
      </c>
      <c r="I804" s="195" t="s">
        <v>1387</v>
      </c>
      <c r="J804" s="27">
        <v>25</v>
      </c>
      <c r="K804" s="28" t="s">
        <v>3149</v>
      </c>
      <c r="L804" s="12" t="s">
        <v>3135</v>
      </c>
      <c r="W804" s="198">
        <v>1</v>
      </c>
    </row>
    <row r="805" spans="1:24" ht="61.8" thickBot="1" x14ac:dyDescent="0.55000000000000004">
      <c r="A805" s="8">
        <v>9</v>
      </c>
      <c r="B805" s="180">
        <v>761</v>
      </c>
      <c r="C805" s="64" t="s">
        <v>1829</v>
      </c>
      <c r="D805" s="38" t="s">
        <v>3144</v>
      </c>
      <c r="E805" s="26" t="s">
        <v>3145</v>
      </c>
      <c r="F805" s="26" t="s">
        <v>3146</v>
      </c>
      <c r="G805" s="280"/>
      <c r="H805" s="194">
        <f>+H804+1</f>
        <v>703</v>
      </c>
      <c r="I805" s="195" t="s">
        <v>1388</v>
      </c>
      <c r="J805" s="27">
        <v>20</v>
      </c>
      <c r="K805" s="28" t="s">
        <v>3150</v>
      </c>
      <c r="L805" s="12" t="s">
        <v>3135</v>
      </c>
      <c r="W805" s="198">
        <v>1</v>
      </c>
    </row>
    <row r="806" spans="1:24" ht="26.4" thickBot="1" x14ac:dyDescent="0.55000000000000004">
      <c r="B806" s="180">
        <v>762</v>
      </c>
      <c r="G806" s="18" t="s">
        <v>3151</v>
      </c>
      <c r="H806" s="19"/>
      <c r="I806" s="19"/>
      <c r="J806" s="19"/>
      <c r="K806" s="48"/>
      <c r="M806" s="184"/>
      <c r="N806" s="184"/>
      <c r="O806" s="184"/>
      <c r="P806" s="184"/>
      <c r="Q806" s="185">
        <v>1</v>
      </c>
      <c r="R806" s="186" t="s">
        <v>2597</v>
      </c>
      <c r="S806" s="187">
        <f>SUM(S807:S813)</f>
        <v>2</v>
      </c>
      <c r="T806" s="186" t="s">
        <v>2598</v>
      </c>
      <c r="U806" s="187">
        <v>5</v>
      </c>
      <c r="V806" s="186" t="s">
        <v>2599</v>
      </c>
      <c r="W806" s="200">
        <f>SUM(W807:W813)/2</f>
        <v>6</v>
      </c>
      <c r="X806" s="186" t="s">
        <v>2600</v>
      </c>
    </row>
    <row r="807" spans="1:24" ht="26.4" thickBot="1" x14ac:dyDescent="0.55000000000000004">
      <c r="B807" s="180">
        <v>763</v>
      </c>
      <c r="G807" s="31" t="s">
        <v>3152</v>
      </c>
      <c r="H807" s="37"/>
      <c r="I807" s="33"/>
      <c r="J807" s="34"/>
      <c r="K807" s="35"/>
      <c r="M807" s="189"/>
      <c r="N807" s="189"/>
      <c r="O807" s="189"/>
      <c r="P807" s="189"/>
      <c r="Q807" s="190"/>
      <c r="R807" s="191"/>
      <c r="S807" s="192">
        <v>2</v>
      </c>
      <c r="T807" s="191" t="s">
        <v>2598</v>
      </c>
      <c r="U807" s="192"/>
      <c r="V807" s="191"/>
      <c r="W807" s="193">
        <f>SUM(W808:W813)</f>
        <v>6</v>
      </c>
      <c r="X807" s="191" t="s">
        <v>2600</v>
      </c>
    </row>
    <row r="808" spans="1:24" ht="49.2" customHeight="1" thickBot="1" x14ac:dyDescent="0.55000000000000004">
      <c r="A808" s="8">
        <v>10</v>
      </c>
      <c r="B808" s="180">
        <v>764</v>
      </c>
      <c r="C808" s="64" t="s">
        <v>1829</v>
      </c>
      <c r="D808" s="25" t="s">
        <v>3153</v>
      </c>
      <c r="E808" s="26" t="s">
        <v>3154</v>
      </c>
      <c r="F808" s="26" t="s">
        <v>3155</v>
      </c>
      <c r="G808" s="278" t="s">
        <v>3156</v>
      </c>
      <c r="H808" s="194">
        <f>+H805+1</f>
        <v>704</v>
      </c>
      <c r="I808" s="195" t="s">
        <v>1389</v>
      </c>
      <c r="J808" s="27">
        <v>30</v>
      </c>
      <c r="K808" s="28" t="s">
        <v>3157</v>
      </c>
      <c r="L808" s="12" t="s">
        <v>3135</v>
      </c>
      <c r="W808" s="198">
        <v>1</v>
      </c>
    </row>
    <row r="809" spans="1:24" ht="49.95" customHeight="1" thickBot="1" x14ac:dyDescent="0.55000000000000004">
      <c r="A809" s="8">
        <v>11</v>
      </c>
      <c r="B809" s="180">
        <v>765</v>
      </c>
      <c r="C809" s="64" t="s">
        <v>1829</v>
      </c>
      <c r="D809" s="25" t="s">
        <v>3153</v>
      </c>
      <c r="E809" s="26" t="s">
        <v>3154</v>
      </c>
      <c r="F809" s="26" t="s">
        <v>3155</v>
      </c>
      <c r="G809" s="279"/>
      <c r="H809" s="194">
        <f>+H808+1</f>
        <v>705</v>
      </c>
      <c r="I809" s="195" t="s">
        <v>1390</v>
      </c>
      <c r="J809" s="27">
        <v>18</v>
      </c>
      <c r="K809" s="28" t="s">
        <v>2948</v>
      </c>
      <c r="L809" s="12" t="s">
        <v>3135</v>
      </c>
      <c r="W809" s="198">
        <v>1</v>
      </c>
    </row>
    <row r="810" spans="1:24" ht="50.4" customHeight="1" thickBot="1" x14ac:dyDescent="0.55000000000000004">
      <c r="A810" s="8">
        <v>12</v>
      </c>
      <c r="B810" s="180">
        <v>766</v>
      </c>
      <c r="C810" s="64" t="s">
        <v>1829</v>
      </c>
      <c r="D810" s="25" t="s">
        <v>3153</v>
      </c>
      <c r="E810" s="26" t="s">
        <v>3154</v>
      </c>
      <c r="F810" s="26" t="s">
        <v>3155</v>
      </c>
      <c r="G810" s="279"/>
      <c r="H810" s="194">
        <f>+H809+1</f>
        <v>706</v>
      </c>
      <c r="I810" s="195" t="s">
        <v>1391</v>
      </c>
      <c r="J810" s="27">
        <v>5</v>
      </c>
      <c r="K810" s="28" t="s">
        <v>2949</v>
      </c>
      <c r="L810" s="12" t="s">
        <v>3135</v>
      </c>
      <c r="W810" s="198">
        <v>1</v>
      </c>
    </row>
    <row r="811" spans="1:24" ht="82.2" thickBot="1" x14ac:dyDescent="0.55000000000000004">
      <c r="A811" s="8">
        <v>13</v>
      </c>
      <c r="B811" s="180">
        <v>767</v>
      </c>
      <c r="C811" s="64" t="s">
        <v>1829</v>
      </c>
      <c r="D811" s="25" t="s">
        <v>3153</v>
      </c>
      <c r="E811" s="26" t="s">
        <v>3154</v>
      </c>
      <c r="F811" s="26" t="s">
        <v>3155</v>
      </c>
      <c r="G811" s="279"/>
      <c r="H811" s="194">
        <f>+H810+1</f>
        <v>707</v>
      </c>
      <c r="I811" s="195" t="s">
        <v>1392</v>
      </c>
      <c r="J811" s="27">
        <v>1</v>
      </c>
      <c r="K811" s="28" t="s">
        <v>2950</v>
      </c>
      <c r="L811" s="12" t="s">
        <v>3135</v>
      </c>
      <c r="W811" s="198">
        <v>1</v>
      </c>
    </row>
    <row r="812" spans="1:24" ht="61.8" thickBot="1" x14ac:dyDescent="0.55000000000000004">
      <c r="A812" s="8">
        <v>14</v>
      </c>
      <c r="B812" s="180">
        <v>768</v>
      </c>
      <c r="C812" s="64" t="s">
        <v>1829</v>
      </c>
      <c r="D812" s="25" t="s">
        <v>3153</v>
      </c>
      <c r="E812" s="26" t="s">
        <v>3154</v>
      </c>
      <c r="F812" s="26" t="s">
        <v>3155</v>
      </c>
      <c r="G812" s="280"/>
      <c r="H812" s="194">
        <f>+H811+1</f>
        <v>708</v>
      </c>
      <c r="I812" s="195" t="s">
        <v>1393</v>
      </c>
      <c r="J812" s="27">
        <v>20</v>
      </c>
      <c r="K812" s="28" t="s">
        <v>2951</v>
      </c>
      <c r="L812" s="12" t="s">
        <v>3135</v>
      </c>
      <c r="W812" s="198">
        <v>1</v>
      </c>
    </row>
    <row r="813" spans="1:24" ht="41.4" thickBot="1" x14ac:dyDescent="0.55000000000000004">
      <c r="A813" s="8">
        <v>15</v>
      </c>
      <c r="B813" s="180">
        <v>769</v>
      </c>
      <c r="C813" s="64" t="s">
        <v>1829</v>
      </c>
      <c r="D813" s="25" t="s">
        <v>3153</v>
      </c>
      <c r="E813" s="26" t="s">
        <v>3154</v>
      </c>
      <c r="F813" s="39" t="s">
        <v>2952</v>
      </c>
      <c r="G813" s="137" t="s">
        <v>2953</v>
      </c>
      <c r="H813" s="194">
        <f>+H812+1</f>
        <v>709</v>
      </c>
      <c r="I813" s="195" t="s">
        <v>1394</v>
      </c>
      <c r="J813" s="91">
        <v>3</v>
      </c>
      <c r="K813" s="142" t="s">
        <v>2954</v>
      </c>
      <c r="L813" s="12" t="s">
        <v>3135</v>
      </c>
      <c r="W813" s="198">
        <v>1</v>
      </c>
    </row>
    <row r="814" spans="1:24" ht="26.4" thickBot="1" x14ac:dyDescent="0.55000000000000004">
      <c r="B814" s="180">
        <v>770</v>
      </c>
      <c r="G814" s="18" t="s">
        <v>2955</v>
      </c>
      <c r="H814" s="19"/>
      <c r="I814" s="19"/>
      <c r="J814" s="19"/>
      <c r="K814" s="48"/>
      <c r="M814" s="184"/>
      <c r="N814" s="184"/>
      <c r="O814" s="184"/>
      <c r="P814" s="184"/>
      <c r="Q814" s="185">
        <v>1</v>
      </c>
      <c r="R814" s="186" t="s">
        <v>2597</v>
      </c>
      <c r="S814" s="187">
        <f>SUM(S815:S820)</f>
        <v>1</v>
      </c>
      <c r="T814" s="186" t="s">
        <v>2598</v>
      </c>
      <c r="U814" s="187">
        <v>4</v>
      </c>
      <c r="V814" s="186" t="s">
        <v>2599</v>
      </c>
      <c r="W814" s="187">
        <f>SUM(W815:W820)/2</f>
        <v>5</v>
      </c>
      <c r="X814" s="186" t="s">
        <v>2600</v>
      </c>
    </row>
    <row r="815" spans="1:24" ht="26.4" thickBot="1" x14ac:dyDescent="0.55000000000000004">
      <c r="B815" s="180">
        <v>771</v>
      </c>
      <c r="G815" s="31" t="s">
        <v>2956</v>
      </c>
      <c r="H815" s="37"/>
      <c r="I815" s="33"/>
      <c r="J815" s="34"/>
      <c r="K815" s="35"/>
      <c r="M815" s="189"/>
      <c r="N815" s="189"/>
      <c r="O815" s="189"/>
      <c r="P815" s="189"/>
      <c r="Q815" s="190"/>
      <c r="R815" s="191"/>
      <c r="S815" s="192">
        <v>1</v>
      </c>
      <c r="T815" s="191" t="s">
        <v>2598</v>
      </c>
      <c r="U815" s="192"/>
      <c r="V815" s="191"/>
      <c r="W815" s="193">
        <f>SUM(W816:W820)</f>
        <v>5</v>
      </c>
      <c r="X815" s="191" t="s">
        <v>2600</v>
      </c>
    </row>
    <row r="816" spans="1:24" ht="61.8" thickBot="1" x14ac:dyDescent="0.55000000000000004">
      <c r="A816" s="8">
        <v>16</v>
      </c>
      <c r="B816" s="180">
        <v>772</v>
      </c>
      <c r="C816" s="64" t="s">
        <v>1829</v>
      </c>
      <c r="D816" s="38" t="s">
        <v>2957</v>
      </c>
      <c r="E816" s="26" t="s">
        <v>2958</v>
      </c>
      <c r="F816" s="26" t="s">
        <v>2959</v>
      </c>
      <c r="G816" s="278" t="s">
        <v>2960</v>
      </c>
      <c r="H816" s="194">
        <f>+H813+1</f>
        <v>710</v>
      </c>
      <c r="I816" s="195" t="s">
        <v>1395</v>
      </c>
      <c r="J816" s="27">
        <v>1</v>
      </c>
      <c r="K816" s="28" t="s">
        <v>2961</v>
      </c>
      <c r="L816" s="12" t="s">
        <v>3135</v>
      </c>
      <c r="W816" s="198">
        <v>1</v>
      </c>
    </row>
    <row r="817" spans="1:24" ht="61.8" thickBot="1" x14ac:dyDescent="0.55000000000000004">
      <c r="A817" s="8">
        <v>17</v>
      </c>
      <c r="B817" s="180">
        <v>773</v>
      </c>
      <c r="C817" s="64" t="s">
        <v>1829</v>
      </c>
      <c r="D817" s="38" t="s">
        <v>2957</v>
      </c>
      <c r="E817" s="26" t="s">
        <v>2958</v>
      </c>
      <c r="F817" s="26" t="s">
        <v>2959</v>
      </c>
      <c r="G817" s="279"/>
      <c r="H817" s="194">
        <f>+H816+1</f>
        <v>711</v>
      </c>
      <c r="I817" s="195" t="s">
        <v>1396</v>
      </c>
      <c r="J817" s="27">
        <v>1</v>
      </c>
      <c r="K817" s="28" t="s">
        <v>2962</v>
      </c>
      <c r="L817" s="12" t="s">
        <v>3135</v>
      </c>
      <c r="W817" s="198">
        <v>1</v>
      </c>
    </row>
    <row r="818" spans="1:24" ht="41.4" thickBot="1" x14ac:dyDescent="0.55000000000000004">
      <c r="A818" s="8">
        <v>18</v>
      </c>
      <c r="B818" s="180">
        <v>774</v>
      </c>
      <c r="C818" s="64" t="s">
        <v>1829</v>
      </c>
      <c r="D818" s="38" t="s">
        <v>2957</v>
      </c>
      <c r="E818" s="26" t="s">
        <v>2958</v>
      </c>
      <c r="F818" s="26" t="s">
        <v>2959</v>
      </c>
      <c r="G818" s="279"/>
      <c r="H818" s="194">
        <f>+H817+1</f>
        <v>712</v>
      </c>
      <c r="I818" s="195" t="s">
        <v>1397</v>
      </c>
      <c r="J818" s="27">
        <v>1</v>
      </c>
      <c r="K818" s="28" t="s">
        <v>2963</v>
      </c>
      <c r="L818" s="12" t="s">
        <v>3135</v>
      </c>
      <c r="W818" s="198">
        <v>1</v>
      </c>
    </row>
    <row r="819" spans="1:24" ht="61.8" thickBot="1" x14ac:dyDescent="0.55000000000000004">
      <c r="A819" s="8">
        <v>19</v>
      </c>
      <c r="B819" s="180">
        <v>775</v>
      </c>
      <c r="C819" s="64" t="s">
        <v>1829</v>
      </c>
      <c r="D819" s="38" t="s">
        <v>2957</v>
      </c>
      <c r="E819" s="26" t="s">
        <v>2958</v>
      </c>
      <c r="F819" s="26" t="s">
        <v>2959</v>
      </c>
      <c r="G819" s="279"/>
      <c r="H819" s="194">
        <f>+H818+1</f>
        <v>713</v>
      </c>
      <c r="I819" s="195" t="s">
        <v>1398</v>
      </c>
      <c r="J819" s="27">
        <v>1</v>
      </c>
      <c r="K819" s="28" t="s">
        <v>2964</v>
      </c>
      <c r="L819" s="12" t="s">
        <v>3135</v>
      </c>
      <c r="W819" s="198">
        <v>1</v>
      </c>
    </row>
    <row r="820" spans="1:24" ht="61.8" thickBot="1" x14ac:dyDescent="0.55000000000000004">
      <c r="A820" s="8">
        <v>20</v>
      </c>
      <c r="B820" s="180">
        <v>776</v>
      </c>
      <c r="C820" s="64" t="s">
        <v>1829</v>
      </c>
      <c r="D820" s="38" t="s">
        <v>2957</v>
      </c>
      <c r="E820" s="26" t="s">
        <v>2958</v>
      </c>
      <c r="F820" s="26" t="s">
        <v>2959</v>
      </c>
      <c r="G820" s="280"/>
      <c r="H820" s="194">
        <f>+H819+1</f>
        <v>714</v>
      </c>
      <c r="I820" s="195" t="s">
        <v>1399</v>
      </c>
      <c r="J820" s="27">
        <v>20</v>
      </c>
      <c r="K820" s="28" t="s">
        <v>2965</v>
      </c>
      <c r="L820" s="12" t="s">
        <v>3135</v>
      </c>
      <c r="W820" s="198">
        <v>1</v>
      </c>
    </row>
    <row r="821" spans="1:24" ht="26.4" thickBot="1" x14ac:dyDescent="0.55000000000000004">
      <c r="B821" s="180">
        <v>777</v>
      </c>
      <c r="G821" s="18" t="s">
        <v>2966</v>
      </c>
      <c r="H821" s="19"/>
      <c r="I821" s="19"/>
      <c r="J821" s="19"/>
      <c r="K821" s="48"/>
      <c r="M821" s="184"/>
      <c r="N821" s="184"/>
      <c r="O821" s="184"/>
      <c r="P821" s="184"/>
      <c r="Q821" s="185">
        <v>1</v>
      </c>
      <c r="R821" s="186" t="s">
        <v>2597</v>
      </c>
      <c r="S821" s="187">
        <f>SUM(S822:S827)</f>
        <v>1</v>
      </c>
      <c r="T821" s="186" t="s">
        <v>2598</v>
      </c>
      <c r="U821" s="187">
        <v>1</v>
      </c>
      <c r="V821" s="186" t="s">
        <v>2599</v>
      </c>
      <c r="W821" s="200">
        <f>SUM(W822:W827)/2</f>
        <v>5</v>
      </c>
      <c r="X821" s="186" t="s">
        <v>2600</v>
      </c>
    </row>
    <row r="822" spans="1:24" ht="26.4" thickBot="1" x14ac:dyDescent="0.55000000000000004">
      <c r="B822" s="180">
        <v>778</v>
      </c>
      <c r="G822" s="31" t="s">
        <v>2967</v>
      </c>
      <c r="H822" s="37"/>
      <c r="I822" s="33"/>
      <c r="J822" s="34"/>
      <c r="K822" s="35"/>
      <c r="M822" s="189"/>
      <c r="N822" s="189"/>
      <c r="O822" s="189"/>
      <c r="P822" s="189"/>
      <c r="Q822" s="190"/>
      <c r="R822" s="191"/>
      <c r="S822" s="192">
        <v>1</v>
      </c>
      <c r="T822" s="191" t="s">
        <v>2598</v>
      </c>
      <c r="U822" s="192"/>
      <c r="V822" s="191"/>
      <c r="W822" s="193">
        <f>SUM(W823:W827)</f>
        <v>5</v>
      </c>
      <c r="X822" s="191" t="s">
        <v>2600</v>
      </c>
    </row>
    <row r="823" spans="1:24" ht="82.2" thickBot="1" x14ac:dyDescent="0.55000000000000004">
      <c r="A823" s="8">
        <v>21</v>
      </c>
      <c r="B823" s="180">
        <v>779</v>
      </c>
      <c r="C823" s="64" t="s">
        <v>1829</v>
      </c>
      <c r="D823" s="25" t="s">
        <v>3067</v>
      </c>
      <c r="E823" s="26" t="s">
        <v>2968</v>
      </c>
      <c r="F823" s="26" t="s">
        <v>2969</v>
      </c>
      <c r="G823" s="278" t="s">
        <v>2970</v>
      </c>
      <c r="H823" s="194">
        <f>+H820+1</f>
        <v>715</v>
      </c>
      <c r="I823" s="195" t="s">
        <v>1400</v>
      </c>
      <c r="J823" s="27">
        <v>1</v>
      </c>
      <c r="K823" s="28" t="s">
        <v>2971</v>
      </c>
      <c r="L823" s="12" t="s">
        <v>3135</v>
      </c>
      <c r="W823" s="198">
        <v>1</v>
      </c>
    </row>
    <row r="824" spans="1:24" ht="61.8" thickBot="1" x14ac:dyDescent="0.55000000000000004">
      <c r="A824" s="8">
        <v>22</v>
      </c>
      <c r="B824" s="180">
        <v>780</v>
      </c>
      <c r="C824" s="64" t="s">
        <v>1829</v>
      </c>
      <c r="D824" s="25" t="s">
        <v>3067</v>
      </c>
      <c r="E824" s="26" t="s">
        <v>2968</v>
      </c>
      <c r="F824" s="26" t="s">
        <v>2969</v>
      </c>
      <c r="G824" s="279"/>
      <c r="H824" s="194">
        <f>+H823+1</f>
        <v>716</v>
      </c>
      <c r="I824" s="195" t="s">
        <v>1401</v>
      </c>
      <c r="J824" s="27">
        <v>1</v>
      </c>
      <c r="K824" s="28" t="s">
        <v>2972</v>
      </c>
      <c r="L824" s="12" t="s">
        <v>3135</v>
      </c>
      <c r="W824" s="198">
        <v>1</v>
      </c>
    </row>
    <row r="825" spans="1:24" ht="61.8" thickBot="1" x14ac:dyDescent="0.55000000000000004">
      <c r="A825" s="8">
        <v>23</v>
      </c>
      <c r="B825" s="180">
        <v>781</v>
      </c>
      <c r="C825" s="64" t="s">
        <v>1829</v>
      </c>
      <c r="D825" s="25" t="s">
        <v>3067</v>
      </c>
      <c r="E825" s="26" t="s">
        <v>2968</v>
      </c>
      <c r="F825" s="26" t="s">
        <v>2969</v>
      </c>
      <c r="G825" s="279"/>
      <c r="H825" s="194">
        <f>+H824+1</f>
        <v>717</v>
      </c>
      <c r="I825" s="195" t="s">
        <v>1402</v>
      </c>
      <c r="J825" s="27">
        <v>1</v>
      </c>
      <c r="K825" s="28" t="s">
        <v>2973</v>
      </c>
      <c r="L825" s="12" t="s">
        <v>3135</v>
      </c>
      <c r="W825" s="198">
        <v>1</v>
      </c>
    </row>
    <row r="826" spans="1:24" ht="102.6" thickBot="1" x14ac:dyDescent="0.55000000000000004">
      <c r="A826" s="8">
        <v>24</v>
      </c>
      <c r="B826" s="180">
        <v>782</v>
      </c>
      <c r="C826" s="64" t="s">
        <v>1829</v>
      </c>
      <c r="D826" s="25" t="s">
        <v>3067</v>
      </c>
      <c r="E826" s="26" t="s">
        <v>2968</v>
      </c>
      <c r="F826" s="26" t="s">
        <v>2969</v>
      </c>
      <c r="G826" s="279"/>
      <c r="H826" s="194">
        <f>+H825+1</f>
        <v>718</v>
      </c>
      <c r="I826" s="195" t="s">
        <v>1403</v>
      </c>
      <c r="J826" s="27">
        <v>1</v>
      </c>
      <c r="K826" s="28" t="s">
        <v>2974</v>
      </c>
      <c r="L826" s="12" t="s">
        <v>3135</v>
      </c>
      <c r="W826" s="198">
        <v>1</v>
      </c>
    </row>
    <row r="827" spans="1:24" ht="82.2" thickBot="1" x14ac:dyDescent="0.55000000000000004">
      <c r="A827" s="8">
        <v>25</v>
      </c>
      <c r="B827" s="180">
        <v>783</v>
      </c>
      <c r="C827" s="64" t="s">
        <v>1829</v>
      </c>
      <c r="D827" s="25" t="s">
        <v>3067</v>
      </c>
      <c r="E827" s="26" t="s">
        <v>2968</v>
      </c>
      <c r="F827" s="26" t="s">
        <v>2969</v>
      </c>
      <c r="G827" s="280"/>
      <c r="H827" s="194">
        <f>+H826+1</f>
        <v>719</v>
      </c>
      <c r="I827" s="195" t="s">
        <v>1404</v>
      </c>
      <c r="J827" s="27">
        <v>1</v>
      </c>
      <c r="K827" s="28" t="s">
        <v>2975</v>
      </c>
      <c r="L827" s="12" t="s">
        <v>3135</v>
      </c>
      <c r="W827" s="198">
        <v>1</v>
      </c>
    </row>
    <row r="828" spans="1:24" ht="26.4" thickBot="1" x14ac:dyDescent="0.55000000000000004">
      <c r="B828" s="180">
        <v>784</v>
      </c>
      <c r="G828" s="18" t="s">
        <v>2976</v>
      </c>
      <c r="H828" s="19"/>
      <c r="I828" s="19"/>
      <c r="J828" s="19"/>
      <c r="K828" s="48"/>
      <c r="M828" s="184"/>
      <c r="N828" s="184"/>
      <c r="O828" s="184"/>
      <c r="P828" s="184"/>
      <c r="Q828" s="185">
        <v>4</v>
      </c>
      <c r="R828" s="186" t="s">
        <v>2597</v>
      </c>
      <c r="S828" s="187">
        <f>SUM(S829:S862)</f>
        <v>12</v>
      </c>
      <c r="T828" s="186" t="s">
        <v>2598</v>
      </c>
      <c r="U828" s="187">
        <v>6</v>
      </c>
      <c r="V828" s="186" t="s">
        <v>2599</v>
      </c>
      <c r="W828" s="187">
        <f>SUM(W829:W862)/2</f>
        <v>30</v>
      </c>
      <c r="X828" s="186" t="s">
        <v>2600</v>
      </c>
    </row>
    <row r="829" spans="1:24" ht="26.4" thickBot="1" x14ac:dyDescent="0.55000000000000004">
      <c r="B829" s="180">
        <v>785</v>
      </c>
      <c r="G829" s="31" t="s">
        <v>2977</v>
      </c>
      <c r="H829" s="37"/>
      <c r="I829" s="33"/>
      <c r="J829" s="34"/>
      <c r="K829" s="35"/>
      <c r="M829" s="189"/>
      <c r="N829" s="189"/>
      <c r="O829" s="189"/>
      <c r="P829" s="189"/>
      <c r="Q829" s="190"/>
      <c r="R829" s="191"/>
      <c r="S829" s="192">
        <v>2</v>
      </c>
      <c r="T829" s="191" t="s">
        <v>2598</v>
      </c>
      <c r="U829" s="192"/>
      <c r="V829" s="191"/>
      <c r="W829" s="193">
        <f>SUM(W830:W834)</f>
        <v>5</v>
      </c>
      <c r="X829" s="191" t="s">
        <v>2600</v>
      </c>
    </row>
    <row r="830" spans="1:24" ht="61.8" thickBot="1" x14ac:dyDescent="0.55000000000000004">
      <c r="B830" s="180">
        <v>786</v>
      </c>
      <c r="C830" s="64" t="s">
        <v>1829</v>
      </c>
      <c r="D830" s="38" t="s">
        <v>2978</v>
      </c>
      <c r="E830" s="26" t="s">
        <v>2979</v>
      </c>
      <c r="F830" s="26" t="s">
        <v>2980</v>
      </c>
      <c r="G830" s="278" t="s">
        <v>2981</v>
      </c>
      <c r="H830" s="194">
        <f>+H827+1</f>
        <v>720</v>
      </c>
      <c r="I830" s="195" t="s">
        <v>1405</v>
      </c>
      <c r="J830" s="45">
        <v>1</v>
      </c>
      <c r="K830" s="51" t="s">
        <v>2982</v>
      </c>
      <c r="L830" s="12" t="s">
        <v>2983</v>
      </c>
      <c r="W830" s="198">
        <v>1</v>
      </c>
    </row>
    <row r="831" spans="1:24" ht="26.4" thickBot="1" x14ac:dyDescent="0.55000000000000004">
      <c r="B831" s="180">
        <v>787</v>
      </c>
      <c r="C831" s="64" t="s">
        <v>1829</v>
      </c>
      <c r="D831" s="38" t="s">
        <v>2978</v>
      </c>
      <c r="E831" s="26" t="s">
        <v>2979</v>
      </c>
      <c r="F831" s="26" t="s">
        <v>2980</v>
      </c>
      <c r="G831" s="280"/>
      <c r="H831" s="194">
        <f>+H830+1</f>
        <v>721</v>
      </c>
      <c r="I831" s="195" t="s">
        <v>1406</v>
      </c>
      <c r="J831" s="42">
        <v>2</v>
      </c>
      <c r="K831" s="92" t="s">
        <v>2984</v>
      </c>
      <c r="L831" s="12" t="s">
        <v>2983</v>
      </c>
      <c r="W831" s="198">
        <v>1</v>
      </c>
    </row>
    <row r="832" spans="1:24" ht="41.4" thickBot="1" x14ac:dyDescent="0.55000000000000004">
      <c r="B832" s="180">
        <v>788</v>
      </c>
      <c r="C832" s="64" t="s">
        <v>1829</v>
      </c>
      <c r="D832" s="38" t="s">
        <v>2978</v>
      </c>
      <c r="E832" s="26" t="s">
        <v>2979</v>
      </c>
      <c r="F832" s="10" t="s">
        <v>2985</v>
      </c>
      <c r="G832" s="297" t="s">
        <v>2986</v>
      </c>
      <c r="H832" s="194">
        <f>+H831+1</f>
        <v>722</v>
      </c>
      <c r="I832" s="195" t="s">
        <v>1407</v>
      </c>
      <c r="J832" s="45">
        <v>40</v>
      </c>
      <c r="K832" s="47" t="s">
        <v>2987</v>
      </c>
      <c r="L832" s="12" t="s">
        <v>2983</v>
      </c>
      <c r="W832" s="198">
        <v>1</v>
      </c>
    </row>
    <row r="833" spans="2:24" ht="41.4" thickBot="1" x14ac:dyDescent="0.55000000000000004">
      <c r="B833" s="180">
        <v>789</v>
      </c>
      <c r="C833" s="64" t="s">
        <v>1829</v>
      </c>
      <c r="D833" s="38" t="s">
        <v>2978</v>
      </c>
      <c r="E833" s="26" t="s">
        <v>2979</v>
      </c>
      <c r="F833" s="10" t="s">
        <v>2985</v>
      </c>
      <c r="G833" s="298"/>
      <c r="H833" s="194">
        <f>+H832+1</f>
        <v>723</v>
      </c>
      <c r="I833" s="195" t="s">
        <v>1408</v>
      </c>
      <c r="J833" s="45">
        <v>40</v>
      </c>
      <c r="K833" s="92" t="s">
        <v>2988</v>
      </c>
      <c r="L833" s="12" t="s">
        <v>2983</v>
      </c>
      <c r="W833" s="198">
        <v>1</v>
      </c>
    </row>
    <row r="834" spans="2:24" ht="41.4" thickBot="1" x14ac:dyDescent="0.55000000000000004">
      <c r="B834" s="180">
        <v>790</v>
      </c>
      <c r="C834" s="64" t="s">
        <v>1829</v>
      </c>
      <c r="D834" s="38" t="s">
        <v>2978</v>
      </c>
      <c r="E834" s="26" t="s">
        <v>2979</v>
      </c>
      <c r="F834" s="10" t="s">
        <v>2985</v>
      </c>
      <c r="G834" s="293"/>
      <c r="H834" s="194">
        <f>+H833+1</f>
        <v>724</v>
      </c>
      <c r="I834" s="195" t="s">
        <v>1409</v>
      </c>
      <c r="J834" s="27">
        <v>4</v>
      </c>
      <c r="K834" s="47" t="s">
        <v>2989</v>
      </c>
      <c r="L834" s="12" t="s">
        <v>2983</v>
      </c>
      <c r="W834" s="198">
        <v>1</v>
      </c>
    </row>
    <row r="835" spans="2:24" ht="26.4" thickBot="1" x14ac:dyDescent="0.55000000000000004">
      <c r="B835" s="180">
        <v>791</v>
      </c>
      <c r="G835" s="31" t="s">
        <v>2990</v>
      </c>
      <c r="H835" s="32"/>
      <c r="I835" s="33"/>
      <c r="J835" s="34"/>
      <c r="K835" s="35"/>
      <c r="M835" s="189"/>
      <c r="N835" s="189"/>
      <c r="O835" s="189"/>
      <c r="P835" s="189"/>
      <c r="Q835" s="190"/>
      <c r="R835" s="191"/>
      <c r="S835" s="192">
        <v>3</v>
      </c>
      <c r="T835" s="191" t="s">
        <v>2598</v>
      </c>
      <c r="U835" s="192"/>
      <c r="V835" s="191"/>
      <c r="W835" s="193">
        <f>SUM(W836:W845)</f>
        <v>10</v>
      </c>
      <c r="X835" s="191" t="s">
        <v>2600</v>
      </c>
    </row>
    <row r="836" spans="2:24" ht="41.4" thickBot="1" x14ac:dyDescent="0.55000000000000004">
      <c r="B836" s="180">
        <v>792</v>
      </c>
      <c r="C836" s="64" t="s">
        <v>1829</v>
      </c>
      <c r="D836" s="38" t="s">
        <v>2978</v>
      </c>
      <c r="E836" s="25" t="s">
        <v>2991</v>
      </c>
      <c r="F836" s="25" t="s">
        <v>2992</v>
      </c>
      <c r="G836" s="278" t="s">
        <v>2993</v>
      </c>
      <c r="H836" s="194">
        <f>+H834+1</f>
        <v>725</v>
      </c>
      <c r="I836" s="195" t="s">
        <v>1410</v>
      </c>
      <c r="J836" s="27">
        <v>4</v>
      </c>
      <c r="K836" s="47" t="s">
        <v>2994</v>
      </c>
      <c r="L836" s="12" t="s">
        <v>2983</v>
      </c>
      <c r="W836" s="198">
        <v>1</v>
      </c>
    </row>
    <row r="837" spans="2:24" ht="26.4" thickBot="1" x14ac:dyDescent="0.55000000000000004">
      <c r="B837" s="180">
        <v>793</v>
      </c>
      <c r="C837" s="64" t="s">
        <v>1829</v>
      </c>
      <c r="D837" s="38" t="s">
        <v>2978</v>
      </c>
      <c r="E837" s="25" t="s">
        <v>2991</v>
      </c>
      <c r="F837" s="25" t="s">
        <v>2992</v>
      </c>
      <c r="G837" s="279"/>
      <c r="H837" s="194">
        <f t="shared" ref="H837:H845" si="33">+H836+1</f>
        <v>726</v>
      </c>
      <c r="I837" s="195" t="s">
        <v>1411</v>
      </c>
      <c r="J837" s="27">
        <v>1</v>
      </c>
      <c r="K837" s="47" t="s">
        <v>2995</v>
      </c>
      <c r="L837" s="12" t="s">
        <v>2983</v>
      </c>
      <c r="W837" s="198">
        <v>1</v>
      </c>
    </row>
    <row r="838" spans="2:24" ht="26.4" thickBot="1" x14ac:dyDescent="0.55000000000000004">
      <c r="B838" s="180">
        <v>794</v>
      </c>
      <c r="C838" s="64" t="s">
        <v>1829</v>
      </c>
      <c r="D838" s="38" t="s">
        <v>2978</v>
      </c>
      <c r="E838" s="25" t="s">
        <v>2991</v>
      </c>
      <c r="F838" s="25" t="s">
        <v>2992</v>
      </c>
      <c r="G838" s="279"/>
      <c r="H838" s="194">
        <f t="shared" si="33"/>
        <v>727</v>
      </c>
      <c r="I838" s="195" t="s">
        <v>1412</v>
      </c>
      <c r="J838" s="27">
        <v>2</v>
      </c>
      <c r="K838" s="47" t="s">
        <v>2996</v>
      </c>
      <c r="L838" s="12" t="s">
        <v>2983</v>
      </c>
      <c r="W838" s="198">
        <v>1</v>
      </c>
    </row>
    <row r="839" spans="2:24" ht="41.4" thickBot="1" x14ac:dyDescent="0.55000000000000004">
      <c r="B839" s="180">
        <v>795</v>
      </c>
      <c r="C839" s="64" t="s">
        <v>1829</v>
      </c>
      <c r="D839" s="38" t="s">
        <v>2978</v>
      </c>
      <c r="E839" s="25" t="s">
        <v>2991</v>
      </c>
      <c r="F839" s="25" t="s">
        <v>2992</v>
      </c>
      <c r="G839" s="280"/>
      <c r="H839" s="194">
        <f t="shared" si="33"/>
        <v>728</v>
      </c>
      <c r="I839" s="195" t="s">
        <v>1413</v>
      </c>
      <c r="J839" s="27">
        <v>2</v>
      </c>
      <c r="K839" s="47" t="s">
        <v>2997</v>
      </c>
      <c r="L839" s="12" t="s">
        <v>2983</v>
      </c>
      <c r="W839" s="198">
        <v>1</v>
      </c>
    </row>
    <row r="840" spans="2:24" ht="41.4" thickBot="1" x14ac:dyDescent="0.55000000000000004">
      <c r="B840" s="180">
        <v>796</v>
      </c>
      <c r="C840" s="64" t="s">
        <v>1829</v>
      </c>
      <c r="D840" s="38" t="s">
        <v>2978</v>
      </c>
      <c r="E840" s="25" t="s">
        <v>2991</v>
      </c>
      <c r="F840" s="10" t="s">
        <v>2998</v>
      </c>
      <c r="G840" s="278" t="s">
        <v>2999</v>
      </c>
      <c r="H840" s="194">
        <f t="shared" si="33"/>
        <v>729</v>
      </c>
      <c r="I840" s="195" t="s">
        <v>1414</v>
      </c>
      <c r="J840" s="27">
        <v>12</v>
      </c>
      <c r="K840" s="51" t="s">
        <v>3000</v>
      </c>
      <c r="L840" s="12" t="s">
        <v>2983</v>
      </c>
      <c r="W840" s="198">
        <v>1</v>
      </c>
    </row>
    <row r="841" spans="2:24" ht="26.4" thickBot="1" x14ac:dyDescent="0.55000000000000004">
      <c r="B841" s="180">
        <v>797</v>
      </c>
      <c r="C841" s="64" t="s">
        <v>1829</v>
      </c>
      <c r="D841" s="38" t="s">
        <v>2978</v>
      </c>
      <c r="E841" s="25" t="s">
        <v>2991</v>
      </c>
      <c r="F841" s="10" t="s">
        <v>2998</v>
      </c>
      <c r="G841" s="280"/>
      <c r="H841" s="194">
        <f t="shared" si="33"/>
        <v>730</v>
      </c>
      <c r="I841" s="195" t="s">
        <v>1415</v>
      </c>
      <c r="J841" s="27">
        <v>200</v>
      </c>
      <c r="K841" s="47" t="s">
        <v>3001</v>
      </c>
      <c r="L841" s="12" t="s">
        <v>2983</v>
      </c>
      <c r="W841" s="198">
        <v>1</v>
      </c>
    </row>
    <row r="842" spans="2:24" ht="26.4" thickBot="1" x14ac:dyDescent="0.55000000000000004">
      <c r="B842" s="180">
        <v>798</v>
      </c>
      <c r="C842" s="64" t="s">
        <v>1829</v>
      </c>
      <c r="D842" s="38" t="s">
        <v>2978</v>
      </c>
      <c r="E842" s="25" t="s">
        <v>2991</v>
      </c>
      <c r="F842" s="25" t="s">
        <v>3002</v>
      </c>
      <c r="G842" s="278" t="s">
        <v>3003</v>
      </c>
      <c r="H842" s="194">
        <f t="shared" si="33"/>
        <v>731</v>
      </c>
      <c r="I842" s="195" t="s">
        <v>1416</v>
      </c>
      <c r="J842" s="27">
        <v>3</v>
      </c>
      <c r="K842" s="47" t="s">
        <v>3004</v>
      </c>
      <c r="L842" s="12" t="s">
        <v>2983</v>
      </c>
      <c r="W842" s="198">
        <v>1</v>
      </c>
    </row>
    <row r="843" spans="2:24" ht="28.2" customHeight="1" thickBot="1" x14ac:dyDescent="0.55000000000000004">
      <c r="B843" s="180">
        <v>799</v>
      </c>
      <c r="C843" s="64" t="s">
        <v>1829</v>
      </c>
      <c r="D843" s="38" t="s">
        <v>2978</v>
      </c>
      <c r="E843" s="25" t="s">
        <v>2991</v>
      </c>
      <c r="F843" s="25" t="s">
        <v>3002</v>
      </c>
      <c r="G843" s="279"/>
      <c r="H843" s="194">
        <f t="shared" si="33"/>
        <v>732</v>
      </c>
      <c r="I843" s="195" t="s">
        <v>1417</v>
      </c>
      <c r="J843" s="27">
        <v>40</v>
      </c>
      <c r="K843" s="47" t="s">
        <v>3005</v>
      </c>
      <c r="L843" s="12" t="s">
        <v>2983</v>
      </c>
      <c r="W843" s="198">
        <v>1</v>
      </c>
    </row>
    <row r="844" spans="2:24" ht="26.4" thickBot="1" x14ac:dyDescent="0.55000000000000004">
      <c r="B844" s="180">
        <v>800</v>
      </c>
      <c r="C844" s="64" t="s">
        <v>1829</v>
      </c>
      <c r="D844" s="38" t="s">
        <v>2978</v>
      </c>
      <c r="E844" s="25" t="s">
        <v>2991</v>
      </c>
      <c r="F844" s="25" t="s">
        <v>3002</v>
      </c>
      <c r="G844" s="279"/>
      <c r="H844" s="194">
        <f t="shared" si="33"/>
        <v>733</v>
      </c>
      <c r="I844" s="195" t="s">
        <v>1418</v>
      </c>
      <c r="J844" s="41">
        <v>0.5</v>
      </c>
      <c r="K844" s="47" t="s">
        <v>3006</v>
      </c>
      <c r="L844" s="12" t="s">
        <v>2983</v>
      </c>
      <c r="W844" s="198">
        <v>1</v>
      </c>
    </row>
    <row r="845" spans="2:24" ht="41.4" thickBot="1" x14ac:dyDescent="0.55000000000000004">
      <c r="B845" s="180">
        <v>801</v>
      </c>
      <c r="C845" s="64" t="s">
        <v>1829</v>
      </c>
      <c r="D845" s="38" t="s">
        <v>2978</v>
      </c>
      <c r="E845" s="25" t="s">
        <v>2991</v>
      </c>
      <c r="F845" s="25" t="s">
        <v>3002</v>
      </c>
      <c r="G845" s="280"/>
      <c r="H845" s="194">
        <f t="shared" si="33"/>
        <v>734</v>
      </c>
      <c r="I845" s="195" t="s">
        <v>1419</v>
      </c>
      <c r="J845" s="27">
        <v>1</v>
      </c>
      <c r="K845" s="47" t="s">
        <v>3007</v>
      </c>
      <c r="L845" s="12" t="s">
        <v>2983</v>
      </c>
      <c r="W845" s="198">
        <v>1</v>
      </c>
    </row>
    <row r="846" spans="2:24" ht="26.4" thickBot="1" x14ac:dyDescent="0.55000000000000004">
      <c r="B846" s="180">
        <v>802</v>
      </c>
      <c r="G846" s="31" t="s">
        <v>3008</v>
      </c>
      <c r="H846" s="32"/>
      <c r="I846" s="33"/>
      <c r="J846" s="34"/>
      <c r="K846" s="35"/>
      <c r="M846" s="189"/>
      <c r="N846" s="189"/>
      <c r="O846" s="189"/>
      <c r="P846" s="189"/>
      <c r="Q846" s="190"/>
      <c r="R846" s="191"/>
      <c r="S846" s="192">
        <v>3</v>
      </c>
      <c r="T846" s="191" t="s">
        <v>2598</v>
      </c>
      <c r="U846" s="192"/>
      <c r="V846" s="191"/>
      <c r="W846" s="193">
        <f>SUM(W847:W852)</f>
        <v>6</v>
      </c>
      <c r="X846" s="191" t="s">
        <v>2600</v>
      </c>
    </row>
    <row r="847" spans="2:24" ht="26.4" thickBot="1" x14ac:dyDescent="0.55000000000000004">
      <c r="B847" s="180">
        <v>803</v>
      </c>
      <c r="C847" s="64" t="s">
        <v>1829</v>
      </c>
      <c r="D847" s="38" t="s">
        <v>2978</v>
      </c>
      <c r="E847" s="26" t="s">
        <v>3009</v>
      </c>
      <c r="F847" s="26" t="s">
        <v>3010</v>
      </c>
      <c r="G847" s="299" t="s">
        <v>3011</v>
      </c>
      <c r="H847" s="194">
        <f>+H845+1</f>
        <v>735</v>
      </c>
      <c r="I847" s="195" t="s">
        <v>1420</v>
      </c>
      <c r="J847" s="27">
        <v>4</v>
      </c>
      <c r="K847" s="47" t="s">
        <v>3012</v>
      </c>
      <c r="L847" s="12" t="s">
        <v>2983</v>
      </c>
      <c r="W847" s="198">
        <v>1</v>
      </c>
    </row>
    <row r="848" spans="2:24" ht="45.6" customHeight="1" thickBot="1" x14ac:dyDescent="0.55000000000000004">
      <c r="B848" s="180">
        <v>806</v>
      </c>
      <c r="C848" s="64" t="s">
        <v>1829</v>
      </c>
      <c r="D848" s="38" t="s">
        <v>2978</v>
      </c>
      <c r="E848" s="26" t="s">
        <v>3009</v>
      </c>
      <c r="F848" s="26" t="s">
        <v>3010</v>
      </c>
      <c r="G848" s="300"/>
      <c r="H848" s="194">
        <f>+H847+1</f>
        <v>736</v>
      </c>
      <c r="I848" s="195" t="s">
        <v>1421</v>
      </c>
      <c r="J848" s="27">
        <v>1</v>
      </c>
      <c r="K848" s="47" t="s">
        <v>3013</v>
      </c>
      <c r="L848" s="12" t="s">
        <v>2983</v>
      </c>
      <c r="W848" s="198">
        <v>1</v>
      </c>
    </row>
    <row r="849" spans="2:24" ht="45.6" customHeight="1" thickBot="1" x14ac:dyDescent="0.55000000000000004">
      <c r="B849" s="180"/>
      <c r="C849" s="64" t="s">
        <v>1829</v>
      </c>
      <c r="D849" s="38" t="s">
        <v>2978</v>
      </c>
      <c r="E849" s="26" t="s">
        <v>3009</v>
      </c>
      <c r="F849" s="26" t="s">
        <v>3010</v>
      </c>
      <c r="G849" s="301"/>
      <c r="H849" s="194">
        <f>+H848+1</f>
        <v>737</v>
      </c>
      <c r="I849" s="195" t="s">
        <v>1422</v>
      </c>
      <c r="J849" s="45">
        <v>1</v>
      </c>
      <c r="K849" s="51" t="s">
        <v>3014</v>
      </c>
      <c r="L849" s="12" t="s">
        <v>2983</v>
      </c>
      <c r="W849" s="198">
        <v>1</v>
      </c>
    </row>
    <row r="850" spans="2:24" ht="41.4" thickBot="1" x14ac:dyDescent="0.55000000000000004">
      <c r="B850" s="180">
        <v>807</v>
      </c>
      <c r="C850" s="64" t="s">
        <v>1829</v>
      </c>
      <c r="D850" s="38" t="s">
        <v>2978</v>
      </c>
      <c r="E850" s="26" t="s">
        <v>3009</v>
      </c>
      <c r="F850" s="10" t="s">
        <v>3015</v>
      </c>
      <c r="G850" s="138" t="s">
        <v>3016</v>
      </c>
      <c r="H850" s="194">
        <f>+H849+1</f>
        <v>738</v>
      </c>
      <c r="I850" s="195" t="s">
        <v>1423</v>
      </c>
      <c r="J850" s="27">
        <v>3</v>
      </c>
      <c r="K850" s="47" t="s">
        <v>3017</v>
      </c>
      <c r="L850" s="12" t="s">
        <v>2983</v>
      </c>
      <c r="W850" s="198">
        <v>1</v>
      </c>
    </row>
    <row r="851" spans="2:24" ht="26.4" thickBot="1" x14ac:dyDescent="0.55000000000000004">
      <c r="B851" s="180">
        <v>808</v>
      </c>
      <c r="C851" s="64" t="s">
        <v>1829</v>
      </c>
      <c r="D851" s="38" t="s">
        <v>2978</v>
      </c>
      <c r="E851" s="26" t="s">
        <v>3009</v>
      </c>
      <c r="F851" s="26" t="s">
        <v>3018</v>
      </c>
      <c r="G851" s="278" t="s">
        <v>3019</v>
      </c>
      <c r="H851" s="194">
        <f>+H850+1</f>
        <v>739</v>
      </c>
      <c r="I851" s="195" t="s">
        <v>1424</v>
      </c>
      <c r="J851" s="27">
        <v>6</v>
      </c>
      <c r="K851" s="47" t="s">
        <v>3020</v>
      </c>
      <c r="L851" s="12" t="s">
        <v>2983</v>
      </c>
      <c r="W851" s="198">
        <v>1</v>
      </c>
    </row>
    <row r="852" spans="2:24" ht="26.4" thickBot="1" x14ac:dyDescent="0.55000000000000004">
      <c r="B852" s="180">
        <v>809</v>
      </c>
      <c r="C852" s="64" t="s">
        <v>1829</v>
      </c>
      <c r="D852" s="38" t="s">
        <v>2978</v>
      </c>
      <c r="E852" s="26" t="s">
        <v>3009</v>
      </c>
      <c r="F852" s="26" t="s">
        <v>3018</v>
      </c>
      <c r="G852" s="280"/>
      <c r="H852" s="194">
        <f>+H851+1</f>
        <v>740</v>
      </c>
      <c r="I852" s="195" t="s">
        <v>1425</v>
      </c>
      <c r="J852" s="27">
        <v>1</v>
      </c>
      <c r="K852" s="47" t="s">
        <v>3021</v>
      </c>
      <c r="L852" s="12" t="s">
        <v>2983</v>
      </c>
      <c r="W852" s="198">
        <v>1</v>
      </c>
    </row>
    <row r="853" spans="2:24" ht="26.4" thickBot="1" x14ac:dyDescent="0.55000000000000004">
      <c r="B853" s="180">
        <v>810</v>
      </c>
      <c r="G853" s="31" t="s">
        <v>3022</v>
      </c>
      <c r="H853" s="32"/>
      <c r="I853" s="33"/>
      <c r="J853" s="34"/>
      <c r="K853" s="35"/>
      <c r="M853" s="189"/>
      <c r="N853" s="189"/>
      <c r="O853" s="189"/>
      <c r="P853" s="189"/>
      <c r="Q853" s="190"/>
      <c r="R853" s="191"/>
      <c r="S853" s="192">
        <v>4</v>
      </c>
      <c r="T853" s="191" t="s">
        <v>2598</v>
      </c>
      <c r="U853" s="192"/>
      <c r="V853" s="191"/>
      <c r="W853" s="193">
        <f>SUM(W854:W862)</f>
        <v>9</v>
      </c>
      <c r="X853" s="191" t="s">
        <v>2600</v>
      </c>
    </row>
    <row r="854" spans="2:24" ht="26.4" thickBot="1" x14ac:dyDescent="0.55000000000000004">
      <c r="B854" s="180">
        <v>811</v>
      </c>
      <c r="C854" s="64" t="s">
        <v>1829</v>
      </c>
      <c r="D854" s="38" t="s">
        <v>2978</v>
      </c>
      <c r="E854" s="25" t="s">
        <v>3023</v>
      </c>
      <c r="F854" s="25" t="s">
        <v>3024</v>
      </c>
      <c r="G854" s="278" t="s">
        <v>3025</v>
      </c>
      <c r="H854" s="194">
        <f>+H852+1</f>
        <v>741</v>
      </c>
      <c r="I854" s="195" t="s">
        <v>1426</v>
      </c>
      <c r="J854" s="27">
        <v>3</v>
      </c>
      <c r="K854" s="51" t="s">
        <v>3026</v>
      </c>
      <c r="L854" s="12" t="s">
        <v>2983</v>
      </c>
      <c r="W854" s="198">
        <v>1</v>
      </c>
    </row>
    <row r="855" spans="2:24" ht="41.4" thickBot="1" x14ac:dyDescent="0.55000000000000004">
      <c r="B855" s="180">
        <v>812</v>
      </c>
      <c r="C855" s="64" t="s">
        <v>1829</v>
      </c>
      <c r="D855" s="38" t="s">
        <v>2978</v>
      </c>
      <c r="E855" s="25" t="s">
        <v>3023</v>
      </c>
      <c r="F855" s="25" t="s">
        <v>3024</v>
      </c>
      <c r="G855" s="279"/>
      <c r="H855" s="194">
        <f t="shared" ref="H855:H862" si="34">+H854+1</f>
        <v>742</v>
      </c>
      <c r="I855" s="195" t="s">
        <v>1427</v>
      </c>
      <c r="J855" s="27">
        <v>6</v>
      </c>
      <c r="K855" s="47" t="s">
        <v>3027</v>
      </c>
      <c r="L855" s="12" t="s">
        <v>2983</v>
      </c>
      <c r="W855" s="198">
        <v>1</v>
      </c>
    </row>
    <row r="856" spans="2:24" ht="26.4" thickBot="1" x14ac:dyDescent="0.55000000000000004">
      <c r="B856" s="180">
        <v>813</v>
      </c>
      <c r="C856" s="64" t="s">
        <v>1829</v>
      </c>
      <c r="D856" s="38" t="s">
        <v>2978</v>
      </c>
      <c r="E856" s="25" t="s">
        <v>3023</v>
      </c>
      <c r="F856" s="25" t="s">
        <v>3024</v>
      </c>
      <c r="G856" s="280"/>
      <c r="H856" s="194">
        <f t="shared" si="34"/>
        <v>743</v>
      </c>
      <c r="I856" s="195" t="s">
        <v>1428</v>
      </c>
      <c r="J856" s="27">
        <v>2</v>
      </c>
      <c r="K856" s="47" t="s">
        <v>3028</v>
      </c>
      <c r="L856" s="12" t="s">
        <v>2983</v>
      </c>
      <c r="W856" s="198">
        <v>1</v>
      </c>
    </row>
    <row r="857" spans="2:24" ht="26.4" thickBot="1" x14ac:dyDescent="0.55000000000000004">
      <c r="B857" s="180">
        <v>814</v>
      </c>
      <c r="C857" s="64" t="s">
        <v>1829</v>
      </c>
      <c r="D857" s="38" t="s">
        <v>2978</v>
      </c>
      <c r="E857" s="25" t="s">
        <v>3023</v>
      </c>
      <c r="F857" s="10" t="s">
        <v>3029</v>
      </c>
      <c r="G857" s="278" t="s">
        <v>3030</v>
      </c>
      <c r="H857" s="194">
        <f t="shared" si="34"/>
        <v>744</v>
      </c>
      <c r="I857" s="195" t="s">
        <v>1429</v>
      </c>
      <c r="J857" s="27">
        <v>1</v>
      </c>
      <c r="K857" s="47" t="s">
        <v>3031</v>
      </c>
      <c r="L857" s="12" t="s">
        <v>2983</v>
      </c>
      <c r="W857" s="198">
        <v>1</v>
      </c>
    </row>
    <row r="858" spans="2:24" ht="26.4" thickBot="1" x14ac:dyDescent="0.55000000000000004">
      <c r="B858" s="180">
        <v>815</v>
      </c>
      <c r="C858" s="64" t="s">
        <v>1829</v>
      </c>
      <c r="D858" s="38" t="s">
        <v>2978</v>
      </c>
      <c r="E858" s="25" t="s">
        <v>3023</v>
      </c>
      <c r="F858" s="10" t="s">
        <v>3029</v>
      </c>
      <c r="G858" s="279"/>
      <c r="H858" s="194">
        <f t="shared" si="34"/>
        <v>745</v>
      </c>
      <c r="I858" s="195" t="s">
        <v>1430</v>
      </c>
      <c r="J858" s="27">
        <v>2</v>
      </c>
      <c r="K858" s="47" t="s">
        <v>3032</v>
      </c>
      <c r="L858" s="12" t="s">
        <v>2983</v>
      </c>
      <c r="W858" s="198">
        <v>1</v>
      </c>
    </row>
    <row r="859" spans="2:24" ht="41.4" thickBot="1" x14ac:dyDescent="0.55000000000000004">
      <c r="B859" s="180">
        <v>816</v>
      </c>
      <c r="C859" s="64" t="s">
        <v>1829</v>
      </c>
      <c r="D859" s="38" t="s">
        <v>2978</v>
      </c>
      <c r="E859" s="25" t="s">
        <v>3023</v>
      </c>
      <c r="F859" s="10" t="s">
        <v>3029</v>
      </c>
      <c r="G859" s="280"/>
      <c r="H859" s="194">
        <f t="shared" si="34"/>
        <v>746</v>
      </c>
      <c r="I859" s="195" t="s">
        <v>1431</v>
      </c>
      <c r="J859" s="27">
        <v>1</v>
      </c>
      <c r="K859" s="47" t="s">
        <v>3033</v>
      </c>
      <c r="L859" s="12" t="s">
        <v>2983</v>
      </c>
      <c r="W859" s="198">
        <v>1</v>
      </c>
    </row>
    <row r="860" spans="2:24" ht="26.4" thickBot="1" x14ac:dyDescent="0.55000000000000004">
      <c r="B860" s="180">
        <v>817</v>
      </c>
      <c r="C860" s="64" t="s">
        <v>1829</v>
      </c>
      <c r="D860" s="38" t="s">
        <v>2978</v>
      </c>
      <c r="E860" s="25" t="s">
        <v>3023</v>
      </c>
      <c r="F860" s="25" t="s">
        <v>3034</v>
      </c>
      <c r="G860" s="278" t="s">
        <v>3035</v>
      </c>
      <c r="H860" s="194">
        <f t="shared" si="34"/>
        <v>747</v>
      </c>
      <c r="I860" s="195" t="s">
        <v>1432</v>
      </c>
      <c r="J860" s="27">
        <v>4</v>
      </c>
      <c r="K860" s="47" t="s">
        <v>3036</v>
      </c>
      <c r="L860" s="12" t="s">
        <v>2983</v>
      </c>
      <c r="W860" s="198">
        <v>1</v>
      </c>
    </row>
    <row r="861" spans="2:24" ht="41.4" thickBot="1" x14ac:dyDescent="0.55000000000000004">
      <c r="B861" s="180">
        <v>818</v>
      </c>
      <c r="C861" s="64" t="s">
        <v>1829</v>
      </c>
      <c r="D861" s="38" t="s">
        <v>2978</v>
      </c>
      <c r="E861" s="25" t="s">
        <v>3023</v>
      </c>
      <c r="F861" s="25" t="s">
        <v>3034</v>
      </c>
      <c r="G861" s="280"/>
      <c r="H861" s="194">
        <f t="shared" si="34"/>
        <v>748</v>
      </c>
      <c r="I861" s="195" t="s">
        <v>1433</v>
      </c>
      <c r="J861" s="41">
        <v>0.3</v>
      </c>
      <c r="K861" s="47" t="s">
        <v>3037</v>
      </c>
      <c r="L861" s="12" t="s">
        <v>2983</v>
      </c>
      <c r="W861" s="198">
        <v>1</v>
      </c>
    </row>
    <row r="862" spans="2:24" ht="41.4" thickBot="1" x14ac:dyDescent="0.55000000000000004">
      <c r="B862" s="180">
        <v>819</v>
      </c>
      <c r="C862" s="64" t="s">
        <v>1829</v>
      </c>
      <c r="D862" s="38" t="s">
        <v>2978</v>
      </c>
      <c r="E862" s="25" t="s">
        <v>3023</v>
      </c>
      <c r="F862" s="10" t="s">
        <v>3038</v>
      </c>
      <c r="G862" s="138" t="s">
        <v>3039</v>
      </c>
      <c r="H862" s="194">
        <f t="shared" si="34"/>
        <v>749</v>
      </c>
      <c r="I862" s="195" t="s">
        <v>1434</v>
      </c>
      <c r="J862" s="42">
        <v>2</v>
      </c>
      <c r="K862" s="92" t="s">
        <v>3040</v>
      </c>
      <c r="L862" s="12" t="s">
        <v>2983</v>
      </c>
      <c r="W862" s="198">
        <v>1</v>
      </c>
    </row>
    <row r="863" spans="2:24" ht="26.4" thickBot="1" x14ac:dyDescent="0.55000000000000004">
      <c r="B863" s="180">
        <v>820</v>
      </c>
      <c r="G863" s="18" t="s">
        <v>3041</v>
      </c>
      <c r="H863" s="19"/>
      <c r="I863" s="19"/>
      <c r="J863" s="19"/>
      <c r="K863" s="48"/>
      <c r="M863" s="184"/>
      <c r="N863" s="184"/>
      <c r="O863" s="184"/>
      <c r="P863" s="184"/>
      <c r="Q863" s="185">
        <v>3</v>
      </c>
      <c r="R863" s="186" t="s">
        <v>2597</v>
      </c>
      <c r="S863" s="187">
        <f>SUM(S864:S877)</f>
        <v>5</v>
      </c>
      <c r="T863" s="186" t="s">
        <v>2598</v>
      </c>
      <c r="U863" s="187">
        <v>4</v>
      </c>
      <c r="V863" s="186" t="s">
        <v>2599</v>
      </c>
      <c r="W863" s="200">
        <f>SUM(W864:W877)/2</f>
        <v>11</v>
      </c>
      <c r="X863" s="186" t="s">
        <v>2600</v>
      </c>
    </row>
    <row r="864" spans="2:24" ht="26.4" thickBot="1" x14ac:dyDescent="0.55000000000000004">
      <c r="B864" s="180">
        <v>821</v>
      </c>
      <c r="G864" s="31" t="s">
        <v>3042</v>
      </c>
      <c r="H864" s="37"/>
      <c r="I864" s="33"/>
      <c r="J864" s="34"/>
      <c r="K864" s="35"/>
      <c r="M864" s="189"/>
      <c r="N864" s="189"/>
      <c r="O864" s="189"/>
      <c r="P864" s="189"/>
      <c r="Q864" s="190"/>
      <c r="R864" s="191"/>
      <c r="S864" s="192">
        <v>2</v>
      </c>
      <c r="T864" s="191" t="s">
        <v>2598</v>
      </c>
      <c r="U864" s="192"/>
      <c r="V864" s="191"/>
      <c r="W864" s="193">
        <f>SUM(W865:W868)</f>
        <v>4</v>
      </c>
      <c r="X864" s="191" t="s">
        <v>2600</v>
      </c>
    </row>
    <row r="865" spans="2:24" ht="41.4" thickBot="1" x14ac:dyDescent="0.55000000000000004">
      <c r="B865" s="180">
        <v>822</v>
      </c>
      <c r="C865" s="64" t="s">
        <v>1829</v>
      </c>
      <c r="D865" s="25" t="s">
        <v>3043</v>
      </c>
      <c r="E865" s="26" t="s">
        <v>3044</v>
      </c>
      <c r="F865" s="26" t="s">
        <v>3045</v>
      </c>
      <c r="G865" s="278" t="s">
        <v>3046</v>
      </c>
      <c r="H865" s="194">
        <f>+H862+1</f>
        <v>750</v>
      </c>
      <c r="I865" s="195" t="s">
        <v>1435</v>
      </c>
      <c r="J865" s="27">
        <v>200</v>
      </c>
      <c r="K865" s="47" t="s">
        <v>3047</v>
      </c>
      <c r="L865" s="12" t="s">
        <v>3048</v>
      </c>
      <c r="W865" s="198">
        <v>1</v>
      </c>
    </row>
    <row r="866" spans="2:24" ht="41.4" thickBot="1" x14ac:dyDescent="0.55000000000000004">
      <c r="B866" s="180">
        <v>823</v>
      </c>
      <c r="C866" s="64" t="s">
        <v>1829</v>
      </c>
      <c r="D866" s="25" t="s">
        <v>3043</v>
      </c>
      <c r="E866" s="26" t="s">
        <v>3044</v>
      </c>
      <c r="F866" s="26" t="s">
        <v>3045</v>
      </c>
      <c r="G866" s="279"/>
      <c r="H866" s="194">
        <f>+H865+1</f>
        <v>751</v>
      </c>
      <c r="I866" s="195" t="s">
        <v>1436</v>
      </c>
      <c r="J866" s="27">
        <v>5</v>
      </c>
      <c r="K866" s="47" t="s">
        <v>3049</v>
      </c>
      <c r="L866" s="12" t="s">
        <v>3048</v>
      </c>
      <c r="W866" s="198">
        <v>1</v>
      </c>
    </row>
    <row r="867" spans="2:24" ht="26.4" thickBot="1" x14ac:dyDescent="0.55000000000000004">
      <c r="B867" s="180">
        <v>824</v>
      </c>
      <c r="C867" s="64" t="s">
        <v>1829</v>
      </c>
      <c r="D867" s="25" t="s">
        <v>3043</v>
      </c>
      <c r="E867" s="26" t="s">
        <v>3044</v>
      </c>
      <c r="F867" s="26" t="s">
        <v>3045</v>
      </c>
      <c r="G867" s="280"/>
      <c r="H867" s="194">
        <f>+H866+1</f>
        <v>752</v>
      </c>
      <c r="I867" s="195" t="s">
        <v>1437</v>
      </c>
      <c r="J867" s="27">
        <v>2</v>
      </c>
      <c r="K867" s="47" t="s">
        <v>3050</v>
      </c>
      <c r="L867" s="12" t="s">
        <v>3048</v>
      </c>
      <c r="W867" s="198">
        <v>1</v>
      </c>
    </row>
    <row r="868" spans="2:24" ht="41.4" thickBot="1" x14ac:dyDescent="0.55000000000000004">
      <c r="B868" s="180">
        <v>825</v>
      </c>
      <c r="C868" s="64" t="s">
        <v>1829</v>
      </c>
      <c r="D868" s="25" t="s">
        <v>3043</v>
      </c>
      <c r="E868" s="26" t="s">
        <v>3044</v>
      </c>
      <c r="F868" s="10" t="s">
        <v>3051</v>
      </c>
      <c r="G868" s="138" t="s">
        <v>3052</v>
      </c>
      <c r="H868" s="194">
        <f>+H867+1</f>
        <v>753</v>
      </c>
      <c r="I868" s="195" t="s">
        <v>1438</v>
      </c>
      <c r="J868" s="27">
        <v>5</v>
      </c>
      <c r="K868" s="52" t="s">
        <v>3053</v>
      </c>
      <c r="L868" s="12" t="s">
        <v>3048</v>
      </c>
      <c r="W868" s="198">
        <v>1</v>
      </c>
    </row>
    <row r="869" spans="2:24" ht="26.4" thickBot="1" x14ac:dyDescent="0.55000000000000004">
      <c r="B869" s="180">
        <v>826</v>
      </c>
      <c r="G869" s="31" t="s">
        <v>3054</v>
      </c>
      <c r="H869" s="32"/>
      <c r="I869" s="33"/>
      <c r="J869" s="34"/>
      <c r="K869" s="35"/>
      <c r="M869" s="189"/>
      <c r="N869" s="189"/>
      <c r="O869" s="189"/>
      <c r="P869" s="189"/>
      <c r="Q869" s="190"/>
      <c r="R869" s="191"/>
      <c r="S869" s="192">
        <v>1</v>
      </c>
      <c r="T869" s="191" t="s">
        <v>2598</v>
      </c>
      <c r="U869" s="192"/>
      <c r="V869" s="191"/>
      <c r="W869" s="193">
        <f>SUM(W870:W873)</f>
        <v>4</v>
      </c>
      <c r="X869" s="191" t="s">
        <v>2600</v>
      </c>
    </row>
    <row r="870" spans="2:24" ht="26.4" thickBot="1" x14ac:dyDescent="0.55000000000000004">
      <c r="B870" s="180">
        <v>827</v>
      </c>
      <c r="C870" s="64" t="s">
        <v>1829</v>
      </c>
      <c r="D870" s="25" t="s">
        <v>3043</v>
      </c>
      <c r="E870" s="25" t="s">
        <v>3055</v>
      </c>
      <c r="F870" s="25" t="s">
        <v>3056</v>
      </c>
      <c r="G870" s="278" t="s">
        <v>3057</v>
      </c>
      <c r="H870" s="194">
        <f>+H868+1</f>
        <v>754</v>
      </c>
      <c r="I870" s="195" t="s">
        <v>1439</v>
      </c>
      <c r="J870" s="27">
        <v>200</v>
      </c>
      <c r="K870" s="47" t="s">
        <v>19</v>
      </c>
      <c r="L870" s="12" t="s">
        <v>3048</v>
      </c>
      <c r="W870" s="198">
        <v>1</v>
      </c>
    </row>
    <row r="871" spans="2:24" ht="26.4" thickBot="1" x14ac:dyDescent="0.55000000000000004">
      <c r="B871" s="180">
        <v>828</v>
      </c>
      <c r="C871" s="64" t="s">
        <v>1829</v>
      </c>
      <c r="D871" s="25" t="s">
        <v>3043</v>
      </c>
      <c r="E871" s="25" t="s">
        <v>3055</v>
      </c>
      <c r="F871" s="25" t="s">
        <v>3056</v>
      </c>
      <c r="G871" s="279"/>
      <c r="H871" s="194">
        <f>+H870+1</f>
        <v>755</v>
      </c>
      <c r="I871" s="195" t="s">
        <v>1440</v>
      </c>
      <c r="J871" s="27">
        <v>500</v>
      </c>
      <c r="K871" s="47" t="s">
        <v>20</v>
      </c>
      <c r="L871" s="12" t="s">
        <v>3048</v>
      </c>
      <c r="W871" s="198">
        <v>1</v>
      </c>
    </row>
    <row r="872" spans="2:24" ht="26.4" thickBot="1" x14ac:dyDescent="0.55000000000000004">
      <c r="B872" s="180">
        <v>829</v>
      </c>
      <c r="C872" s="64" t="s">
        <v>1829</v>
      </c>
      <c r="D872" s="25" t="s">
        <v>3043</v>
      </c>
      <c r="E872" s="25" t="s">
        <v>3055</v>
      </c>
      <c r="F872" s="25" t="s">
        <v>3056</v>
      </c>
      <c r="G872" s="279"/>
      <c r="H872" s="194">
        <f>+H871+1</f>
        <v>756</v>
      </c>
      <c r="I872" s="195" t="s">
        <v>1441</v>
      </c>
      <c r="J872" s="27">
        <v>200</v>
      </c>
      <c r="K872" s="51" t="s">
        <v>21</v>
      </c>
      <c r="L872" s="12" t="s">
        <v>3048</v>
      </c>
      <c r="W872" s="198">
        <v>1</v>
      </c>
    </row>
    <row r="873" spans="2:24" ht="26.4" thickBot="1" x14ac:dyDescent="0.55000000000000004">
      <c r="B873" s="180">
        <v>830</v>
      </c>
      <c r="C873" s="64" t="s">
        <v>1829</v>
      </c>
      <c r="D873" s="25" t="s">
        <v>3043</v>
      </c>
      <c r="E873" s="25" t="s">
        <v>3055</v>
      </c>
      <c r="F873" s="25" t="s">
        <v>3056</v>
      </c>
      <c r="G873" s="280"/>
      <c r="H873" s="194">
        <f>+H872+1</f>
        <v>757</v>
      </c>
      <c r="I873" s="195" t="s">
        <v>1442</v>
      </c>
      <c r="J873" s="27">
        <v>1</v>
      </c>
      <c r="K873" s="47" t="s">
        <v>22</v>
      </c>
      <c r="L873" s="12" t="s">
        <v>3048</v>
      </c>
      <c r="W873" s="198">
        <v>1</v>
      </c>
    </row>
    <row r="874" spans="2:24" ht="26.4" thickBot="1" x14ac:dyDescent="0.55000000000000004">
      <c r="B874" s="180">
        <v>831</v>
      </c>
      <c r="G874" s="31" t="s">
        <v>23</v>
      </c>
      <c r="H874" s="32"/>
      <c r="I874" s="33"/>
      <c r="J874" s="34"/>
      <c r="K874" s="35"/>
      <c r="M874" s="189"/>
      <c r="N874" s="189"/>
      <c r="O874" s="189"/>
      <c r="P874" s="189"/>
      <c r="Q874" s="190"/>
      <c r="R874" s="191"/>
      <c r="S874" s="192">
        <v>2</v>
      </c>
      <c r="T874" s="191" t="s">
        <v>2598</v>
      </c>
      <c r="U874" s="192"/>
      <c r="V874" s="191"/>
      <c r="W874" s="193">
        <f>SUM(W875:W877)</f>
        <v>3</v>
      </c>
      <c r="X874" s="191" t="s">
        <v>2600</v>
      </c>
    </row>
    <row r="875" spans="2:24" ht="41.4" thickBot="1" x14ac:dyDescent="0.55000000000000004">
      <c r="B875" s="180">
        <v>832</v>
      </c>
      <c r="C875" s="64" t="s">
        <v>1829</v>
      </c>
      <c r="D875" s="25" t="s">
        <v>3043</v>
      </c>
      <c r="E875" s="26" t="s">
        <v>24</v>
      </c>
      <c r="F875" s="26" t="s">
        <v>25</v>
      </c>
      <c r="G875" s="278" t="s">
        <v>26</v>
      </c>
      <c r="H875" s="194">
        <f>+H873+1</f>
        <v>758</v>
      </c>
      <c r="I875" s="195" t="s">
        <v>1443</v>
      </c>
      <c r="J875" s="27">
        <v>40</v>
      </c>
      <c r="K875" s="47" t="s">
        <v>27</v>
      </c>
      <c r="L875" s="12" t="s">
        <v>3048</v>
      </c>
      <c r="W875" s="198">
        <v>1</v>
      </c>
    </row>
    <row r="876" spans="2:24" ht="41.4" thickBot="1" x14ac:dyDescent="0.55000000000000004">
      <c r="B876" s="180">
        <v>833</v>
      </c>
      <c r="C876" s="64" t="s">
        <v>1829</v>
      </c>
      <c r="D876" s="25" t="s">
        <v>3043</v>
      </c>
      <c r="E876" s="26" t="s">
        <v>24</v>
      </c>
      <c r="F876" s="26" t="s">
        <v>25</v>
      </c>
      <c r="G876" s="280"/>
      <c r="H876" s="194">
        <f>+H875+1</f>
        <v>759</v>
      </c>
      <c r="I876" s="195" t="s">
        <v>1444</v>
      </c>
      <c r="J876" s="27">
        <v>5</v>
      </c>
      <c r="K876" s="47" t="s">
        <v>28</v>
      </c>
      <c r="L876" s="12" t="s">
        <v>3048</v>
      </c>
      <c r="W876" s="198">
        <v>1</v>
      </c>
    </row>
    <row r="877" spans="2:24" ht="41.4" thickBot="1" x14ac:dyDescent="0.55000000000000004">
      <c r="B877" s="180">
        <v>834</v>
      </c>
      <c r="C877" s="64" t="s">
        <v>1829</v>
      </c>
      <c r="D877" s="25" t="s">
        <v>3043</v>
      </c>
      <c r="E877" s="26" t="s">
        <v>24</v>
      </c>
      <c r="F877" s="10" t="s">
        <v>29</v>
      </c>
      <c r="G877" s="138" t="s">
        <v>30</v>
      </c>
      <c r="H877" s="194">
        <f>+H876+1</f>
        <v>760</v>
      </c>
      <c r="I877" s="195" t="s">
        <v>1445</v>
      </c>
      <c r="J877" s="27">
        <v>600</v>
      </c>
      <c r="K877" s="47" t="s">
        <v>31</v>
      </c>
      <c r="L877" s="12" t="s">
        <v>3048</v>
      </c>
      <c r="W877" s="198">
        <v>1</v>
      </c>
    </row>
    <row r="878" spans="2:24" x14ac:dyDescent="0.5">
      <c r="B878" s="180">
        <v>835</v>
      </c>
      <c r="G878" s="87" t="s">
        <v>32</v>
      </c>
      <c r="H878" s="88"/>
      <c r="I878" s="89"/>
      <c r="J878" s="89"/>
      <c r="K878" s="90"/>
      <c r="M878" s="189"/>
      <c r="N878" s="189"/>
      <c r="O878" s="189">
        <v>3</v>
      </c>
      <c r="P878" s="189" t="s">
        <v>2596</v>
      </c>
      <c r="Q878" s="190">
        <f>SUM(Q879:Q966)</f>
        <v>7</v>
      </c>
      <c r="R878" s="191" t="s">
        <v>2597</v>
      </c>
      <c r="S878" s="190">
        <f>SUM(S879:S966)/2</f>
        <v>18</v>
      </c>
      <c r="T878" s="191" t="s">
        <v>2598</v>
      </c>
      <c r="U878" s="190">
        <f>SUM(U879:U966)</f>
        <v>22</v>
      </c>
      <c r="V878" s="191" t="s">
        <v>2599</v>
      </c>
      <c r="W878" s="190">
        <f>SUM(W879:W966)/3</f>
        <v>78</v>
      </c>
      <c r="X878" s="191" t="s">
        <v>2600</v>
      </c>
    </row>
    <row r="879" spans="2:24" ht="26.4" thickBot="1" x14ac:dyDescent="0.55000000000000004">
      <c r="B879" s="180">
        <v>836</v>
      </c>
      <c r="G879" s="18" t="s">
        <v>33</v>
      </c>
      <c r="H879" s="19"/>
      <c r="I879" s="19"/>
      <c r="J879" s="19"/>
      <c r="K879" s="48"/>
      <c r="M879" s="184"/>
      <c r="N879" s="184"/>
      <c r="O879" s="184"/>
      <c r="P879" s="184"/>
      <c r="Q879" s="185">
        <v>4</v>
      </c>
      <c r="R879" s="186" t="s">
        <v>2597</v>
      </c>
      <c r="S879" s="187">
        <f>SUM(S880:S898)</f>
        <v>7</v>
      </c>
      <c r="T879" s="186" t="s">
        <v>2598</v>
      </c>
      <c r="U879" s="187">
        <v>3</v>
      </c>
      <c r="V879" s="186" t="s">
        <v>2599</v>
      </c>
      <c r="W879" s="187">
        <f>SUM(W880:W898)/2</f>
        <v>15</v>
      </c>
      <c r="X879" s="186" t="s">
        <v>2600</v>
      </c>
    </row>
    <row r="880" spans="2:24" ht="26.4" thickBot="1" x14ac:dyDescent="0.55000000000000004">
      <c r="B880" s="180">
        <v>837</v>
      </c>
      <c r="G880" s="31" t="s">
        <v>34</v>
      </c>
      <c r="H880" s="37"/>
      <c r="I880" s="33"/>
      <c r="J880" s="34"/>
      <c r="K880" s="35"/>
      <c r="M880" s="189"/>
      <c r="N880" s="189"/>
      <c r="O880" s="189"/>
      <c r="P880" s="189"/>
      <c r="Q880" s="190"/>
      <c r="R880" s="191"/>
      <c r="S880" s="192">
        <v>2</v>
      </c>
      <c r="T880" s="191" t="s">
        <v>2598</v>
      </c>
      <c r="U880" s="192"/>
      <c r="V880" s="191"/>
      <c r="W880" s="193">
        <f>SUM(W881:W884)</f>
        <v>4</v>
      </c>
      <c r="X880" s="191" t="s">
        <v>2600</v>
      </c>
    </row>
    <row r="881" spans="2:24" ht="41.4" thickBot="1" x14ac:dyDescent="0.55000000000000004">
      <c r="B881" s="180">
        <v>838</v>
      </c>
      <c r="C881" s="10" t="s">
        <v>35</v>
      </c>
      <c r="D881" s="25" t="s">
        <v>36</v>
      </c>
      <c r="E881" s="26" t="s">
        <v>37</v>
      </c>
      <c r="F881" s="26" t="s">
        <v>2038</v>
      </c>
      <c r="G881" s="138" t="s">
        <v>2039</v>
      </c>
      <c r="H881" s="194">
        <f>+H877+1</f>
        <v>761</v>
      </c>
      <c r="I881" s="195" t="s">
        <v>1446</v>
      </c>
      <c r="J881" s="41">
        <v>0.3</v>
      </c>
      <c r="K881" s="47" t="s">
        <v>2040</v>
      </c>
      <c r="L881" s="12" t="s">
        <v>2041</v>
      </c>
      <c r="W881" s="198">
        <v>1</v>
      </c>
    </row>
    <row r="882" spans="2:24" ht="41.4" thickBot="1" x14ac:dyDescent="0.55000000000000004">
      <c r="B882" s="180">
        <v>839</v>
      </c>
      <c r="C882" s="10" t="s">
        <v>35</v>
      </c>
      <c r="D882" s="25" t="s">
        <v>36</v>
      </c>
      <c r="E882" s="26" t="s">
        <v>37</v>
      </c>
      <c r="F882" s="10" t="s">
        <v>2042</v>
      </c>
      <c r="G882" s="278" t="s">
        <v>2043</v>
      </c>
      <c r="H882" s="194">
        <f>+H881+1</f>
        <v>762</v>
      </c>
      <c r="I882" s="195" t="s">
        <v>1447</v>
      </c>
      <c r="J882" s="27">
        <v>5</v>
      </c>
      <c r="K882" s="47" t="s">
        <v>2044</v>
      </c>
      <c r="L882" s="12" t="s">
        <v>2041</v>
      </c>
      <c r="W882" s="198">
        <v>1</v>
      </c>
    </row>
    <row r="883" spans="2:24" ht="26.4" thickBot="1" x14ac:dyDescent="0.55000000000000004">
      <c r="B883" s="180">
        <v>840</v>
      </c>
      <c r="C883" s="10" t="s">
        <v>35</v>
      </c>
      <c r="D883" s="25" t="s">
        <v>36</v>
      </c>
      <c r="E883" s="26" t="s">
        <v>37</v>
      </c>
      <c r="F883" s="10" t="s">
        <v>2042</v>
      </c>
      <c r="G883" s="279"/>
      <c r="H883" s="194">
        <f>+H882+1</f>
        <v>763</v>
      </c>
      <c r="I883" s="195" t="s">
        <v>1448</v>
      </c>
      <c r="J883" s="27">
        <v>90</v>
      </c>
      <c r="K883" s="47" t="s">
        <v>2045</v>
      </c>
      <c r="L883" s="12" t="s">
        <v>2041</v>
      </c>
      <c r="W883" s="198">
        <v>1</v>
      </c>
    </row>
    <row r="884" spans="2:24" ht="26.4" thickBot="1" x14ac:dyDescent="0.55000000000000004">
      <c r="B884" s="180">
        <v>841</v>
      </c>
      <c r="C884" s="10" t="s">
        <v>35</v>
      </c>
      <c r="D884" s="25" t="s">
        <v>36</v>
      </c>
      <c r="E884" s="26" t="s">
        <v>37</v>
      </c>
      <c r="F884" s="10" t="s">
        <v>2042</v>
      </c>
      <c r="G884" s="280"/>
      <c r="H884" s="194">
        <f>+H883+1</f>
        <v>764</v>
      </c>
      <c r="I884" s="195" t="s">
        <v>1449</v>
      </c>
      <c r="J884" s="27">
        <v>850</v>
      </c>
      <c r="K884" s="47" t="s">
        <v>2046</v>
      </c>
      <c r="L884" s="12" t="s">
        <v>2041</v>
      </c>
      <c r="W884" s="198">
        <v>1</v>
      </c>
    </row>
    <row r="885" spans="2:24" ht="26.4" thickBot="1" x14ac:dyDescent="0.55000000000000004">
      <c r="B885" s="180">
        <v>842</v>
      </c>
      <c r="G885" s="31" t="s">
        <v>2047</v>
      </c>
      <c r="H885" s="32"/>
      <c r="I885" s="33"/>
      <c r="J885" s="34"/>
      <c r="K885" s="35"/>
      <c r="M885" s="189"/>
      <c r="N885" s="189"/>
      <c r="O885" s="189"/>
      <c r="P885" s="189"/>
      <c r="Q885" s="190"/>
      <c r="R885" s="191"/>
      <c r="S885" s="192">
        <v>1</v>
      </c>
      <c r="T885" s="191" t="s">
        <v>2598</v>
      </c>
      <c r="U885" s="192"/>
      <c r="V885" s="191"/>
      <c r="W885" s="193">
        <f>SUM(W886:W888)</f>
        <v>3</v>
      </c>
      <c r="X885" s="191" t="s">
        <v>2600</v>
      </c>
    </row>
    <row r="886" spans="2:24" ht="41.4" thickBot="1" x14ac:dyDescent="0.55000000000000004">
      <c r="B886" s="180">
        <v>843</v>
      </c>
      <c r="C886" s="10" t="s">
        <v>35</v>
      </c>
      <c r="D886" s="25" t="s">
        <v>36</v>
      </c>
      <c r="E886" s="25" t="s">
        <v>2048</v>
      </c>
      <c r="F886" s="25" t="s">
        <v>2049</v>
      </c>
      <c r="G886" s="278" t="s">
        <v>2050</v>
      </c>
      <c r="H886" s="194">
        <f>+H884+1</f>
        <v>765</v>
      </c>
      <c r="I886" s="195" t="s">
        <v>1450</v>
      </c>
      <c r="J886" s="27">
        <v>200</v>
      </c>
      <c r="K886" s="47" t="s">
        <v>2051</v>
      </c>
      <c r="L886" s="12" t="s">
        <v>2041</v>
      </c>
      <c r="W886" s="198">
        <v>1</v>
      </c>
    </row>
    <row r="887" spans="2:24" ht="26.4" thickBot="1" x14ac:dyDescent="0.55000000000000004">
      <c r="B887" s="180">
        <v>844</v>
      </c>
      <c r="C887" s="10" t="s">
        <v>35</v>
      </c>
      <c r="D887" s="25" t="s">
        <v>36</v>
      </c>
      <c r="E887" s="25" t="s">
        <v>2048</v>
      </c>
      <c r="F887" s="25" t="s">
        <v>2049</v>
      </c>
      <c r="G887" s="279"/>
      <c r="H887" s="194">
        <f>+H886+1</f>
        <v>766</v>
      </c>
      <c r="I887" s="195" t="s">
        <v>1451</v>
      </c>
      <c r="J887" s="27">
        <v>14</v>
      </c>
      <c r="K887" s="47" t="s">
        <v>2052</v>
      </c>
      <c r="L887" s="12" t="s">
        <v>2041</v>
      </c>
      <c r="W887" s="198">
        <v>1</v>
      </c>
    </row>
    <row r="888" spans="2:24" ht="41.4" thickBot="1" x14ac:dyDescent="0.55000000000000004">
      <c r="B888" s="180">
        <v>845</v>
      </c>
      <c r="C888" s="10" t="s">
        <v>35</v>
      </c>
      <c r="D888" s="25" t="s">
        <v>36</v>
      </c>
      <c r="E888" s="25" t="s">
        <v>2048</v>
      </c>
      <c r="F888" s="25" t="s">
        <v>2049</v>
      </c>
      <c r="G888" s="280"/>
      <c r="H888" s="194">
        <f>+H887+1</f>
        <v>767</v>
      </c>
      <c r="I888" s="195" t="s">
        <v>1452</v>
      </c>
      <c r="J888" s="27">
        <v>2</v>
      </c>
      <c r="K888" s="47" t="s">
        <v>2053</v>
      </c>
      <c r="L888" s="12" t="s">
        <v>2041</v>
      </c>
      <c r="W888" s="198">
        <v>1</v>
      </c>
    </row>
    <row r="889" spans="2:24" ht="26.4" thickBot="1" x14ac:dyDescent="0.55000000000000004">
      <c r="B889" s="180">
        <v>846</v>
      </c>
      <c r="G889" s="31" t="s">
        <v>2054</v>
      </c>
      <c r="H889" s="68"/>
      <c r="I889" s="33"/>
      <c r="J889" s="34"/>
      <c r="K889" s="35"/>
      <c r="M889" s="189"/>
      <c r="N889" s="189"/>
      <c r="O889" s="189"/>
      <c r="P889" s="189"/>
      <c r="Q889" s="190"/>
      <c r="R889" s="191"/>
      <c r="S889" s="192">
        <v>1</v>
      </c>
      <c r="T889" s="191" t="s">
        <v>2598</v>
      </c>
      <c r="U889" s="192"/>
      <c r="V889" s="191"/>
      <c r="W889" s="193">
        <f>SUM(W890:W892)</f>
        <v>3</v>
      </c>
      <c r="X889" s="191" t="s">
        <v>2600</v>
      </c>
    </row>
    <row r="890" spans="2:24" ht="26.4" thickBot="1" x14ac:dyDescent="0.55000000000000004">
      <c r="B890" s="180">
        <v>847</v>
      </c>
      <c r="C890" s="10" t="s">
        <v>35</v>
      </c>
      <c r="D890" s="25" t="s">
        <v>36</v>
      </c>
      <c r="E890" s="26" t="s">
        <v>2055</v>
      </c>
      <c r="F890" s="26" t="s">
        <v>2056</v>
      </c>
      <c r="G890" s="294" t="s">
        <v>2057</v>
      </c>
      <c r="H890" s="194">
        <f>+H888+1</f>
        <v>768</v>
      </c>
      <c r="I890" s="195" t="s">
        <v>1453</v>
      </c>
      <c r="J890" s="27">
        <v>5</v>
      </c>
      <c r="K890" s="47" t="s">
        <v>2058</v>
      </c>
      <c r="L890" s="12" t="s">
        <v>2041</v>
      </c>
      <c r="W890" s="198">
        <v>1</v>
      </c>
    </row>
    <row r="891" spans="2:24" ht="26.4" thickBot="1" x14ac:dyDescent="0.55000000000000004">
      <c r="B891" s="180">
        <v>848</v>
      </c>
      <c r="C891" s="10" t="s">
        <v>35</v>
      </c>
      <c r="D891" s="25" t="s">
        <v>36</v>
      </c>
      <c r="E891" s="26" t="s">
        <v>2055</v>
      </c>
      <c r="F891" s="26" t="s">
        <v>2056</v>
      </c>
      <c r="G891" s="295"/>
      <c r="H891" s="194">
        <f>+H890+1</f>
        <v>769</v>
      </c>
      <c r="I891" s="195" t="s">
        <v>1454</v>
      </c>
      <c r="J891" s="27">
        <v>1</v>
      </c>
      <c r="K891" s="47" t="s">
        <v>2059</v>
      </c>
      <c r="L891" s="12" t="s">
        <v>2041</v>
      </c>
      <c r="W891" s="198">
        <v>1</v>
      </c>
    </row>
    <row r="892" spans="2:24" ht="41.4" thickBot="1" x14ac:dyDescent="0.55000000000000004">
      <c r="B892" s="180">
        <v>849</v>
      </c>
      <c r="C892" s="10" t="s">
        <v>35</v>
      </c>
      <c r="D892" s="25" t="s">
        <v>36</v>
      </c>
      <c r="E892" s="26" t="s">
        <v>2055</v>
      </c>
      <c r="F892" s="26" t="s">
        <v>2056</v>
      </c>
      <c r="G892" s="296"/>
      <c r="H892" s="194">
        <f>+H891+1</f>
        <v>770</v>
      </c>
      <c r="I892" s="195" t="s">
        <v>1455</v>
      </c>
      <c r="J892" s="27">
        <v>2</v>
      </c>
      <c r="K892" s="47" t="s">
        <v>2060</v>
      </c>
      <c r="L892" s="12" t="s">
        <v>2041</v>
      </c>
      <c r="W892" s="198">
        <v>1</v>
      </c>
    </row>
    <row r="893" spans="2:24" ht="26.4" thickBot="1" x14ac:dyDescent="0.55000000000000004">
      <c r="B893" s="180">
        <v>850</v>
      </c>
      <c r="G893" s="31" t="s">
        <v>2061</v>
      </c>
      <c r="H893" s="37"/>
      <c r="I893" s="33"/>
      <c r="J893" s="34"/>
      <c r="K893" s="35"/>
      <c r="M893" s="189"/>
      <c r="N893" s="189"/>
      <c r="O893" s="189"/>
      <c r="P893" s="189"/>
      <c r="Q893" s="190"/>
      <c r="R893" s="191"/>
      <c r="S893" s="192">
        <v>3</v>
      </c>
      <c r="T893" s="191" t="s">
        <v>2598</v>
      </c>
      <c r="U893" s="192"/>
      <c r="V893" s="191"/>
      <c r="W893" s="193">
        <f>SUM(W894:W898)</f>
        <v>5</v>
      </c>
      <c r="X893" s="191" t="s">
        <v>2600</v>
      </c>
    </row>
    <row r="894" spans="2:24" ht="41.4" thickBot="1" x14ac:dyDescent="0.55000000000000004">
      <c r="B894" s="180">
        <v>851</v>
      </c>
      <c r="C894" s="10" t="s">
        <v>35</v>
      </c>
      <c r="D894" s="25" t="s">
        <v>36</v>
      </c>
      <c r="E894" s="25" t="s">
        <v>2062</v>
      </c>
      <c r="F894" s="25" t="s">
        <v>2063</v>
      </c>
      <c r="G894" s="278" t="s">
        <v>2064</v>
      </c>
      <c r="H894" s="194">
        <f>+H892+1</f>
        <v>771</v>
      </c>
      <c r="I894" s="195" t="s">
        <v>1456</v>
      </c>
      <c r="J894" s="41">
        <v>1</v>
      </c>
      <c r="K894" s="47" t="s">
        <v>2065</v>
      </c>
      <c r="L894" s="12" t="s">
        <v>2041</v>
      </c>
      <c r="W894" s="198">
        <v>1</v>
      </c>
    </row>
    <row r="895" spans="2:24" ht="41.4" thickBot="1" x14ac:dyDescent="0.55000000000000004">
      <c r="B895" s="180">
        <v>852</v>
      </c>
      <c r="C895" s="10" t="s">
        <v>35</v>
      </c>
      <c r="D895" s="25" t="s">
        <v>36</v>
      </c>
      <c r="E895" s="25" t="s">
        <v>2062</v>
      </c>
      <c r="F895" s="25" t="s">
        <v>2063</v>
      </c>
      <c r="G895" s="280"/>
      <c r="H895" s="194">
        <f>+H894+1</f>
        <v>772</v>
      </c>
      <c r="I895" s="195" t="s">
        <v>1457</v>
      </c>
      <c r="J895" s="41">
        <v>1</v>
      </c>
      <c r="K895" s="47" t="s">
        <v>2066</v>
      </c>
      <c r="L895" s="12" t="s">
        <v>2041</v>
      </c>
      <c r="W895" s="198">
        <v>1</v>
      </c>
    </row>
    <row r="896" spans="2:24" ht="41.4" thickBot="1" x14ac:dyDescent="0.55000000000000004">
      <c r="B896" s="180">
        <v>853</v>
      </c>
      <c r="C896" s="10" t="s">
        <v>35</v>
      </c>
      <c r="D896" s="25" t="s">
        <v>36</v>
      </c>
      <c r="E896" s="25" t="s">
        <v>2062</v>
      </c>
      <c r="F896" s="10" t="s">
        <v>2067</v>
      </c>
      <c r="G896" s="278" t="s">
        <v>2068</v>
      </c>
      <c r="H896" s="194">
        <f>+H895+1</f>
        <v>773</v>
      </c>
      <c r="I896" s="195" t="s">
        <v>1458</v>
      </c>
      <c r="J896" s="41">
        <v>1</v>
      </c>
      <c r="K896" s="47" t="s">
        <v>2069</v>
      </c>
      <c r="L896" s="12" t="s">
        <v>2041</v>
      </c>
      <c r="W896" s="198">
        <v>1</v>
      </c>
    </row>
    <row r="897" spans="1:24" ht="61.8" thickBot="1" x14ac:dyDescent="0.55000000000000004">
      <c r="B897" s="180">
        <v>854</v>
      </c>
      <c r="C897" s="10" t="s">
        <v>35</v>
      </c>
      <c r="D897" s="25" t="s">
        <v>36</v>
      </c>
      <c r="E897" s="25" t="s">
        <v>2062</v>
      </c>
      <c r="F897" s="10" t="s">
        <v>2067</v>
      </c>
      <c r="G897" s="280"/>
      <c r="H897" s="194">
        <f>+H896+1</f>
        <v>774</v>
      </c>
      <c r="I897" s="195" t="s">
        <v>1459</v>
      </c>
      <c r="J897" s="41">
        <v>1</v>
      </c>
      <c r="K897" s="47" t="s">
        <v>2070</v>
      </c>
      <c r="L897" s="12" t="s">
        <v>2041</v>
      </c>
      <c r="W897" s="198">
        <v>1</v>
      </c>
    </row>
    <row r="898" spans="1:24" ht="61.8" thickBot="1" x14ac:dyDescent="0.55000000000000004">
      <c r="B898" s="180">
        <v>855</v>
      </c>
      <c r="C898" s="10" t="s">
        <v>35</v>
      </c>
      <c r="D898" s="25" t="s">
        <v>36</v>
      </c>
      <c r="E898" s="25" t="s">
        <v>2062</v>
      </c>
      <c r="F898" s="25" t="s">
        <v>2071</v>
      </c>
      <c r="G898" s="138" t="s">
        <v>2072</v>
      </c>
      <c r="H898" s="194">
        <f>+H897+1</f>
        <v>775</v>
      </c>
      <c r="I898" s="195" t="s">
        <v>1460</v>
      </c>
      <c r="J898" s="41">
        <v>1</v>
      </c>
      <c r="K898" s="47" t="s">
        <v>3066</v>
      </c>
      <c r="L898" s="12" t="s">
        <v>2041</v>
      </c>
      <c r="W898" s="198">
        <v>1</v>
      </c>
    </row>
    <row r="899" spans="1:24" ht="26.4" thickBot="1" x14ac:dyDescent="0.55000000000000004">
      <c r="B899" s="180">
        <v>856</v>
      </c>
      <c r="G899" s="18" t="s">
        <v>2073</v>
      </c>
      <c r="H899" s="19"/>
      <c r="I899" s="19"/>
      <c r="J899" s="19"/>
      <c r="K899" s="48"/>
      <c r="M899" s="184"/>
      <c r="N899" s="184"/>
      <c r="O899" s="184"/>
      <c r="P899" s="184"/>
      <c r="Q899" s="185">
        <v>1</v>
      </c>
      <c r="R899" s="186" t="s">
        <v>2597</v>
      </c>
      <c r="S899" s="187">
        <f>SUM(S900:S949)</f>
        <v>5</v>
      </c>
      <c r="T899" s="186" t="s">
        <v>2598</v>
      </c>
      <c r="U899" s="187">
        <v>14</v>
      </c>
      <c r="V899" s="186" t="s">
        <v>2599</v>
      </c>
      <c r="W899" s="200">
        <f>SUM(W900:W949)/2</f>
        <v>49</v>
      </c>
      <c r="X899" s="186" t="s">
        <v>2600</v>
      </c>
    </row>
    <row r="900" spans="1:24" ht="26.4" thickBot="1" x14ac:dyDescent="0.55000000000000004">
      <c r="B900" s="180">
        <v>857</v>
      </c>
      <c r="G900" s="31" t="s">
        <v>2074</v>
      </c>
      <c r="H900" s="37"/>
      <c r="I900" s="33"/>
      <c r="J900" s="34"/>
      <c r="K900" s="35"/>
      <c r="M900" s="189"/>
      <c r="N900" s="189"/>
      <c r="O900" s="189"/>
      <c r="P900" s="189"/>
      <c r="Q900" s="190"/>
      <c r="R900" s="191"/>
      <c r="S900" s="192">
        <v>5</v>
      </c>
      <c r="T900" s="191" t="s">
        <v>2598</v>
      </c>
      <c r="U900" s="192"/>
      <c r="V900" s="191"/>
      <c r="W900" s="193">
        <f>SUM(W901:W949)</f>
        <v>49</v>
      </c>
      <c r="X900" s="191" t="s">
        <v>2600</v>
      </c>
    </row>
    <row r="901" spans="1:24" ht="26.4" thickBot="1" x14ac:dyDescent="0.55000000000000004">
      <c r="A901" s="8">
        <v>1</v>
      </c>
      <c r="B901" s="180">
        <v>858</v>
      </c>
      <c r="C901" s="10" t="s">
        <v>35</v>
      </c>
      <c r="D901" s="38" t="s">
        <v>2075</v>
      </c>
      <c r="E901" s="26" t="s">
        <v>2076</v>
      </c>
      <c r="F901" s="26" t="s">
        <v>2077</v>
      </c>
      <c r="G901" s="278" t="s">
        <v>2078</v>
      </c>
      <c r="H901" s="194">
        <f>+H898+1</f>
        <v>776</v>
      </c>
      <c r="I901" s="212" t="s">
        <v>1461</v>
      </c>
      <c r="J901" s="86">
        <v>1</v>
      </c>
      <c r="K901" s="93" t="s">
        <v>2079</v>
      </c>
      <c r="L901" s="12" t="s">
        <v>2080</v>
      </c>
      <c r="W901" s="198">
        <v>1</v>
      </c>
    </row>
    <row r="902" spans="1:24" ht="26.4" thickBot="1" x14ac:dyDescent="0.55000000000000004">
      <c r="A902" s="8">
        <v>2</v>
      </c>
      <c r="B902" s="180">
        <v>859</v>
      </c>
      <c r="C902" s="10" t="s">
        <v>35</v>
      </c>
      <c r="D902" s="38" t="s">
        <v>2075</v>
      </c>
      <c r="E902" s="26" t="s">
        <v>2076</v>
      </c>
      <c r="F902" s="26" t="s">
        <v>2077</v>
      </c>
      <c r="G902" s="279"/>
      <c r="H902" s="194">
        <f t="shared" ref="H902:H949" si="35">+H901+1</f>
        <v>777</v>
      </c>
      <c r="I902" s="212" t="s">
        <v>1462</v>
      </c>
      <c r="J902" s="86">
        <v>1</v>
      </c>
      <c r="K902" s="28" t="s">
        <v>2081</v>
      </c>
      <c r="L902" s="12" t="s">
        <v>2080</v>
      </c>
      <c r="W902" s="198">
        <v>1</v>
      </c>
    </row>
    <row r="903" spans="1:24" ht="41.4" thickBot="1" x14ac:dyDescent="0.55000000000000004">
      <c r="A903" s="8">
        <v>3</v>
      </c>
      <c r="B903" s="180">
        <v>860</v>
      </c>
      <c r="C903" s="10" t="s">
        <v>35</v>
      </c>
      <c r="D903" s="38" t="s">
        <v>2075</v>
      </c>
      <c r="E903" s="26" t="s">
        <v>2076</v>
      </c>
      <c r="F903" s="26" t="s">
        <v>2077</v>
      </c>
      <c r="G903" s="279"/>
      <c r="H903" s="194">
        <f t="shared" si="35"/>
        <v>778</v>
      </c>
      <c r="I903" s="212" t="s">
        <v>1463</v>
      </c>
      <c r="J903" s="86">
        <v>1</v>
      </c>
      <c r="K903" s="28" t="s">
        <v>2082</v>
      </c>
      <c r="L903" s="12" t="s">
        <v>2080</v>
      </c>
      <c r="W903" s="198">
        <v>1</v>
      </c>
    </row>
    <row r="904" spans="1:24" ht="61.8" thickBot="1" x14ac:dyDescent="0.55000000000000004">
      <c r="A904" s="8">
        <v>4</v>
      </c>
      <c r="B904" s="180">
        <v>861</v>
      </c>
      <c r="C904" s="10" t="s">
        <v>35</v>
      </c>
      <c r="D904" s="38" t="s">
        <v>2075</v>
      </c>
      <c r="E904" s="26" t="s">
        <v>2076</v>
      </c>
      <c r="F904" s="26" t="s">
        <v>2077</v>
      </c>
      <c r="G904" s="279"/>
      <c r="H904" s="194">
        <f t="shared" si="35"/>
        <v>779</v>
      </c>
      <c r="I904" s="212" t="s">
        <v>1464</v>
      </c>
      <c r="J904" s="86">
        <v>10</v>
      </c>
      <c r="K904" s="28" t="s">
        <v>2083</v>
      </c>
      <c r="L904" s="12" t="s">
        <v>2080</v>
      </c>
      <c r="W904" s="198">
        <v>1</v>
      </c>
    </row>
    <row r="905" spans="1:24" ht="61.8" thickBot="1" x14ac:dyDescent="0.55000000000000004">
      <c r="A905" s="8">
        <v>5</v>
      </c>
      <c r="B905" s="180">
        <v>862</v>
      </c>
      <c r="C905" s="10" t="s">
        <v>35</v>
      </c>
      <c r="D905" s="38" t="s">
        <v>2075</v>
      </c>
      <c r="E905" s="26" t="s">
        <v>2076</v>
      </c>
      <c r="F905" s="26" t="s">
        <v>2077</v>
      </c>
      <c r="G905" s="279"/>
      <c r="H905" s="194">
        <f t="shared" si="35"/>
        <v>780</v>
      </c>
      <c r="I905" s="212" t="s">
        <v>1465</v>
      </c>
      <c r="J905" s="86">
        <v>3</v>
      </c>
      <c r="K905" s="28" t="s">
        <v>2084</v>
      </c>
      <c r="L905" s="12" t="s">
        <v>2080</v>
      </c>
      <c r="W905" s="198">
        <v>1</v>
      </c>
    </row>
    <row r="906" spans="1:24" ht="61.8" thickBot="1" x14ac:dyDescent="0.55000000000000004">
      <c r="A906" s="8">
        <v>6</v>
      </c>
      <c r="B906" s="180">
        <v>863</v>
      </c>
      <c r="C906" s="10" t="s">
        <v>35</v>
      </c>
      <c r="D906" s="38" t="s">
        <v>2075</v>
      </c>
      <c r="E906" s="26" t="s">
        <v>2076</v>
      </c>
      <c r="F906" s="26" t="s">
        <v>2077</v>
      </c>
      <c r="G906" s="279"/>
      <c r="H906" s="194">
        <f t="shared" si="35"/>
        <v>781</v>
      </c>
      <c r="I906" s="212" t="s">
        <v>1466</v>
      </c>
      <c r="J906" s="86">
        <v>3</v>
      </c>
      <c r="K906" s="28" t="s">
        <v>2085</v>
      </c>
      <c r="L906" s="12" t="s">
        <v>2080</v>
      </c>
      <c r="W906" s="198">
        <v>1</v>
      </c>
    </row>
    <row r="907" spans="1:24" ht="41.4" thickBot="1" x14ac:dyDescent="0.55000000000000004">
      <c r="A907" s="8">
        <v>7</v>
      </c>
      <c r="B907" s="180">
        <v>864</v>
      </c>
      <c r="C907" s="10" t="s">
        <v>35</v>
      </c>
      <c r="D907" s="38" t="s">
        <v>2075</v>
      </c>
      <c r="E907" s="26" t="s">
        <v>2076</v>
      </c>
      <c r="F907" s="26" t="s">
        <v>2077</v>
      </c>
      <c r="G907" s="279"/>
      <c r="H907" s="194">
        <f t="shared" si="35"/>
        <v>782</v>
      </c>
      <c r="I907" s="212" t="s">
        <v>1467</v>
      </c>
      <c r="J907" s="86">
        <v>3</v>
      </c>
      <c r="K907" s="28" t="s">
        <v>2086</v>
      </c>
      <c r="L907" s="12" t="s">
        <v>2080</v>
      </c>
      <c r="W907" s="198">
        <v>1</v>
      </c>
    </row>
    <row r="908" spans="1:24" ht="26.4" thickBot="1" x14ac:dyDescent="0.55000000000000004">
      <c r="A908" s="8">
        <v>8</v>
      </c>
      <c r="B908" s="180">
        <v>865</v>
      </c>
      <c r="C908" s="10" t="s">
        <v>35</v>
      </c>
      <c r="D908" s="38" t="s">
        <v>2075</v>
      </c>
      <c r="E908" s="26" t="s">
        <v>2076</v>
      </c>
      <c r="F908" s="26" t="s">
        <v>2077</v>
      </c>
      <c r="G908" s="279"/>
      <c r="H908" s="194">
        <f t="shared" si="35"/>
        <v>783</v>
      </c>
      <c r="I908" s="212" t="s">
        <v>1468</v>
      </c>
      <c r="J908" s="86">
        <v>12</v>
      </c>
      <c r="K908" s="93" t="s">
        <v>2087</v>
      </c>
      <c r="L908" s="12" t="s">
        <v>2080</v>
      </c>
      <c r="W908" s="198">
        <v>1</v>
      </c>
    </row>
    <row r="909" spans="1:24" ht="26.4" thickBot="1" x14ac:dyDescent="0.55000000000000004">
      <c r="A909" s="8">
        <v>9</v>
      </c>
      <c r="B909" s="180">
        <v>866</v>
      </c>
      <c r="C909" s="10" t="s">
        <v>35</v>
      </c>
      <c r="D909" s="38" t="s">
        <v>2075</v>
      </c>
      <c r="E909" s="26" t="s">
        <v>2076</v>
      </c>
      <c r="F909" s="26" t="s">
        <v>2077</v>
      </c>
      <c r="G909" s="279"/>
      <c r="H909" s="194">
        <f t="shared" si="35"/>
        <v>784</v>
      </c>
      <c r="I909" s="212" t="s">
        <v>1469</v>
      </c>
      <c r="J909" s="86">
        <v>12</v>
      </c>
      <c r="K909" s="93" t="s">
        <v>2088</v>
      </c>
      <c r="L909" s="12" t="s">
        <v>2080</v>
      </c>
      <c r="W909" s="198">
        <v>1</v>
      </c>
    </row>
    <row r="910" spans="1:24" ht="41.4" thickBot="1" x14ac:dyDescent="0.55000000000000004">
      <c r="A910" s="8">
        <v>10</v>
      </c>
      <c r="B910" s="180">
        <v>867</v>
      </c>
      <c r="C910" s="10" t="s">
        <v>35</v>
      </c>
      <c r="D910" s="38" t="s">
        <v>2075</v>
      </c>
      <c r="E910" s="26" t="s">
        <v>2076</v>
      </c>
      <c r="F910" s="26" t="s">
        <v>2077</v>
      </c>
      <c r="G910" s="279"/>
      <c r="H910" s="194">
        <f t="shared" si="35"/>
        <v>785</v>
      </c>
      <c r="I910" s="212" t="s">
        <v>1470</v>
      </c>
      <c r="J910" s="86">
        <v>20</v>
      </c>
      <c r="K910" s="28" t="s">
        <v>2089</v>
      </c>
      <c r="L910" s="12" t="s">
        <v>2080</v>
      </c>
      <c r="W910" s="198">
        <v>1</v>
      </c>
    </row>
    <row r="911" spans="1:24" ht="26.4" thickBot="1" x14ac:dyDescent="0.55000000000000004">
      <c r="A911" s="8">
        <v>11</v>
      </c>
      <c r="B911" s="180">
        <v>868</v>
      </c>
      <c r="C911" s="10" t="s">
        <v>35</v>
      </c>
      <c r="D911" s="38" t="s">
        <v>2075</v>
      </c>
      <c r="E911" s="26" t="s">
        <v>2076</v>
      </c>
      <c r="F911" s="26" t="s">
        <v>2077</v>
      </c>
      <c r="G911" s="279"/>
      <c r="H911" s="194">
        <f t="shared" si="35"/>
        <v>786</v>
      </c>
      <c r="I911" s="212" t="s">
        <v>1471</v>
      </c>
      <c r="J911" s="86">
        <v>100</v>
      </c>
      <c r="K911" s="93" t="s">
        <v>2090</v>
      </c>
      <c r="L911" s="12" t="s">
        <v>2080</v>
      </c>
      <c r="W911" s="198">
        <v>1</v>
      </c>
    </row>
    <row r="912" spans="1:24" ht="26.4" thickBot="1" x14ac:dyDescent="0.55000000000000004">
      <c r="A912" s="8">
        <v>12</v>
      </c>
      <c r="B912" s="180">
        <v>869</v>
      </c>
      <c r="C912" s="10" t="s">
        <v>35</v>
      </c>
      <c r="D912" s="38" t="s">
        <v>2075</v>
      </c>
      <c r="E912" s="26" t="s">
        <v>2076</v>
      </c>
      <c r="F912" s="26" t="s">
        <v>2077</v>
      </c>
      <c r="G912" s="279"/>
      <c r="H912" s="194">
        <f t="shared" si="35"/>
        <v>787</v>
      </c>
      <c r="I912" s="212" t="s">
        <v>1472</v>
      </c>
      <c r="J912" s="86">
        <v>20</v>
      </c>
      <c r="K912" s="93" t="s">
        <v>2091</v>
      </c>
      <c r="L912" s="12" t="s">
        <v>2080</v>
      </c>
      <c r="W912" s="198">
        <v>1</v>
      </c>
    </row>
    <row r="913" spans="1:23" ht="61.8" thickBot="1" x14ac:dyDescent="0.55000000000000004">
      <c r="A913" s="8">
        <v>13</v>
      </c>
      <c r="B913" s="180">
        <v>870</v>
      </c>
      <c r="C913" s="10" t="s">
        <v>35</v>
      </c>
      <c r="D913" s="38" t="s">
        <v>2075</v>
      </c>
      <c r="E913" s="26" t="s">
        <v>2076</v>
      </c>
      <c r="F913" s="26" t="s">
        <v>2077</v>
      </c>
      <c r="G913" s="279"/>
      <c r="H913" s="194">
        <f t="shared" si="35"/>
        <v>788</v>
      </c>
      <c r="I913" s="212" t="s">
        <v>1473</v>
      </c>
      <c r="J913" s="86">
        <v>20</v>
      </c>
      <c r="K913" s="28" t="s">
        <v>2092</v>
      </c>
      <c r="L913" s="12" t="s">
        <v>2080</v>
      </c>
      <c r="W913" s="198">
        <v>1</v>
      </c>
    </row>
    <row r="914" spans="1:23" ht="26.4" thickBot="1" x14ac:dyDescent="0.55000000000000004">
      <c r="A914" s="8">
        <v>14</v>
      </c>
      <c r="B914" s="180">
        <v>871</v>
      </c>
      <c r="C914" s="10" t="s">
        <v>35</v>
      </c>
      <c r="D914" s="38" t="s">
        <v>2075</v>
      </c>
      <c r="E914" s="26" t="s">
        <v>2076</v>
      </c>
      <c r="F914" s="26" t="s">
        <v>2077</v>
      </c>
      <c r="G914" s="279"/>
      <c r="H914" s="194">
        <f t="shared" si="35"/>
        <v>789</v>
      </c>
      <c r="I914" s="212" t="s">
        <v>1474</v>
      </c>
      <c r="J914" s="86">
        <v>1</v>
      </c>
      <c r="K914" s="93" t="s">
        <v>2093</v>
      </c>
      <c r="L914" s="12" t="s">
        <v>2080</v>
      </c>
      <c r="W914" s="198">
        <v>1</v>
      </c>
    </row>
    <row r="915" spans="1:23" ht="41.4" thickBot="1" x14ac:dyDescent="0.55000000000000004">
      <c r="A915" s="8">
        <v>15</v>
      </c>
      <c r="B915" s="180">
        <v>872</v>
      </c>
      <c r="C915" s="10" t="s">
        <v>35</v>
      </c>
      <c r="D915" s="38" t="s">
        <v>2075</v>
      </c>
      <c r="E915" s="26" t="s">
        <v>2076</v>
      </c>
      <c r="F915" s="26" t="s">
        <v>2077</v>
      </c>
      <c r="G915" s="279"/>
      <c r="H915" s="194">
        <f t="shared" si="35"/>
        <v>790</v>
      </c>
      <c r="I915" s="212" t="s">
        <v>1475</v>
      </c>
      <c r="J915" s="86">
        <v>1</v>
      </c>
      <c r="K915" s="93" t="s">
        <v>2094</v>
      </c>
      <c r="L915" s="12" t="s">
        <v>2080</v>
      </c>
      <c r="W915" s="198">
        <v>1</v>
      </c>
    </row>
    <row r="916" spans="1:23" ht="41.4" thickBot="1" x14ac:dyDescent="0.55000000000000004">
      <c r="A916" s="8">
        <v>16</v>
      </c>
      <c r="B916" s="180">
        <v>873</v>
      </c>
      <c r="C916" s="10" t="s">
        <v>35</v>
      </c>
      <c r="D916" s="38" t="s">
        <v>2075</v>
      </c>
      <c r="E916" s="26" t="s">
        <v>2076</v>
      </c>
      <c r="F916" s="26" t="s">
        <v>2077</v>
      </c>
      <c r="G916" s="279"/>
      <c r="H916" s="194">
        <f t="shared" si="35"/>
        <v>791</v>
      </c>
      <c r="I916" s="212" t="s">
        <v>1476</v>
      </c>
      <c r="J916" s="86">
        <v>1</v>
      </c>
      <c r="K916" s="28" t="s">
        <v>2095</v>
      </c>
      <c r="L916" s="12" t="s">
        <v>2080</v>
      </c>
      <c r="W916" s="198">
        <v>1</v>
      </c>
    </row>
    <row r="917" spans="1:23" ht="41.4" thickBot="1" x14ac:dyDescent="0.55000000000000004">
      <c r="A917" s="8">
        <v>17</v>
      </c>
      <c r="B917" s="180">
        <v>874</v>
      </c>
      <c r="C917" s="10" t="s">
        <v>35</v>
      </c>
      <c r="D917" s="38" t="s">
        <v>2075</v>
      </c>
      <c r="E917" s="26" t="s">
        <v>2076</v>
      </c>
      <c r="F917" s="26" t="s">
        <v>2077</v>
      </c>
      <c r="G917" s="279"/>
      <c r="H917" s="194">
        <f t="shared" si="35"/>
        <v>792</v>
      </c>
      <c r="I917" s="212" t="s">
        <v>1477</v>
      </c>
      <c r="J917" s="86">
        <v>1</v>
      </c>
      <c r="K917" s="28" t="s">
        <v>1853</v>
      </c>
      <c r="L917" s="12" t="s">
        <v>2080</v>
      </c>
      <c r="W917" s="198">
        <v>1</v>
      </c>
    </row>
    <row r="918" spans="1:23" ht="41.4" thickBot="1" x14ac:dyDescent="0.55000000000000004">
      <c r="A918" s="8">
        <v>18</v>
      </c>
      <c r="B918" s="180">
        <v>875</v>
      </c>
      <c r="C918" s="10" t="s">
        <v>35</v>
      </c>
      <c r="D918" s="38" t="s">
        <v>2075</v>
      </c>
      <c r="E918" s="26" t="s">
        <v>2076</v>
      </c>
      <c r="F918" s="26" t="s">
        <v>2077</v>
      </c>
      <c r="G918" s="279"/>
      <c r="H918" s="194">
        <f t="shared" si="35"/>
        <v>793</v>
      </c>
      <c r="I918" s="212" t="s">
        <v>1478</v>
      </c>
      <c r="J918" s="86">
        <v>1</v>
      </c>
      <c r="K918" s="28" t="s">
        <v>1854</v>
      </c>
      <c r="L918" s="12" t="s">
        <v>2080</v>
      </c>
      <c r="W918" s="198">
        <v>1</v>
      </c>
    </row>
    <row r="919" spans="1:23" ht="41.4" thickBot="1" x14ac:dyDescent="0.55000000000000004">
      <c r="A919" s="8">
        <v>19</v>
      </c>
      <c r="B919" s="180">
        <v>876</v>
      </c>
      <c r="C919" s="10" t="s">
        <v>35</v>
      </c>
      <c r="D919" s="38" t="s">
        <v>2075</v>
      </c>
      <c r="E919" s="26" t="s">
        <v>2076</v>
      </c>
      <c r="F919" s="26" t="s">
        <v>2077</v>
      </c>
      <c r="G919" s="279"/>
      <c r="H919" s="194">
        <f t="shared" si="35"/>
        <v>794</v>
      </c>
      <c r="I919" s="212" t="s">
        <v>1479</v>
      </c>
      <c r="J919" s="86">
        <v>1</v>
      </c>
      <c r="K919" s="28" t="s">
        <v>1855</v>
      </c>
      <c r="L919" s="12" t="s">
        <v>2080</v>
      </c>
      <c r="W919" s="198">
        <v>1</v>
      </c>
    </row>
    <row r="920" spans="1:23" ht="41.4" thickBot="1" x14ac:dyDescent="0.55000000000000004">
      <c r="B920" s="180"/>
      <c r="C920" s="10" t="s">
        <v>35</v>
      </c>
      <c r="D920" s="38" t="s">
        <v>2075</v>
      </c>
      <c r="E920" s="26" t="s">
        <v>2076</v>
      </c>
      <c r="F920" s="26" t="s">
        <v>2077</v>
      </c>
      <c r="G920" s="280"/>
      <c r="H920" s="194">
        <f t="shared" si="35"/>
        <v>795</v>
      </c>
      <c r="I920" s="212" t="s">
        <v>1480</v>
      </c>
      <c r="J920" s="86">
        <v>1</v>
      </c>
      <c r="K920" s="28" t="s">
        <v>1856</v>
      </c>
      <c r="L920" s="12" t="s">
        <v>2080</v>
      </c>
      <c r="W920" s="198">
        <v>1</v>
      </c>
    </row>
    <row r="921" spans="1:23" ht="41.4" thickBot="1" x14ac:dyDescent="0.55000000000000004">
      <c r="A921" s="8">
        <v>20</v>
      </c>
      <c r="B921" s="180">
        <v>877</v>
      </c>
      <c r="C921" s="10" t="s">
        <v>35</v>
      </c>
      <c r="D921" s="38" t="s">
        <v>2075</v>
      </c>
      <c r="E921" s="26" t="s">
        <v>2076</v>
      </c>
      <c r="F921" s="10" t="s">
        <v>1857</v>
      </c>
      <c r="G921" s="278" t="s">
        <v>1858</v>
      </c>
      <c r="H921" s="194">
        <f t="shared" si="35"/>
        <v>796</v>
      </c>
      <c r="I921" s="212" t="s">
        <v>1481</v>
      </c>
      <c r="J921" s="86">
        <v>34</v>
      </c>
      <c r="K921" s="28" t="s">
        <v>368</v>
      </c>
      <c r="L921" s="12" t="s">
        <v>2080</v>
      </c>
      <c r="W921" s="198">
        <v>1</v>
      </c>
    </row>
    <row r="922" spans="1:23" ht="61.8" thickBot="1" x14ac:dyDescent="0.55000000000000004">
      <c r="A922" s="8">
        <v>21</v>
      </c>
      <c r="B922" s="180">
        <v>878</v>
      </c>
      <c r="C922" s="10" t="s">
        <v>35</v>
      </c>
      <c r="D922" s="38" t="s">
        <v>2075</v>
      </c>
      <c r="E922" s="26" t="s">
        <v>2076</v>
      </c>
      <c r="F922" s="10" t="s">
        <v>1857</v>
      </c>
      <c r="G922" s="279"/>
      <c r="H922" s="194">
        <f t="shared" si="35"/>
        <v>797</v>
      </c>
      <c r="I922" s="212" t="s">
        <v>1482</v>
      </c>
      <c r="J922" s="86">
        <v>400</v>
      </c>
      <c r="K922" s="28" t="s">
        <v>589</v>
      </c>
      <c r="L922" s="12" t="s">
        <v>2080</v>
      </c>
      <c r="W922" s="198">
        <v>1</v>
      </c>
    </row>
    <row r="923" spans="1:23" ht="61.8" thickBot="1" x14ac:dyDescent="0.55000000000000004">
      <c r="A923" s="8">
        <v>22</v>
      </c>
      <c r="B923" s="180">
        <v>879</v>
      </c>
      <c r="C923" s="10" t="s">
        <v>35</v>
      </c>
      <c r="D923" s="38" t="s">
        <v>2075</v>
      </c>
      <c r="E923" s="26" t="s">
        <v>2076</v>
      </c>
      <c r="F923" s="10" t="s">
        <v>1857</v>
      </c>
      <c r="G923" s="279"/>
      <c r="H923" s="194">
        <f t="shared" si="35"/>
        <v>798</v>
      </c>
      <c r="I923" s="212" t="s">
        <v>1483</v>
      </c>
      <c r="J923" s="86">
        <v>3</v>
      </c>
      <c r="K923" s="93" t="s">
        <v>590</v>
      </c>
      <c r="L923" s="12" t="s">
        <v>2080</v>
      </c>
      <c r="W923" s="198">
        <v>1</v>
      </c>
    </row>
    <row r="924" spans="1:23" ht="41.4" thickBot="1" x14ac:dyDescent="0.55000000000000004">
      <c r="A924" s="8">
        <v>23</v>
      </c>
      <c r="B924" s="180">
        <v>880</v>
      </c>
      <c r="C924" s="10" t="s">
        <v>35</v>
      </c>
      <c r="D924" s="38" t="s">
        <v>2075</v>
      </c>
      <c r="E924" s="26" t="s">
        <v>2076</v>
      </c>
      <c r="F924" s="10" t="s">
        <v>1857</v>
      </c>
      <c r="G924" s="279"/>
      <c r="H924" s="194">
        <f t="shared" si="35"/>
        <v>799</v>
      </c>
      <c r="I924" s="212" t="s">
        <v>1484</v>
      </c>
      <c r="J924" s="86">
        <v>1</v>
      </c>
      <c r="K924" s="28" t="s">
        <v>591</v>
      </c>
      <c r="L924" s="12" t="s">
        <v>2080</v>
      </c>
      <c r="W924" s="198">
        <v>1</v>
      </c>
    </row>
    <row r="925" spans="1:23" ht="82.2" thickBot="1" x14ac:dyDescent="0.55000000000000004">
      <c r="A925" s="8">
        <v>24</v>
      </c>
      <c r="B925" s="180">
        <v>881</v>
      </c>
      <c r="C925" s="10" t="s">
        <v>35</v>
      </c>
      <c r="D925" s="38" t="s">
        <v>2075</v>
      </c>
      <c r="E925" s="26" t="s">
        <v>2076</v>
      </c>
      <c r="F925" s="10" t="s">
        <v>1857</v>
      </c>
      <c r="G925" s="279"/>
      <c r="H925" s="194">
        <f t="shared" si="35"/>
        <v>800</v>
      </c>
      <c r="I925" s="212" t="s">
        <v>1485</v>
      </c>
      <c r="J925" s="86">
        <v>1</v>
      </c>
      <c r="K925" s="28" t="s">
        <v>592</v>
      </c>
      <c r="L925" s="12" t="s">
        <v>2080</v>
      </c>
      <c r="W925" s="198">
        <v>1</v>
      </c>
    </row>
    <row r="926" spans="1:23" ht="41.4" thickBot="1" x14ac:dyDescent="0.55000000000000004">
      <c r="A926" s="8">
        <v>25</v>
      </c>
      <c r="B926" s="180">
        <v>882</v>
      </c>
      <c r="C926" s="10" t="s">
        <v>35</v>
      </c>
      <c r="D926" s="38" t="s">
        <v>2075</v>
      </c>
      <c r="E926" s="26" t="s">
        <v>2076</v>
      </c>
      <c r="F926" s="10" t="s">
        <v>1857</v>
      </c>
      <c r="G926" s="279"/>
      <c r="H926" s="194">
        <f t="shared" si="35"/>
        <v>801</v>
      </c>
      <c r="I926" s="212" t="s">
        <v>1486</v>
      </c>
      <c r="J926" s="86">
        <v>1</v>
      </c>
      <c r="K926" s="28" t="s">
        <v>593</v>
      </c>
      <c r="L926" s="12" t="s">
        <v>2080</v>
      </c>
      <c r="W926" s="198">
        <v>1</v>
      </c>
    </row>
    <row r="927" spans="1:23" ht="61.8" thickBot="1" x14ac:dyDescent="0.55000000000000004">
      <c r="A927" s="8">
        <v>26</v>
      </c>
      <c r="B927" s="180">
        <v>883</v>
      </c>
      <c r="C927" s="10" t="s">
        <v>35</v>
      </c>
      <c r="D927" s="38" t="s">
        <v>2075</v>
      </c>
      <c r="E927" s="26" t="s">
        <v>2076</v>
      </c>
      <c r="F927" s="10" t="s">
        <v>1857</v>
      </c>
      <c r="G927" s="279"/>
      <c r="H927" s="194">
        <f t="shared" si="35"/>
        <v>802</v>
      </c>
      <c r="I927" s="212" t="s">
        <v>1487</v>
      </c>
      <c r="J927" s="86">
        <v>1</v>
      </c>
      <c r="K927" s="28" t="s">
        <v>594</v>
      </c>
      <c r="L927" s="12" t="s">
        <v>2080</v>
      </c>
      <c r="W927" s="198">
        <v>1</v>
      </c>
    </row>
    <row r="928" spans="1:23" ht="41.4" thickBot="1" x14ac:dyDescent="0.55000000000000004">
      <c r="A928" s="8">
        <v>27</v>
      </c>
      <c r="B928" s="180">
        <v>884</v>
      </c>
      <c r="C928" s="10" t="s">
        <v>35</v>
      </c>
      <c r="D928" s="38" t="s">
        <v>2075</v>
      </c>
      <c r="E928" s="26" t="s">
        <v>2076</v>
      </c>
      <c r="F928" s="10" t="s">
        <v>1857</v>
      </c>
      <c r="G928" s="280"/>
      <c r="H928" s="194">
        <f t="shared" si="35"/>
        <v>803</v>
      </c>
      <c r="I928" s="212" t="s">
        <v>1488</v>
      </c>
      <c r="J928" s="86">
        <v>800</v>
      </c>
      <c r="K928" s="28" t="s">
        <v>595</v>
      </c>
      <c r="L928" s="12" t="s">
        <v>2080</v>
      </c>
      <c r="W928" s="198">
        <v>1</v>
      </c>
    </row>
    <row r="929" spans="1:23" ht="26.4" thickBot="1" x14ac:dyDescent="0.55000000000000004">
      <c r="A929" s="8">
        <v>28</v>
      </c>
      <c r="B929" s="180">
        <v>885</v>
      </c>
      <c r="C929" s="10" t="s">
        <v>35</v>
      </c>
      <c r="D929" s="38" t="s">
        <v>2075</v>
      </c>
      <c r="E929" s="26" t="s">
        <v>2076</v>
      </c>
      <c r="F929" s="26" t="s">
        <v>596</v>
      </c>
      <c r="G929" s="278" t="s">
        <v>597</v>
      </c>
      <c r="H929" s="194">
        <f t="shared" si="35"/>
        <v>804</v>
      </c>
      <c r="I929" s="212" t="s">
        <v>1489</v>
      </c>
      <c r="J929" s="86">
        <v>1</v>
      </c>
      <c r="K929" s="93" t="s">
        <v>598</v>
      </c>
      <c r="L929" s="12" t="s">
        <v>2080</v>
      </c>
      <c r="W929" s="198">
        <v>1</v>
      </c>
    </row>
    <row r="930" spans="1:23" ht="26.4" thickBot="1" x14ac:dyDescent="0.55000000000000004">
      <c r="A930" s="8">
        <v>29</v>
      </c>
      <c r="B930" s="180">
        <v>886</v>
      </c>
      <c r="C930" s="10" t="s">
        <v>35</v>
      </c>
      <c r="D930" s="38" t="s">
        <v>2075</v>
      </c>
      <c r="E930" s="26" t="s">
        <v>2076</v>
      </c>
      <c r="F930" s="26" t="s">
        <v>596</v>
      </c>
      <c r="G930" s="279"/>
      <c r="H930" s="194">
        <f t="shared" si="35"/>
        <v>805</v>
      </c>
      <c r="I930" s="212" t="s">
        <v>1490</v>
      </c>
      <c r="J930" s="86">
        <v>1</v>
      </c>
      <c r="K930" s="28" t="s">
        <v>599</v>
      </c>
      <c r="L930" s="12" t="s">
        <v>2080</v>
      </c>
      <c r="W930" s="198">
        <v>1</v>
      </c>
    </row>
    <row r="931" spans="1:23" ht="41.4" thickBot="1" x14ac:dyDescent="0.55000000000000004">
      <c r="A931" s="8">
        <v>30</v>
      </c>
      <c r="B931" s="180">
        <v>887</v>
      </c>
      <c r="C931" s="10" t="s">
        <v>35</v>
      </c>
      <c r="D931" s="38" t="s">
        <v>2075</v>
      </c>
      <c r="E931" s="26" t="s">
        <v>2076</v>
      </c>
      <c r="F931" s="26" t="s">
        <v>596</v>
      </c>
      <c r="G931" s="279"/>
      <c r="H931" s="194">
        <f t="shared" si="35"/>
        <v>806</v>
      </c>
      <c r="I931" s="212" t="s">
        <v>1491</v>
      </c>
      <c r="J931" s="86">
        <v>200</v>
      </c>
      <c r="K931" s="28" t="s">
        <v>600</v>
      </c>
      <c r="L931" s="12" t="s">
        <v>2080</v>
      </c>
      <c r="W931" s="198">
        <v>1</v>
      </c>
    </row>
    <row r="932" spans="1:23" ht="41.4" thickBot="1" x14ac:dyDescent="0.55000000000000004">
      <c r="A932" s="8">
        <v>31</v>
      </c>
      <c r="B932" s="180">
        <v>888</v>
      </c>
      <c r="C932" s="10" t="s">
        <v>35</v>
      </c>
      <c r="D932" s="38" t="s">
        <v>2075</v>
      </c>
      <c r="E932" s="26" t="s">
        <v>2076</v>
      </c>
      <c r="F932" s="26" t="s">
        <v>596</v>
      </c>
      <c r="G932" s="279"/>
      <c r="H932" s="194">
        <f t="shared" si="35"/>
        <v>807</v>
      </c>
      <c r="I932" s="212" t="s">
        <v>1492</v>
      </c>
      <c r="J932" s="86">
        <v>1</v>
      </c>
      <c r="K932" s="28" t="s">
        <v>601</v>
      </c>
      <c r="L932" s="12" t="s">
        <v>2080</v>
      </c>
      <c r="W932" s="198">
        <v>1</v>
      </c>
    </row>
    <row r="933" spans="1:23" ht="82.2" thickBot="1" x14ac:dyDescent="0.55000000000000004">
      <c r="A933" s="8">
        <v>32</v>
      </c>
      <c r="B933" s="180">
        <v>889</v>
      </c>
      <c r="C933" s="10" t="s">
        <v>35</v>
      </c>
      <c r="D933" s="38" t="s">
        <v>2075</v>
      </c>
      <c r="E933" s="26" t="s">
        <v>2076</v>
      </c>
      <c r="F933" s="26" t="s">
        <v>596</v>
      </c>
      <c r="G933" s="279"/>
      <c r="H933" s="194">
        <f t="shared" si="35"/>
        <v>808</v>
      </c>
      <c r="I933" s="212" t="s">
        <v>1493</v>
      </c>
      <c r="J933" s="86">
        <v>1</v>
      </c>
      <c r="K933" s="28" t="s">
        <v>602</v>
      </c>
      <c r="L933" s="12" t="s">
        <v>2080</v>
      </c>
      <c r="W933" s="198">
        <v>1</v>
      </c>
    </row>
    <row r="934" spans="1:23" ht="61.8" thickBot="1" x14ac:dyDescent="0.55000000000000004">
      <c r="A934" s="8">
        <v>33</v>
      </c>
      <c r="B934" s="180">
        <v>890</v>
      </c>
      <c r="C934" s="10" t="s">
        <v>35</v>
      </c>
      <c r="D934" s="38" t="s">
        <v>2075</v>
      </c>
      <c r="E934" s="26" t="s">
        <v>2076</v>
      </c>
      <c r="F934" s="26" t="s">
        <v>596</v>
      </c>
      <c r="G934" s="279"/>
      <c r="H934" s="194">
        <f t="shared" si="35"/>
        <v>809</v>
      </c>
      <c r="I934" s="212" t="s">
        <v>1494</v>
      </c>
      <c r="J934" s="86">
        <v>1</v>
      </c>
      <c r="K934" s="28" t="s">
        <v>603</v>
      </c>
      <c r="L934" s="12" t="s">
        <v>2080</v>
      </c>
      <c r="W934" s="198">
        <v>1</v>
      </c>
    </row>
    <row r="935" spans="1:23" ht="41.4" thickBot="1" x14ac:dyDescent="0.55000000000000004">
      <c r="A935" s="8">
        <v>34</v>
      </c>
      <c r="B935" s="180">
        <v>891</v>
      </c>
      <c r="C935" s="10" t="s">
        <v>35</v>
      </c>
      <c r="D935" s="38" t="s">
        <v>2075</v>
      </c>
      <c r="E935" s="26" t="s">
        <v>2076</v>
      </c>
      <c r="F935" s="26" t="s">
        <v>596</v>
      </c>
      <c r="G935" s="279"/>
      <c r="H935" s="194">
        <f t="shared" si="35"/>
        <v>810</v>
      </c>
      <c r="I935" s="212" t="s">
        <v>1495</v>
      </c>
      <c r="J935" s="86">
        <v>1</v>
      </c>
      <c r="K935" s="28" t="s">
        <v>604</v>
      </c>
      <c r="L935" s="12" t="s">
        <v>2080</v>
      </c>
      <c r="W935" s="198">
        <v>1</v>
      </c>
    </row>
    <row r="936" spans="1:23" ht="41.4" thickBot="1" x14ac:dyDescent="0.55000000000000004">
      <c r="A936" s="8">
        <v>35</v>
      </c>
      <c r="B936" s="180">
        <v>892</v>
      </c>
      <c r="C936" s="10" t="s">
        <v>35</v>
      </c>
      <c r="D936" s="38" t="s">
        <v>2075</v>
      </c>
      <c r="E936" s="26" t="s">
        <v>2076</v>
      </c>
      <c r="F936" s="26" t="s">
        <v>596</v>
      </c>
      <c r="G936" s="279"/>
      <c r="H936" s="194">
        <f t="shared" si="35"/>
        <v>811</v>
      </c>
      <c r="I936" s="212" t="s">
        <v>1496</v>
      </c>
      <c r="J936" s="86">
        <v>1</v>
      </c>
      <c r="K936" s="28" t="s">
        <v>605</v>
      </c>
      <c r="L936" s="12" t="s">
        <v>2080</v>
      </c>
      <c r="W936" s="198">
        <v>1</v>
      </c>
    </row>
    <row r="937" spans="1:23" ht="41.4" thickBot="1" x14ac:dyDescent="0.55000000000000004">
      <c r="A937" s="8">
        <v>36</v>
      </c>
      <c r="B937" s="180">
        <v>893</v>
      </c>
      <c r="C937" s="10" t="s">
        <v>35</v>
      </c>
      <c r="D937" s="38" t="s">
        <v>2075</v>
      </c>
      <c r="E937" s="26" t="s">
        <v>2076</v>
      </c>
      <c r="F937" s="26" t="s">
        <v>596</v>
      </c>
      <c r="G937" s="279"/>
      <c r="H937" s="194">
        <f t="shared" si="35"/>
        <v>812</v>
      </c>
      <c r="I937" s="212" t="s">
        <v>1497</v>
      </c>
      <c r="J937" s="86">
        <v>1</v>
      </c>
      <c r="K937" s="28" t="s">
        <v>606</v>
      </c>
      <c r="L937" s="12" t="s">
        <v>2080</v>
      </c>
      <c r="W937" s="198">
        <v>1</v>
      </c>
    </row>
    <row r="938" spans="1:23" ht="41.4" thickBot="1" x14ac:dyDescent="0.55000000000000004">
      <c r="A938" s="8">
        <v>37</v>
      </c>
      <c r="B938" s="180">
        <v>894</v>
      </c>
      <c r="C938" s="10" t="s">
        <v>35</v>
      </c>
      <c r="D938" s="38" t="s">
        <v>2075</v>
      </c>
      <c r="E938" s="26" t="s">
        <v>2076</v>
      </c>
      <c r="F938" s="26" t="s">
        <v>596</v>
      </c>
      <c r="G938" s="280"/>
      <c r="H938" s="194">
        <f t="shared" si="35"/>
        <v>813</v>
      </c>
      <c r="I938" s="212" t="s">
        <v>1498</v>
      </c>
      <c r="J938" s="86">
        <v>1</v>
      </c>
      <c r="K938" s="28" t="s">
        <v>607</v>
      </c>
      <c r="L938" s="12" t="s">
        <v>2080</v>
      </c>
      <c r="W938" s="198">
        <v>1</v>
      </c>
    </row>
    <row r="939" spans="1:23" ht="61.8" thickBot="1" x14ac:dyDescent="0.55000000000000004">
      <c r="A939" s="8">
        <v>38</v>
      </c>
      <c r="B939" s="180">
        <v>895</v>
      </c>
      <c r="C939" s="10" t="s">
        <v>35</v>
      </c>
      <c r="D939" s="38" t="s">
        <v>2075</v>
      </c>
      <c r="E939" s="26" t="s">
        <v>2076</v>
      </c>
      <c r="F939" s="10" t="s">
        <v>608</v>
      </c>
      <c r="G939" s="278" t="s">
        <v>609</v>
      </c>
      <c r="H939" s="194">
        <f t="shared" si="35"/>
        <v>814</v>
      </c>
      <c r="I939" s="212" t="s">
        <v>1499</v>
      </c>
      <c r="J939" s="86">
        <v>1</v>
      </c>
      <c r="K939" s="28" t="s">
        <v>610</v>
      </c>
      <c r="L939" s="12" t="s">
        <v>2080</v>
      </c>
      <c r="W939" s="198">
        <v>1</v>
      </c>
    </row>
    <row r="940" spans="1:23" ht="61.8" thickBot="1" x14ac:dyDescent="0.55000000000000004">
      <c r="A940" s="8">
        <v>39</v>
      </c>
      <c r="B940" s="180">
        <v>896</v>
      </c>
      <c r="C940" s="10" t="s">
        <v>35</v>
      </c>
      <c r="D940" s="38" t="s">
        <v>2075</v>
      </c>
      <c r="E940" s="26" t="s">
        <v>2076</v>
      </c>
      <c r="F940" s="10" t="s">
        <v>608</v>
      </c>
      <c r="G940" s="279"/>
      <c r="H940" s="194">
        <f t="shared" si="35"/>
        <v>815</v>
      </c>
      <c r="I940" s="212" t="s">
        <v>1500</v>
      </c>
      <c r="J940" s="86">
        <v>50</v>
      </c>
      <c r="K940" s="28" t="s">
        <v>611</v>
      </c>
      <c r="L940" s="12" t="s">
        <v>2080</v>
      </c>
      <c r="W940" s="198">
        <v>1</v>
      </c>
    </row>
    <row r="941" spans="1:23" ht="61.8" thickBot="1" x14ac:dyDescent="0.55000000000000004">
      <c r="A941" s="8">
        <v>40</v>
      </c>
      <c r="B941" s="180">
        <v>897</v>
      </c>
      <c r="C941" s="10" t="s">
        <v>35</v>
      </c>
      <c r="D941" s="38" t="s">
        <v>2075</v>
      </c>
      <c r="E941" s="26" t="s">
        <v>2076</v>
      </c>
      <c r="F941" s="10" t="s">
        <v>608</v>
      </c>
      <c r="G941" s="279"/>
      <c r="H941" s="194">
        <f t="shared" si="35"/>
        <v>816</v>
      </c>
      <c r="I941" s="212" t="s">
        <v>1501</v>
      </c>
      <c r="J941" s="86">
        <v>1</v>
      </c>
      <c r="K941" s="28" t="s">
        <v>612</v>
      </c>
      <c r="L941" s="12" t="s">
        <v>2080</v>
      </c>
      <c r="W941" s="198">
        <v>1</v>
      </c>
    </row>
    <row r="942" spans="1:23" ht="61.8" thickBot="1" x14ac:dyDescent="0.55000000000000004">
      <c r="A942" s="8">
        <v>41</v>
      </c>
      <c r="B942" s="180">
        <v>898</v>
      </c>
      <c r="C942" s="10" t="s">
        <v>35</v>
      </c>
      <c r="D942" s="38" t="s">
        <v>2075</v>
      </c>
      <c r="E942" s="26" t="s">
        <v>2076</v>
      </c>
      <c r="F942" s="10" t="s">
        <v>608</v>
      </c>
      <c r="G942" s="279"/>
      <c r="H942" s="194">
        <f t="shared" si="35"/>
        <v>817</v>
      </c>
      <c r="I942" s="212" t="s">
        <v>1502</v>
      </c>
      <c r="J942" s="86">
        <v>1</v>
      </c>
      <c r="K942" s="28" t="s">
        <v>613</v>
      </c>
      <c r="L942" s="12" t="s">
        <v>2080</v>
      </c>
      <c r="W942" s="198">
        <v>1</v>
      </c>
    </row>
    <row r="943" spans="1:23" ht="41.4" thickBot="1" x14ac:dyDescent="0.55000000000000004">
      <c r="A943" s="8">
        <v>42</v>
      </c>
      <c r="B943" s="180">
        <v>899</v>
      </c>
      <c r="C943" s="10" t="s">
        <v>35</v>
      </c>
      <c r="D943" s="38" t="s">
        <v>2075</v>
      </c>
      <c r="E943" s="26" t="s">
        <v>2076</v>
      </c>
      <c r="F943" s="10" t="s">
        <v>608</v>
      </c>
      <c r="G943" s="280"/>
      <c r="H943" s="194">
        <f t="shared" si="35"/>
        <v>818</v>
      </c>
      <c r="I943" s="212" t="s">
        <v>1503</v>
      </c>
      <c r="J943" s="86">
        <v>1</v>
      </c>
      <c r="K943" s="28" t="s">
        <v>614</v>
      </c>
      <c r="L943" s="12" t="s">
        <v>2080</v>
      </c>
      <c r="W943" s="198">
        <v>1</v>
      </c>
    </row>
    <row r="944" spans="1:23" ht="41.4" thickBot="1" x14ac:dyDescent="0.55000000000000004">
      <c r="A944" s="8">
        <v>43</v>
      </c>
      <c r="B944" s="180">
        <v>900</v>
      </c>
      <c r="C944" s="10" t="s">
        <v>35</v>
      </c>
      <c r="D944" s="38" t="s">
        <v>2075</v>
      </c>
      <c r="E944" s="26" t="s">
        <v>2076</v>
      </c>
      <c r="F944" s="26" t="s">
        <v>615</v>
      </c>
      <c r="G944" s="278" t="s">
        <v>616</v>
      </c>
      <c r="H944" s="194">
        <f t="shared" si="35"/>
        <v>819</v>
      </c>
      <c r="I944" s="212" t="s">
        <v>1504</v>
      </c>
      <c r="J944" s="86">
        <v>1</v>
      </c>
      <c r="K944" s="28" t="s">
        <v>617</v>
      </c>
      <c r="L944" s="12" t="s">
        <v>2080</v>
      </c>
      <c r="W944" s="198">
        <v>1</v>
      </c>
    </row>
    <row r="945" spans="1:24" ht="41.4" thickBot="1" x14ac:dyDescent="0.55000000000000004">
      <c r="A945" s="8">
        <v>44</v>
      </c>
      <c r="B945" s="180">
        <v>901</v>
      </c>
      <c r="C945" s="10" t="s">
        <v>35</v>
      </c>
      <c r="D945" s="38" t="s">
        <v>2075</v>
      </c>
      <c r="E945" s="26" t="s">
        <v>2076</v>
      </c>
      <c r="F945" s="26" t="s">
        <v>615</v>
      </c>
      <c r="G945" s="279"/>
      <c r="H945" s="194">
        <f t="shared" si="35"/>
        <v>820</v>
      </c>
      <c r="I945" s="212" t="s">
        <v>1505</v>
      </c>
      <c r="J945" s="86">
        <v>1</v>
      </c>
      <c r="K945" s="28" t="s">
        <v>618</v>
      </c>
      <c r="L945" s="12" t="s">
        <v>2080</v>
      </c>
      <c r="W945" s="198">
        <v>1</v>
      </c>
    </row>
    <row r="946" spans="1:24" ht="61.8" thickBot="1" x14ac:dyDescent="0.55000000000000004">
      <c r="A946" s="8">
        <v>45</v>
      </c>
      <c r="B946" s="180">
        <v>902</v>
      </c>
      <c r="C946" s="10" t="s">
        <v>35</v>
      </c>
      <c r="D946" s="38" t="s">
        <v>2075</v>
      </c>
      <c r="E946" s="26" t="s">
        <v>2076</v>
      </c>
      <c r="F946" s="26" t="s">
        <v>615</v>
      </c>
      <c r="G946" s="279"/>
      <c r="H946" s="194">
        <f t="shared" si="35"/>
        <v>821</v>
      </c>
      <c r="I946" s="212" t="s">
        <v>1506</v>
      </c>
      <c r="J946" s="86">
        <v>20</v>
      </c>
      <c r="K946" s="28" t="s">
        <v>619</v>
      </c>
      <c r="L946" s="12" t="s">
        <v>2080</v>
      </c>
      <c r="W946" s="198">
        <v>1</v>
      </c>
    </row>
    <row r="947" spans="1:24" ht="26.4" thickBot="1" x14ac:dyDescent="0.55000000000000004">
      <c r="A947" s="8">
        <v>46</v>
      </c>
      <c r="B947" s="180">
        <v>903</v>
      </c>
      <c r="C947" s="10" t="s">
        <v>35</v>
      </c>
      <c r="D947" s="38" t="s">
        <v>2075</v>
      </c>
      <c r="E947" s="26" t="s">
        <v>2076</v>
      </c>
      <c r="F947" s="26" t="s">
        <v>615</v>
      </c>
      <c r="G947" s="279"/>
      <c r="H947" s="194">
        <f t="shared" si="35"/>
        <v>822</v>
      </c>
      <c r="I947" s="212" t="s">
        <v>1507</v>
      </c>
      <c r="J947" s="85">
        <v>1</v>
      </c>
      <c r="K947" s="28" t="s">
        <v>620</v>
      </c>
      <c r="L947" s="12" t="s">
        <v>2080</v>
      </c>
      <c r="W947" s="198">
        <v>1</v>
      </c>
    </row>
    <row r="948" spans="1:24" ht="41.4" thickBot="1" x14ac:dyDescent="0.55000000000000004">
      <c r="A948" s="8">
        <v>47</v>
      </c>
      <c r="B948" s="180">
        <v>904</v>
      </c>
      <c r="C948" s="10" t="s">
        <v>35</v>
      </c>
      <c r="D948" s="38" t="s">
        <v>2075</v>
      </c>
      <c r="E948" s="26" t="s">
        <v>2076</v>
      </c>
      <c r="F948" s="26" t="s">
        <v>615</v>
      </c>
      <c r="G948" s="279"/>
      <c r="H948" s="194">
        <f t="shared" si="35"/>
        <v>823</v>
      </c>
      <c r="I948" s="212" t="s">
        <v>1508</v>
      </c>
      <c r="J948" s="86">
        <v>200</v>
      </c>
      <c r="K948" s="28" t="s">
        <v>621</v>
      </c>
      <c r="L948" s="12" t="s">
        <v>2080</v>
      </c>
      <c r="W948" s="198">
        <v>1</v>
      </c>
    </row>
    <row r="949" spans="1:24" ht="61.8" thickBot="1" x14ac:dyDescent="0.55000000000000004">
      <c r="A949" s="8">
        <v>48</v>
      </c>
      <c r="B949" s="180">
        <v>905</v>
      </c>
      <c r="C949" s="10" t="s">
        <v>35</v>
      </c>
      <c r="D949" s="38" t="s">
        <v>2075</v>
      </c>
      <c r="E949" s="26" t="s">
        <v>2076</v>
      </c>
      <c r="F949" s="26" t="s">
        <v>615</v>
      </c>
      <c r="G949" s="280"/>
      <c r="H949" s="194">
        <f t="shared" si="35"/>
        <v>824</v>
      </c>
      <c r="I949" s="212" t="s">
        <v>1509</v>
      </c>
      <c r="J949" s="86">
        <v>100</v>
      </c>
      <c r="K949" s="28" t="s">
        <v>622</v>
      </c>
      <c r="L949" s="12" t="s">
        <v>2080</v>
      </c>
      <c r="W949" s="198">
        <v>1</v>
      </c>
    </row>
    <row r="950" spans="1:24" ht="26.4" thickBot="1" x14ac:dyDescent="0.55000000000000004">
      <c r="B950" s="180">
        <v>906</v>
      </c>
      <c r="G950" s="18" t="s">
        <v>623</v>
      </c>
      <c r="H950" s="19"/>
      <c r="I950" s="19"/>
      <c r="J950" s="19"/>
      <c r="K950" s="48"/>
      <c r="M950" s="184"/>
      <c r="N950" s="184"/>
      <c r="O950" s="184"/>
      <c r="P950" s="184"/>
      <c r="Q950" s="185">
        <v>2</v>
      </c>
      <c r="R950" s="186" t="s">
        <v>2597</v>
      </c>
      <c r="S950" s="187">
        <f>SUM(S951:S966)</f>
        <v>6</v>
      </c>
      <c r="T950" s="186" t="s">
        <v>2598</v>
      </c>
      <c r="U950" s="187">
        <v>5</v>
      </c>
      <c r="V950" s="186" t="s">
        <v>2599</v>
      </c>
      <c r="W950" s="200">
        <f>SUM(W951:W966)/2</f>
        <v>14</v>
      </c>
      <c r="X950" s="186" t="s">
        <v>2600</v>
      </c>
    </row>
    <row r="951" spans="1:24" ht="26.4" thickBot="1" x14ac:dyDescent="0.55000000000000004">
      <c r="B951" s="180">
        <v>907</v>
      </c>
      <c r="C951" s="10" t="s">
        <v>35</v>
      </c>
      <c r="D951" s="25" t="s">
        <v>624</v>
      </c>
      <c r="E951" s="26" t="s">
        <v>625</v>
      </c>
      <c r="F951" s="26" t="s">
        <v>626</v>
      </c>
      <c r="G951" s="31" t="s">
        <v>627</v>
      </c>
      <c r="H951" s="37"/>
      <c r="I951" s="33"/>
      <c r="J951" s="34"/>
      <c r="K951" s="35"/>
      <c r="M951" s="189"/>
      <c r="N951" s="189"/>
      <c r="O951" s="189"/>
      <c r="P951" s="189"/>
      <c r="Q951" s="190"/>
      <c r="R951" s="191"/>
      <c r="S951" s="192">
        <v>3</v>
      </c>
      <c r="T951" s="191" t="s">
        <v>2598</v>
      </c>
      <c r="U951" s="192"/>
      <c r="V951" s="191"/>
      <c r="W951" s="193">
        <f>SUM(W952:W959)</f>
        <v>8</v>
      </c>
      <c r="X951" s="191" t="s">
        <v>2600</v>
      </c>
    </row>
    <row r="952" spans="1:24" ht="61.8" thickBot="1" x14ac:dyDescent="0.55000000000000004">
      <c r="B952" s="180">
        <v>908</v>
      </c>
      <c r="C952" s="10" t="s">
        <v>35</v>
      </c>
      <c r="D952" s="25" t="s">
        <v>624</v>
      </c>
      <c r="E952" s="26" t="s">
        <v>625</v>
      </c>
      <c r="F952" s="26" t="s">
        <v>626</v>
      </c>
      <c r="G952" s="278" t="s">
        <v>628</v>
      </c>
      <c r="H952" s="194">
        <f>+H949+1</f>
        <v>825</v>
      </c>
      <c r="I952" s="213" t="s">
        <v>1510</v>
      </c>
      <c r="J952" s="65">
        <v>100</v>
      </c>
      <c r="K952" s="94" t="s">
        <v>629</v>
      </c>
      <c r="L952" s="12" t="s">
        <v>630</v>
      </c>
      <c r="W952" s="198">
        <v>1</v>
      </c>
    </row>
    <row r="953" spans="1:24" ht="70.2" customHeight="1" thickBot="1" x14ac:dyDescent="0.55000000000000004">
      <c r="B953" s="180">
        <v>909</v>
      </c>
      <c r="C953" s="10" t="s">
        <v>35</v>
      </c>
      <c r="D953" s="25" t="s">
        <v>624</v>
      </c>
      <c r="E953" s="26" t="s">
        <v>625</v>
      </c>
      <c r="F953" s="26" t="s">
        <v>626</v>
      </c>
      <c r="G953" s="279"/>
      <c r="H953" s="194">
        <f t="shared" ref="H953:H959" si="36">+H952+1</f>
        <v>826</v>
      </c>
      <c r="I953" s="195" t="s">
        <v>1511</v>
      </c>
      <c r="J953" s="27">
        <v>100</v>
      </c>
      <c r="K953" s="47" t="s">
        <v>631</v>
      </c>
      <c r="L953" s="12" t="s">
        <v>630</v>
      </c>
      <c r="W953" s="198">
        <v>1</v>
      </c>
    </row>
    <row r="954" spans="1:24" ht="67.95" customHeight="1" thickBot="1" x14ac:dyDescent="0.55000000000000004">
      <c r="B954" s="180">
        <v>910</v>
      </c>
      <c r="C954" s="10" t="s">
        <v>35</v>
      </c>
      <c r="D954" s="25" t="s">
        <v>624</v>
      </c>
      <c r="E954" s="26" t="s">
        <v>625</v>
      </c>
      <c r="F954" s="26" t="s">
        <v>626</v>
      </c>
      <c r="G954" s="280"/>
      <c r="H954" s="194">
        <f t="shared" si="36"/>
        <v>827</v>
      </c>
      <c r="I954" s="195" t="s">
        <v>1512</v>
      </c>
      <c r="J954" s="27">
        <v>1</v>
      </c>
      <c r="K954" s="47" t="s">
        <v>632</v>
      </c>
      <c r="L954" s="12" t="s">
        <v>630</v>
      </c>
      <c r="W954" s="198">
        <v>1</v>
      </c>
    </row>
    <row r="955" spans="1:24" ht="26.4" thickBot="1" x14ac:dyDescent="0.55000000000000004">
      <c r="B955" s="180">
        <v>911</v>
      </c>
      <c r="C955" s="10" t="s">
        <v>35</v>
      </c>
      <c r="D955" s="25" t="s">
        <v>624</v>
      </c>
      <c r="E955" s="26" t="s">
        <v>625</v>
      </c>
      <c r="F955" s="10" t="s">
        <v>633</v>
      </c>
      <c r="G955" s="278" t="s">
        <v>634</v>
      </c>
      <c r="H955" s="194">
        <f t="shared" si="36"/>
        <v>828</v>
      </c>
      <c r="I955" s="195" t="s">
        <v>1513</v>
      </c>
      <c r="J955" s="27">
        <v>3</v>
      </c>
      <c r="K955" s="47" t="s">
        <v>635</v>
      </c>
      <c r="L955" s="12" t="s">
        <v>630</v>
      </c>
      <c r="W955" s="198">
        <v>1</v>
      </c>
    </row>
    <row r="956" spans="1:24" ht="26.4" thickBot="1" x14ac:dyDescent="0.55000000000000004">
      <c r="B956" s="180">
        <v>912</v>
      </c>
      <c r="C956" s="10" t="s">
        <v>35</v>
      </c>
      <c r="D956" s="25" t="s">
        <v>624</v>
      </c>
      <c r="E956" s="26" t="s">
        <v>625</v>
      </c>
      <c r="F956" s="10" t="s">
        <v>633</v>
      </c>
      <c r="G956" s="279"/>
      <c r="H956" s="194">
        <f t="shared" si="36"/>
        <v>829</v>
      </c>
      <c r="I956" s="195" t="s">
        <v>1514</v>
      </c>
      <c r="J956" s="27">
        <v>11</v>
      </c>
      <c r="K956" s="47" t="s">
        <v>636</v>
      </c>
      <c r="L956" s="12" t="s">
        <v>630</v>
      </c>
      <c r="W956" s="198">
        <v>1</v>
      </c>
    </row>
    <row r="957" spans="1:24" ht="45" customHeight="1" thickBot="1" x14ac:dyDescent="0.55000000000000004">
      <c r="B957" s="180">
        <v>913</v>
      </c>
      <c r="C957" s="10" t="s">
        <v>35</v>
      </c>
      <c r="D957" s="25" t="s">
        <v>624</v>
      </c>
      <c r="E957" s="26" t="s">
        <v>625</v>
      </c>
      <c r="F957" s="10" t="s">
        <v>633</v>
      </c>
      <c r="G957" s="279"/>
      <c r="H957" s="194">
        <f t="shared" si="36"/>
        <v>830</v>
      </c>
      <c r="I957" s="195" t="s">
        <v>1515</v>
      </c>
      <c r="J957" s="27">
        <v>5</v>
      </c>
      <c r="K957" s="47" t="s">
        <v>637</v>
      </c>
      <c r="L957" s="12" t="s">
        <v>630</v>
      </c>
      <c r="W957" s="198">
        <v>1</v>
      </c>
    </row>
    <row r="958" spans="1:24" ht="47.4" customHeight="1" thickBot="1" x14ac:dyDescent="0.55000000000000004">
      <c r="B958" s="180">
        <v>914</v>
      </c>
      <c r="C958" s="10" t="s">
        <v>35</v>
      </c>
      <c r="D958" s="25" t="s">
        <v>624</v>
      </c>
      <c r="E958" s="26" t="s">
        <v>625</v>
      </c>
      <c r="F958" s="10" t="s">
        <v>633</v>
      </c>
      <c r="G958" s="280"/>
      <c r="H958" s="194">
        <f t="shared" si="36"/>
        <v>831</v>
      </c>
      <c r="I958" s="195" t="s">
        <v>1516</v>
      </c>
      <c r="J958" s="27">
        <v>5</v>
      </c>
      <c r="K958" s="47" t="s">
        <v>638</v>
      </c>
      <c r="L958" s="12" t="s">
        <v>630</v>
      </c>
      <c r="W958" s="198">
        <v>1</v>
      </c>
    </row>
    <row r="959" spans="1:24" ht="72.599999999999994" customHeight="1" thickBot="1" x14ac:dyDescent="0.55000000000000004">
      <c r="B959" s="180">
        <v>915</v>
      </c>
      <c r="C959" s="10" t="s">
        <v>35</v>
      </c>
      <c r="D959" s="25" t="s">
        <v>624</v>
      </c>
      <c r="E959" s="26" t="s">
        <v>625</v>
      </c>
      <c r="F959" s="26" t="s">
        <v>639</v>
      </c>
      <c r="G959" s="138" t="s">
        <v>640</v>
      </c>
      <c r="H959" s="194">
        <f t="shared" si="36"/>
        <v>832</v>
      </c>
      <c r="I959" s="195" t="s">
        <v>1517</v>
      </c>
      <c r="J959" s="27">
        <v>2</v>
      </c>
      <c r="K959" s="47" t="s">
        <v>641</v>
      </c>
      <c r="L959" s="12" t="s">
        <v>630</v>
      </c>
      <c r="W959" s="198">
        <v>1</v>
      </c>
    </row>
    <row r="960" spans="1:24" ht="26.4" thickBot="1" x14ac:dyDescent="0.55000000000000004">
      <c r="B960" s="180">
        <v>916</v>
      </c>
      <c r="G960" s="31" t="s">
        <v>642</v>
      </c>
      <c r="H960" s="32"/>
      <c r="I960" s="33"/>
      <c r="J960" s="34"/>
      <c r="K960" s="35"/>
      <c r="M960" s="189"/>
      <c r="N960" s="189"/>
      <c r="O960" s="189"/>
      <c r="P960" s="189"/>
      <c r="Q960" s="190"/>
      <c r="R960" s="191"/>
      <c r="S960" s="192">
        <v>3</v>
      </c>
      <c r="T960" s="191" t="s">
        <v>2598</v>
      </c>
      <c r="U960" s="192"/>
      <c r="V960" s="191"/>
      <c r="W960" s="193">
        <f>SUM(W961:W966)</f>
        <v>6</v>
      </c>
      <c r="X960" s="191" t="s">
        <v>2600</v>
      </c>
    </row>
    <row r="961" spans="2:24" ht="61.8" thickBot="1" x14ac:dyDescent="0.55000000000000004">
      <c r="B961" s="180">
        <v>917</v>
      </c>
      <c r="C961" s="10" t="s">
        <v>35</v>
      </c>
      <c r="D961" s="25" t="s">
        <v>624</v>
      </c>
      <c r="E961" s="25" t="s">
        <v>643</v>
      </c>
      <c r="F961" s="25" t="s">
        <v>644</v>
      </c>
      <c r="G961" s="138" t="s">
        <v>645</v>
      </c>
      <c r="H961" s="194">
        <f>+H959+1</f>
        <v>833</v>
      </c>
      <c r="I961" s="195" t="s">
        <v>1518</v>
      </c>
      <c r="J961" s="27">
        <v>4</v>
      </c>
      <c r="K961" s="47" t="s">
        <v>646</v>
      </c>
      <c r="L961" s="12" t="s">
        <v>630</v>
      </c>
      <c r="W961" s="198">
        <v>1</v>
      </c>
    </row>
    <row r="962" spans="2:24" ht="82.2" thickBot="1" x14ac:dyDescent="0.55000000000000004">
      <c r="B962" s="180">
        <v>918</v>
      </c>
      <c r="C962" s="10" t="s">
        <v>35</v>
      </c>
      <c r="D962" s="25" t="s">
        <v>624</v>
      </c>
      <c r="E962" s="25" t="s">
        <v>643</v>
      </c>
      <c r="F962" s="10" t="s">
        <v>647</v>
      </c>
      <c r="G962" s="278" t="s">
        <v>648</v>
      </c>
      <c r="H962" s="194">
        <f>+H961+1</f>
        <v>834</v>
      </c>
      <c r="I962" s="195" t="s">
        <v>1519</v>
      </c>
      <c r="J962" s="27">
        <v>25</v>
      </c>
      <c r="K962" s="47" t="s">
        <v>649</v>
      </c>
      <c r="L962" s="12" t="s">
        <v>630</v>
      </c>
      <c r="W962" s="198">
        <v>1</v>
      </c>
    </row>
    <row r="963" spans="2:24" ht="61.8" thickBot="1" x14ac:dyDescent="0.55000000000000004">
      <c r="B963" s="180">
        <v>919</v>
      </c>
      <c r="C963" s="10" t="s">
        <v>35</v>
      </c>
      <c r="D963" s="25" t="s">
        <v>624</v>
      </c>
      <c r="E963" s="25" t="s">
        <v>643</v>
      </c>
      <c r="F963" s="10" t="s">
        <v>647</v>
      </c>
      <c r="G963" s="280"/>
      <c r="H963" s="194">
        <f>+H962+1</f>
        <v>835</v>
      </c>
      <c r="I963" s="195" t="s">
        <v>1520</v>
      </c>
      <c r="J963" s="27">
        <v>25</v>
      </c>
      <c r="K963" s="47" t="s">
        <v>650</v>
      </c>
      <c r="L963" s="12" t="s">
        <v>630</v>
      </c>
      <c r="W963" s="198">
        <v>1</v>
      </c>
    </row>
    <row r="964" spans="2:24" ht="26.4" thickBot="1" x14ac:dyDescent="0.55000000000000004">
      <c r="B964" s="180">
        <v>920</v>
      </c>
      <c r="C964" s="10" t="s">
        <v>35</v>
      </c>
      <c r="D964" s="25" t="s">
        <v>624</v>
      </c>
      <c r="E964" s="25" t="s">
        <v>643</v>
      </c>
      <c r="F964" s="25" t="s">
        <v>651</v>
      </c>
      <c r="G964" s="278" t="s">
        <v>652</v>
      </c>
      <c r="H964" s="194">
        <f>+H963+1</f>
        <v>836</v>
      </c>
      <c r="I964" s="195" t="s">
        <v>1521</v>
      </c>
      <c r="J964" s="27">
        <v>1</v>
      </c>
      <c r="K964" s="47" t="s">
        <v>653</v>
      </c>
      <c r="L964" s="12" t="s">
        <v>630</v>
      </c>
      <c r="W964" s="198">
        <v>1</v>
      </c>
    </row>
    <row r="965" spans="2:24" ht="26.4" thickBot="1" x14ac:dyDescent="0.55000000000000004">
      <c r="B965" s="180">
        <v>921</v>
      </c>
      <c r="C965" s="10" t="s">
        <v>35</v>
      </c>
      <c r="D965" s="25" t="s">
        <v>624</v>
      </c>
      <c r="E965" s="25" t="s">
        <v>643</v>
      </c>
      <c r="F965" s="25" t="s">
        <v>651</v>
      </c>
      <c r="G965" s="279"/>
      <c r="H965" s="194">
        <f>+H964+1</f>
        <v>837</v>
      </c>
      <c r="I965" s="195" t="s">
        <v>1522</v>
      </c>
      <c r="J965" s="27">
        <v>1</v>
      </c>
      <c r="K965" s="47" t="s">
        <v>654</v>
      </c>
      <c r="L965" s="12" t="s">
        <v>630</v>
      </c>
      <c r="W965" s="198">
        <v>1</v>
      </c>
    </row>
    <row r="966" spans="2:24" ht="26.4" thickBot="1" x14ac:dyDescent="0.55000000000000004">
      <c r="B966" s="180">
        <v>922</v>
      </c>
      <c r="C966" s="10" t="s">
        <v>35</v>
      </c>
      <c r="D966" s="25" t="s">
        <v>624</v>
      </c>
      <c r="E966" s="25" t="s">
        <v>643</v>
      </c>
      <c r="F966" s="25" t="s">
        <v>651</v>
      </c>
      <c r="G966" s="280"/>
      <c r="H966" s="194">
        <f>+H965+1</f>
        <v>838</v>
      </c>
      <c r="I966" s="195" t="s">
        <v>1523</v>
      </c>
      <c r="J966" s="27">
        <v>1</v>
      </c>
      <c r="K966" s="47" t="s">
        <v>655</v>
      </c>
      <c r="L966" s="12" t="s">
        <v>630</v>
      </c>
      <c r="W966" s="198">
        <v>1</v>
      </c>
    </row>
    <row r="967" spans="2:24" x14ac:dyDescent="0.5">
      <c r="B967" s="180">
        <v>923</v>
      </c>
      <c r="G967" s="87" t="s">
        <v>656</v>
      </c>
      <c r="H967" s="88"/>
      <c r="I967" s="89"/>
      <c r="J967" s="89"/>
      <c r="K967" s="90"/>
      <c r="M967" s="189"/>
      <c r="N967" s="189"/>
      <c r="O967" s="189">
        <v>8</v>
      </c>
      <c r="P967" s="189" t="s">
        <v>2596</v>
      </c>
      <c r="Q967" s="190">
        <f>SUM(Q968:Q1150)</f>
        <v>29</v>
      </c>
      <c r="R967" s="191" t="s">
        <v>2597</v>
      </c>
      <c r="S967" s="190">
        <f>SUM(S968:S1150)/2</f>
        <v>60</v>
      </c>
      <c r="T967" s="191" t="s">
        <v>2598</v>
      </c>
      <c r="U967" s="190">
        <f>SUM(U968:U1150)</f>
        <v>51</v>
      </c>
      <c r="V967" s="191" t="s">
        <v>2599</v>
      </c>
      <c r="W967" s="190">
        <f>SUM(W968:W1150)/3</f>
        <v>146</v>
      </c>
      <c r="X967" s="191" t="s">
        <v>2600</v>
      </c>
    </row>
    <row r="968" spans="2:24" ht="26.4" thickBot="1" x14ac:dyDescent="0.55000000000000004">
      <c r="B968" s="180">
        <v>924</v>
      </c>
      <c r="G968" s="18" t="s">
        <v>657</v>
      </c>
      <c r="H968" s="19"/>
      <c r="I968" s="19"/>
      <c r="J968" s="19"/>
      <c r="K968" s="48"/>
      <c r="M968" s="184"/>
      <c r="N968" s="184"/>
      <c r="O968" s="184"/>
      <c r="P968" s="184"/>
      <c r="Q968" s="185">
        <v>9</v>
      </c>
      <c r="R968" s="186" t="s">
        <v>2597</v>
      </c>
      <c r="S968" s="187">
        <f>SUM(S969:S1002)</f>
        <v>15</v>
      </c>
      <c r="T968" s="186" t="s">
        <v>2598</v>
      </c>
      <c r="U968" s="187">
        <v>6</v>
      </c>
      <c r="V968" s="186" t="s">
        <v>2599</v>
      </c>
      <c r="W968" s="187">
        <f>SUM(W969:W1002)/2</f>
        <v>25</v>
      </c>
      <c r="X968" s="186" t="s">
        <v>2600</v>
      </c>
    </row>
    <row r="969" spans="2:24" ht="26.4" thickBot="1" x14ac:dyDescent="0.55000000000000004">
      <c r="B969" s="180">
        <v>925</v>
      </c>
      <c r="F969" s="95"/>
      <c r="G969" s="96" t="s">
        <v>658</v>
      </c>
      <c r="H969" s="97"/>
      <c r="I969" s="214"/>
      <c r="J969" s="98"/>
      <c r="K969" s="99"/>
      <c r="M969" s="189"/>
      <c r="N969" s="189"/>
      <c r="O969" s="189"/>
      <c r="P969" s="189"/>
      <c r="Q969" s="190"/>
      <c r="R969" s="191"/>
      <c r="S969" s="192">
        <v>2</v>
      </c>
      <c r="T969" s="191" t="s">
        <v>2598</v>
      </c>
      <c r="U969" s="192"/>
      <c r="V969" s="191"/>
      <c r="W969" s="193">
        <f>SUM(W970:W971)</f>
        <v>2</v>
      </c>
      <c r="X969" s="191" t="s">
        <v>2600</v>
      </c>
    </row>
    <row r="970" spans="2:24" ht="41.4" thickBot="1" x14ac:dyDescent="0.55000000000000004">
      <c r="B970" s="180">
        <v>926</v>
      </c>
      <c r="C970" s="64" t="s">
        <v>659</v>
      </c>
      <c r="D970" s="25" t="s">
        <v>660</v>
      </c>
      <c r="E970" s="26" t="s">
        <v>661</v>
      </c>
      <c r="F970" s="100" t="s">
        <v>662</v>
      </c>
      <c r="G970" s="101" t="s">
        <v>663</v>
      </c>
      <c r="H970" s="102">
        <f>+H966+1</f>
        <v>839</v>
      </c>
      <c r="I970" s="195" t="s">
        <v>1524</v>
      </c>
      <c r="J970" s="27">
        <v>2</v>
      </c>
      <c r="K970" s="28" t="s">
        <v>664</v>
      </c>
      <c r="L970" s="12" t="s">
        <v>665</v>
      </c>
      <c r="W970" s="198">
        <v>1</v>
      </c>
    </row>
    <row r="971" spans="2:24" ht="41.4" thickBot="1" x14ac:dyDescent="0.55000000000000004">
      <c r="B971" s="180">
        <v>927</v>
      </c>
      <c r="C971" s="64" t="s">
        <v>659</v>
      </c>
      <c r="D971" s="25" t="s">
        <v>660</v>
      </c>
      <c r="E971" s="26" t="s">
        <v>661</v>
      </c>
      <c r="F971" s="103" t="s">
        <v>666</v>
      </c>
      <c r="G971" s="104" t="s">
        <v>667</v>
      </c>
      <c r="H971" s="194">
        <f>+H970+1</f>
        <v>840</v>
      </c>
      <c r="I971" s="195" t="s">
        <v>1525</v>
      </c>
      <c r="J971" s="27">
        <v>1</v>
      </c>
      <c r="K971" s="28" t="s">
        <v>668</v>
      </c>
      <c r="L971" s="12" t="s">
        <v>665</v>
      </c>
      <c r="W971" s="198">
        <v>1</v>
      </c>
    </row>
    <row r="972" spans="2:24" ht="26.4" thickBot="1" x14ac:dyDescent="0.55000000000000004">
      <c r="B972" s="180">
        <v>928</v>
      </c>
      <c r="F972" s="95"/>
      <c r="G972" s="96" t="s">
        <v>669</v>
      </c>
      <c r="H972" s="97"/>
      <c r="I972" s="215"/>
      <c r="J972" s="105"/>
      <c r="K972" s="106"/>
      <c r="M972" s="189"/>
      <c r="N972" s="189"/>
      <c r="O972" s="189"/>
      <c r="P972" s="189"/>
      <c r="Q972" s="190"/>
      <c r="R972" s="191"/>
      <c r="S972" s="192">
        <v>1</v>
      </c>
      <c r="T972" s="191" t="s">
        <v>2598</v>
      </c>
      <c r="U972" s="192"/>
      <c r="V972" s="191"/>
      <c r="W972" s="193">
        <f>SUM(W973)</f>
        <v>1</v>
      </c>
      <c r="X972" s="191" t="s">
        <v>2600</v>
      </c>
    </row>
    <row r="973" spans="2:24" ht="61.8" thickBot="1" x14ac:dyDescent="0.55000000000000004">
      <c r="B973" s="180">
        <v>929</v>
      </c>
      <c r="C973" s="64" t="s">
        <v>659</v>
      </c>
      <c r="D973" s="25" t="s">
        <v>660</v>
      </c>
      <c r="E973" s="25" t="s">
        <v>670</v>
      </c>
      <c r="F973" s="25" t="s">
        <v>671</v>
      </c>
      <c r="G973" s="107" t="s">
        <v>672</v>
      </c>
      <c r="H973" s="42">
        <f>+H971+1</f>
        <v>841</v>
      </c>
      <c r="I973" s="195" t="s">
        <v>1526</v>
      </c>
      <c r="J973" s="27">
        <v>1</v>
      </c>
      <c r="K973" s="28" t="s">
        <v>673</v>
      </c>
      <c r="L973" s="12" t="s">
        <v>665</v>
      </c>
      <c r="W973" s="198">
        <v>1</v>
      </c>
    </row>
    <row r="974" spans="2:24" ht="26.4" thickBot="1" x14ac:dyDescent="0.55000000000000004">
      <c r="B974" s="180">
        <v>930</v>
      </c>
      <c r="F974" s="95"/>
      <c r="G974" s="96" t="s">
        <v>674</v>
      </c>
      <c r="H974" s="97"/>
      <c r="I974" s="214"/>
      <c r="J974" s="98"/>
      <c r="K974" s="99"/>
      <c r="M974" s="189"/>
      <c r="N974" s="189"/>
      <c r="O974" s="189"/>
      <c r="P974" s="189"/>
      <c r="Q974" s="190"/>
      <c r="R974" s="191"/>
      <c r="S974" s="192">
        <v>6</v>
      </c>
      <c r="T974" s="191" t="s">
        <v>2598</v>
      </c>
      <c r="U974" s="192"/>
      <c r="V974" s="191"/>
      <c r="W974" s="193">
        <f>SUM(W975:W987)</f>
        <v>13</v>
      </c>
      <c r="X974" s="191" t="s">
        <v>2600</v>
      </c>
    </row>
    <row r="975" spans="2:24" ht="41.4" thickBot="1" x14ac:dyDescent="0.55000000000000004">
      <c r="B975" s="180">
        <v>931</v>
      </c>
      <c r="C975" s="64" t="s">
        <v>659</v>
      </c>
      <c r="D975" s="25" t="s">
        <v>660</v>
      </c>
      <c r="E975" s="26" t="s">
        <v>675</v>
      </c>
      <c r="F975" s="26" t="s">
        <v>676</v>
      </c>
      <c r="G975" s="284" t="s">
        <v>677</v>
      </c>
      <c r="H975" s="108">
        <f>+H973+1</f>
        <v>842</v>
      </c>
      <c r="I975" s="195" t="s">
        <v>1527</v>
      </c>
      <c r="J975" s="27">
        <v>10</v>
      </c>
      <c r="K975" s="140" t="s">
        <v>678</v>
      </c>
      <c r="L975" s="12" t="s">
        <v>665</v>
      </c>
      <c r="W975" s="198">
        <v>1</v>
      </c>
    </row>
    <row r="976" spans="2:24" ht="41.4" thickBot="1" x14ac:dyDescent="0.55000000000000004">
      <c r="B976" s="180">
        <v>932</v>
      </c>
      <c r="C976" s="64" t="s">
        <v>659</v>
      </c>
      <c r="D976" s="25" t="s">
        <v>660</v>
      </c>
      <c r="E976" s="26" t="s">
        <v>675</v>
      </c>
      <c r="F976" s="26" t="s">
        <v>676</v>
      </c>
      <c r="G976" s="285"/>
      <c r="H976" s="194">
        <f t="shared" ref="H976:H987" si="37">+H975+1</f>
        <v>843</v>
      </c>
      <c r="I976" s="195" t="s">
        <v>1528</v>
      </c>
      <c r="J976" s="27">
        <v>5</v>
      </c>
      <c r="K976" s="140" t="s">
        <v>679</v>
      </c>
      <c r="L976" s="12" t="s">
        <v>665</v>
      </c>
      <c r="W976" s="198">
        <v>1</v>
      </c>
    </row>
    <row r="977" spans="2:24" ht="41.4" thickBot="1" x14ac:dyDescent="0.55000000000000004">
      <c r="B977" s="180">
        <v>933</v>
      </c>
      <c r="C977" s="64" t="s">
        <v>659</v>
      </c>
      <c r="D977" s="25" t="s">
        <v>660</v>
      </c>
      <c r="E977" s="26" t="s">
        <v>675</v>
      </c>
      <c r="F977" s="26" t="s">
        <v>676</v>
      </c>
      <c r="G977" s="285"/>
      <c r="H977" s="194">
        <f t="shared" si="37"/>
        <v>844</v>
      </c>
      <c r="I977" s="195" t="s">
        <v>1529</v>
      </c>
      <c r="J977" s="27">
        <v>4</v>
      </c>
      <c r="K977" s="140" t="s">
        <v>680</v>
      </c>
      <c r="L977" s="12" t="s">
        <v>665</v>
      </c>
      <c r="W977" s="198">
        <v>1</v>
      </c>
    </row>
    <row r="978" spans="2:24" ht="41.4" thickBot="1" x14ac:dyDescent="0.55000000000000004">
      <c r="B978" s="180">
        <v>934</v>
      </c>
      <c r="C978" s="64" t="s">
        <v>659</v>
      </c>
      <c r="D978" s="25" t="s">
        <v>660</v>
      </c>
      <c r="E978" s="26" t="s">
        <v>675</v>
      </c>
      <c r="F978" s="26" t="s">
        <v>676</v>
      </c>
      <c r="G978" s="286"/>
      <c r="H978" s="194">
        <f t="shared" si="37"/>
        <v>845</v>
      </c>
      <c r="I978" s="195" t="s">
        <v>1530</v>
      </c>
      <c r="J978" s="27">
        <v>8</v>
      </c>
      <c r="K978" s="140" t="s">
        <v>681</v>
      </c>
      <c r="L978" s="12" t="s">
        <v>665</v>
      </c>
      <c r="W978" s="198">
        <v>1</v>
      </c>
    </row>
    <row r="979" spans="2:24" ht="26.4" thickBot="1" x14ac:dyDescent="0.55000000000000004">
      <c r="B979" s="180">
        <v>935</v>
      </c>
      <c r="C979" s="64" t="s">
        <v>659</v>
      </c>
      <c r="D979" s="25" t="s">
        <v>660</v>
      </c>
      <c r="E979" s="26" t="s">
        <v>675</v>
      </c>
      <c r="F979" s="109" t="s">
        <v>682</v>
      </c>
      <c r="G979" s="287" t="s">
        <v>683</v>
      </c>
      <c r="H979" s="194">
        <f t="shared" si="37"/>
        <v>846</v>
      </c>
      <c r="I979" s="195" t="s">
        <v>1531</v>
      </c>
      <c r="J979" s="27">
        <v>6</v>
      </c>
      <c r="K979" s="140" t="s">
        <v>684</v>
      </c>
      <c r="L979" s="12" t="s">
        <v>665</v>
      </c>
      <c r="W979" s="198">
        <v>1</v>
      </c>
    </row>
    <row r="980" spans="2:24" ht="41.4" thickBot="1" x14ac:dyDescent="0.55000000000000004">
      <c r="B980" s="180">
        <v>936</v>
      </c>
      <c r="C980" s="64" t="s">
        <v>659</v>
      </c>
      <c r="D980" s="25" t="s">
        <v>660</v>
      </c>
      <c r="E980" s="26" t="s">
        <v>675</v>
      </c>
      <c r="F980" s="109" t="s">
        <v>682</v>
      </c>
      <c r="G980" s="285"/>
      <c r="H980" s="194">
        <f t="shared" si="37"/>
        <v>847</v>
      </c>
      <c r="I980" s="195" t="s">
        <v>1532</v>
      </c>
      <c r="J980" s="27">
        <v>6</v>
      </c>
      <c r="K980" s="140" t="s">
        <v>685</v>
      </c>
      <c r="L980" s="12" t="s">
        <v>665</v>
      </c>
      <c r="W980" s="198">
        <v>1</v>
      </c>
    </row>
    <row r="981" spans="2:24" ht="41.4" thickBot="1" x14ac:dyDescent="0.55000000000000004">
      <c r="B981" s="180">
        <v>937</v>
      </c>
      <c r="C981" s="64" t="s">
        <v>659</v>
      </c>
      <c r="D981" s="25" t="s">
        <v>660</v>
      </c>
      <c r="E981" s="26" t="s">
        <v>675</v>
      </c>
      <c r="F981" s="109" t="s">
        <v>682</v>
      </c>
      <c r="G981" s="286"/>
      <c r="H981" s="194">
        <f t="shared" si="37"/>
        <v>848</v>
      </c>
      <c r="I981" s="195" t="s">
        <v>1533</v>
      </c>
      <c r="J981" s="27">
        <v>2</v>
      </c>
      <c r="K981" s="140" t="s">
        <v>686</v>
      </c>
      <c r="L981" s="12" t="s">
        <v>665</v>
      </c>
      <c r="W981" s="198">
        <v>1</v>
      </c>
    </row>
    <row r="982" spans="2:24" ht="26.4" thickBot="1" x14ac:dyDescent="0.55000000000000004">
      <c r="B982" s="180">
        <v>938</v>
      </c>
      <c r="C982" s="64" t="s">
        <v>659</v>
      </c>
      <c r="D982" s="25" t="s">
        <v>660</v>
      </c>
      <c r="E982" s="26" t="s">
        <v>675</v>
      </c>
      <c r="F982" s="26" t="s">
        <v>687</v>
      </c>
      <c r="G982" s="287" t="s">
        <v>510</v>
      </c>
      <c r="H982" s="194">
        <f t="shared" si="37"/>
        <v>849</v>
      </c>
      <c r="I982" s="195" t="s">
        <v>1534</v>
      </c>
      <c r="J982" s="27">
        <v>1500</v>
      </c>
      <c r="K982" s="107" t="s">
        <v>511</v>
      </c>
      <c r="L982" s="12" t="s">
        <v>665</v>
      </c>
      <c r="W982" s="198">
        <v>1</v>
      </c>
    </row>
    <row r="983" spans="2:24" ht="26.4" thickBot="1" x14ac:dyDescent="0.55000000000000004">
      <c r="B983" s="180">
        <v>939</v>
      </c>
      <c r="C983" s="64" t="s">
        <v>659</v>
      </c>
      <c r="D983" s="25" t="s">
        <v>660</v>
      </c>
      <c r="E983" s="26" t="s">
        <v>675</v>
      </c>
      <c r="F983" s="26" t="s">
        <v>687</v>
      </c>
      <c r="G983" s="285"/>
      <c r="H983" s="194">
        <f t="shared" si="37"/>
        <v>850</v>
      </c>
      <c r="I983" s="195" t="s">
        <v>1535</v>
      </c>
      <c r="J983" s="27">
        <v>1200</v>
      </c>
      <c r="K983" s="140" t="s">
        <v>512</v>
      </c>
      <c r="L983" s="12" t="s">
        <v>665</v>
      </c>
      <c r="W983" s="198">
        <v>1</v>
      </c>
    </row>
    <row r="984" spans="2:24" ht="41.4" thickBot="1" x14ac:dyDescent="0.55000000000000004">
      <c r="B984" s="180">
        <v>940</v>
      </c>
      <c r="C984" s="64" t="s">
        <v>659</v>
      </c>
      <c r="D984" s="25" t="s">
        <v>660</v>
      </c>
      <c r="E984" s="26" t="s">
        <v>675</v>
      </c>
      <c r="F984" s="26" t="s">
        <v>687</v>
      </c>
      <c r="G984" s="286"/>
      <c r="H984" s="194">
        <f t="shared" si="37"/>
        <v>851</v>
      </c>
      <c r="I984" s="195" t="s">
        <v>1536</v>
      </c>
      <c r="J984" s="27">
        <v>1</v>
      </c>
      <c r="K984" s="140" t="s">
        <v>513</v>
      </c>
      <c r="L984" s="12" t="s">
        <v>665</v>
      </c>
      <c r="W984" s="198">
        <v>1</v>
      </c>
    </row>
    <row r="985" spans="2:24" ht="26.4" thickBot="1" x14ac:dyDescent="0.55000000000000004">
      <c r="B985" s="180">
        <v>941</v>
      </c>
      <c r="C985" s="64" t="s">
        <v>659</v>
      </c>
      <c r="D985" s="25" t="s">
        <v>660</v>
      </c>
      <c r="E985" s="26" t="s">
        <v>675</v>
      </c>
      <c r="F985" s="95" t="s">
        <v>514</v>
      </c>
      <c r="G985" s="107" t="s">
        <v>515</v>
      </c>
      <c r="H985" s="194">
        <f t="shared" si="37"/>
        <v>852</v>
      </c>
      <c r="I985" s="195" t="s">
        <v>1537</v>
      </c>
      <c r="J985" s="27">
        <v>8</v>
      </c>
      <c r="K985" s="28" t="s">
        <v>516</v>
      </c>
      <c r="L985" s="12" t="s">
        <v>665</v>
      </c>
      <c r="W985" s="198">
        <v>1</v>
      </c>
    </row>
    <row r="986" spans="2:24" ht="41.4" thickBot="1" x14ac:dyDescent="0.55000000000000004">
      <c r="B986" s="180"/>
      <c r="C986" s="64" t="s">
        <v>659</v>
      </c>
      <c r="D986" s="25" t="s">
        <v>660</v>
      </c>
      <c r="E986" s="26" t="s">
        <v>675</v>
      </c>
      <c r="F986" s="26" t="s">
        <v>517</v>
      </c>
      <c r="G986" s="110" t="s">
        <v>518</v>
      </c>
      <c r="H986" s="194">
        <f t="shared" si="37"/>
        <v>853</v>
      </c>
      <c r="I986" s="195" t="s">
        <v>1538</v>
      </c>
      <c r="J986" s="65">
        <v>4</v>
      </c>
      <c r="K986" s="111" t="s">
        <v>519</v>
      </c>
      <c r="L986" s="12" t="s">
        <v>665</v>
      </c>
      <c r="W986" s="198">
        <v>1</v>
      </c>
    </row>
    <row r="987" spans="2:24" ht="41.4" thickBot="1" x14ac:dyDescent="0.55000000000000004">
      <c r="B987" s="180"/>
      <c r="C987" s="64" t="s">
        <v>659</v>
      </c>
      <c r="D987" s="25" t="s">
        <v>660</v>
      </c>
      <c r="E987" s="26" t="s">
        <v>675</v>
      </c>
      <c r="F987" s="95" t="s">
        <v>520</v>
      </c>
      <c r="G987" s="107" t="s">
        <v>521</v>
      </c>
      <c r="H987" s="194">
        <f t="shared" si="37"/>
        <v>854</v>
      </c>
      <c r="I987" s="195" t="s">
        <v>1539</v>
      </c>
      <c r="J987" s="112">
        <v>1</v>
      </c>
      <c r="K987" s="113" t="s">
        <v>522</v>
      </c>
      <c r="L987" s="12" t="s">
        <v>665</v>
      </c>
      <c r="W987" s="198">
        <v>1</v>
      </c>
    </row>
    <row r="988" spans="2:24" ht="26.4" thickBot="1" x14ac:dyDescent="0.55000000000000004">
      <c r="B988" s="180">
        <v>942</v>
      </c>
      <c r="F988" s="95"/>
      <c r="G988" s="96" t="s">
        <v>523</v>
      </c>
      <c r="H988" s="97"/>
      <c r="I988" s="215"/>
      <c r="J988" s="105"/>
      <c r="K988" s="106"/>
      <c r="M988" s="189"/>
      <c r="N988" s="189"/>
      <c r="O988" s="189"/>
      <c r="P988" s="189"/>
      <c r="Q988" s="190"/>
      <c r="R988" s="191"/>
      <c r="S988" s="192">
        <v>1</v>
      </c>
      <c r="T988" s="191" t="s">
        <v>2598</v>
      </c>
      <c r="U988" s="192"/>
      <c r="V988" s="191"/>
      <c r="W988" s="193">
        <f>SUM(W989:W990)</f>
        <v>2</v>
      </c>
      <c r="X988" s="191" t="s">
        <v>2600</v>
      </c>
    </row>
    <row r="989" spans="2:24" ht="41.4" customHeight="1" thickBot="1" x14ac:dyDescent="0.55000000000000004">
      <c r="B989" s="180">
        <v>943</v>
      </c>
      <c r="C989" s="64" t="s">
        <v>659</v>
      </c>
      <c r="D989" s="25" t="s">
        <v>660</v>
      </c>
      <c r="E989" s="25" t="s">
        <v>524</v>
      </c>
      <c r="F989" s="25" t="s">
        <v>525</v>
      </c>
      <c r="G989" s="288" t="s">
        <v>526</v>
      </c>
      <c r="H989" s="108">
        <f>+H987+1</f>
        <v>855</v>
      </c>
      <c r="I989" s="195" t="s">
        <v>1540</v>
      </c>
      <c r="J989" s="45">
        <v>8</v>
      </c>
      <c r="K989" s="36" t="s">
        <v>527</v>
      </c>
      <c r="L989" s="12" t="s">
        <v>665</v>
      </c>
      <c r="W989" s="198">
        <v>1</v>
      </c>
    </row>
    <row r="990" spans="2:24" ht="26.4" thickBot="1" x14ac:dyDescent="0.55000000000000004">
      <c r="B990" s="180"/>
      <c r="C990" s="64"/>
      <c r="D990" s="25"/>
      <c r="E990" s="25"/>
      <c r="F990" s="25"/>
      <c r="G990" s="289"/>
      <c r="H990" s="194">
        <f>+H989+1</f>
        <v>856</v>
      </c>
      <c r="I990" s="195" t="s">
        <v>1541</v>
      </c>
      <c r="J990" s="114">
        <v>8</v>
      </c>
      <c r="K990" s="115" t="s">
        <v>528</v>
      </c>
      <c r="L990" s="12" t="s">
        <v>665</v>
      </c>
      <c r="W990" s="198">
        <v>1</v>
      </c>
    </row>
    <row r="991" spans="2:24" ht="26.4" thickBot="1" x14ac:dyDescent="0.55000000000000004">
      <c r="B991" s="180">
        <v>944</v>
      </c>
      <c r="F991" s="95"/>
      <c r="G991" s="116" t="s">
        <v>529</v>
      </c>
      <c r="H991" s="117"/>
      <c r="I991" s="118"/>
      <c r="J991" s="118"/>
      <c r="K991" s="119"/>
      <c r="M991" s="189"/>
      <c r="N991" s="189"/>
      <c r="O991" s="189"/>
      <c r="P991" s="189"/>
      <c r="Q991" s="190"/>
      <c r="R991" s="191"/>
      <c r="S991" s="192">
        <v>1</v>
      </c>
      <c r="T991" s="191" t="s">
        <v>2598</v>
      </c>
      <c r="U991" s="192"/>
      <c r="V991" s="191"/>
      <c r="W991" s="193">
        <f>SUM(W992:W993)</f>
        <v>2</v>
      </c>
      <c r="X991" s="191" t="s">
        <v>2600</v>
      </c>
    </row>
    <row r="992" spans="2:24" ht="41.4" customHeight="1" thickBot="1" x14ac:dyDescent="0.55000000000000004">
      <c r="B992" s="180">
        <v>945</v>
      </c>
      <c r="C992" s="64" t="s">
        <v>659</v>
      </c>
      <c r="D992" s="25" t="s">
        <v>660</v>
      </c>
      <c r="E992" s="26" t="s">
        <v>530</v>
      </c>
      <c r="F992" s="26" t="s">
        <v>531</v>
      </c>
      <c r="G992" s="290" t="s">
        <v>532</v>
      </c>
      <c r="H992" s="108">
        <f>+H990+1</f>
        <v>857</v>
      </c>
      <c r="I992" s="195" t="s">
        <v>1542</v>
      </c>
      <c r="J992" s="27">
        <v>400</v>
      </c>
      <c r="K992" s="28" t="s">
        <v>533</v>
      </c>
      <c r="L992" s="12" t="s">
        <v>665</v>
      </c>
      <c r="W992" s="198">
        <v>1</v>
      </c>
    </row>
    <row r="993" spans="2:24" ht="26.4" thickBot="1" x14ac:dyDescent="0.55000000000000004">
      <c r="B993" s="180">
        <v>946</v>
      </c>
      <c r="C993" s="64" t="s">
        <v>659</v>
      </c>
      <c r="D993" s="25" t="s">
        <v>660</v>
      </c>
      <c r="E993" s="26" t="s">
        <v>530</v>
      </c>
      <c r="F993" s="26" t="s">
        <v>531</v>
      </c>
      <c r="G993" s="291"/>
      <c r="H993" s="194">
        <f>+H992+1</f>
        <v>858</v>
      </c>
      <c r="I993" s="195" t="s">
        <v>1543</v>
      </c>
      <c r="J993" s="27">
        <v>1</v>
      </c>
      <c r="K993" s="28" t="s">
        <v>534</v>
      </c>
      <c r="L993" s="12" t="s">
        <v>665</v>
      </c>
      <c r="W993" s="198">
        <v>1</v>
      </c>
    </row>
    <row r="994" spans="2:24" ht="26.4" thickBot="1" x14ac:dyDescent="0.55000000000000004">
      <c r="B994" s="180">
        <v>947</v>
      </c>
      <c r="F994" s="95"/>
      <c r="G994" s="116" t="s">
        <v>535</v>
      </c>
      <c r="H994" s="120"/>
      <c r="I994" s="118"/>
      <c r="J994" s="118"/>
      <c r="K994" s="119"/>
      <c r="M994" s="189"/>
      <c r="N994" s="189"/>
      <c r="O994" s="189"/>
      <c r="P994" s="189"/>
      <c r="Q994" s="190"/>
      <c r="R994" s="191"/>
      <c r="S994" s="192">
        <v>1</v>
      </c>
      <c r="T994" s="191" t="s">
        <v>2598</v>
      </c>
      <c r="U994" s="192"/>
      <c r="V994" s="191"/>
      <c r="W994" s="193">
        <f>SUM(W995)</f>
        <v>1</v>
      </c>
      <c r="X994" s="191" t="s">
        <v>2600</v>
      </c>
    </row>
    <row r="995" spans="2:24" ht="41.4" thickBot="1" x14ac:dyDescent="0.55000000000000004">
      <c r="B995" s="180">
        <v>948</v>
      </c>
      <c r="C995" s="64" t="s">
        <v>659</v>
      </c>
      <c r="D995" s="25" t="s">
        <v>660</v>
      </c>
      <c r="E995" s="25" t="s">
        <v>536</v>
      </c>
      <c r="F995" s="25" t="s">
        <v>537</v>
      </c>
      <c r="G995" s="143" t="s">
        <v>538</v>
      </c>
      <c r="H995" s="42">
        <f>+H993+1</f>
        <v>859</v>
      </c>
      <c r="I995" s="195" t="s">
        <v>1544</v>
      </c>
      <c r="J995" s="27">
        <v>14</v>
      </c>
      <c r="K995" s="28" t="s">
        <v>539</v>
      </c>
      <c r="L995" s="12" t="s">
        <v>665</v>
      </c>
      <c r="W995" s="198">
        <v>1</v>
      </c>
    </row>
    <row r="996" spans="2:24" ht="26.4" thickBot="1" x14ac:dyDescent="0.55000000000000004">
      <c r="B996" s="180">
        <v>949</v>
      </c>
      <c r="F996" s="95"/>
      <c r="G996" s="116" t="s">
        <v>540</v>
      </c>
      <c r="H996" s="120"/>
      <c r="I996" s="118"/>
      <c r="J996" s="118"/>
      <c r="K996" s="119"/>
      <c r="M996" s="189"/>
      <c r="N996" s="189"/>
      <c r="O996" s="189"/>
      <c r="P996" s="189"/>
      <c r="Q996" s="190"/>
      <c r="R996" s="191"/>
      <c r="S996" s="192">
        <v>1</v>
      </c>
      <c r="T996" s="191" t="s">
        <v>2598</v>
      </c>
      <c r="U996" s="192"/>
      <c r="V996" s="191"/>
      <c r="W996" s="193">
        <f>SUM(W997)</f>
        <v>1</v>
      </c>
      <c r="X996" s="191" t="s">
        <v>2600</v>
      </c>
    </row>
    <row r="997" spans="2:24" ht="41.4" thickBot="1" x14ac:dyDescent="0.55000000000000004">
      <c r="B997" s="180">
        <v>950</v>
      </c>
      <c r="C997" s="64" t="s">
        <v>659</v>
      </c>
      <c r="D997" s="25" t="s">
        <v>660</v>
      </c>
      <c r="E997" s="26" t="s">
        <v>541</v>
      </c>
      <c r="F997" s="26" t="s">
        <v>542</v>
      </c>
      <c r="G997" s="143" t="s">
        <v>543</v>
      </c>
      <c r="H997" s="42">
        <f>+H995+1</f>
        <v>860</v>
      </c>
      <c r="I997" s="195" t="s">
        <v>1545</v>
      </c>
      <c r="J997" s="27">
        <v>1</v>
      </c>
      <c r="K997" s="47" t="s">
        <v>544</v>
      </c>
      <c r="L997" s="12" t="s">
        <v>665</v>
      </c>
      <c r="W997" s="198">
        <v>1</v>
      </c>
    </row>
    <row r="998" spans="2:24" ht="26.4" thickBot="1" x14ac:dyDescent="0.55000000000000004">
      <c r="B998" s="180">
        <v>951</v>
      </c>
      <c r="F998" s="95"/>
      <c r="G998" s="121" t="s">
        <v>545</v>
      </c>
      <c r="H998" s="120"/>
      <c r="I998" s="118"/>
      <c r="J998" s="118"/>
      <c r="K998" s="99"/>
      <c r="M998" s="189"/>
      <c r="N998" s="189"/>
      <c r="O998" s="189"/>
      <c r="P998" s="189"/>
      <c r="Q998" s="190"/>
      <c r="R998" s="191"/>
      <c r="S998" s="192">
        <v>1</v>
      </c>
      <c r="T998" s="191" t="s">
        <v>2598</v>
      </c>
      <c r="U998" s="192"/>
      <c r="V998" s="191"/>
      <c r="W998" s="193">
        <f>SUM(W999:W1000)</f>
        <v>2</v>
      </c>
      <c r="X998" s="191" t="s">
        <v>2600</v>
      </c>
    </row>
    <row r="999" spans="2:24" ht="41.4" thickBot="1" x14ac:dyDescent="0.55000000000000004">
      <c r="B999" s="180">
        <v>952</v>
      </c>
      <c r="C999" s="64" t="s">
        <v>659</v>
      </c>
      <c r="D999" s="25" t="s">
        <v>660</v>
      </c>
      <c r="E999" s="25" t="s">
        <v>546</v>
      </c>
      <c r="F999" s="25" t="s">
        <v>547</v>
      </c>
      <c r="G999" s="292" t="s">
        <v>548</v>
      </c>
      <c r="H999" s="108">
        <f>+H997+1</f>
        <v>861</v>
      </c>
      <c r="I999" s="195" t="s">
        <v>1546</v>
      </c>
      <c r="J999" s="27">
        <v>10</v>
      </c>
      <c r="K999" s="28" t="s">
        <v>549</v>
      </c>
      <c r="L999" s="12" t="s">
        <v>665</v>
      </c>
      <c r="W999" s="198">
        <v>1</v>
      </c>
    </row>
    <row r="1000" spans="2:24" ht="26.4" thickBot="1" x14ac:dyDescent="0.55000000000000004">
      <c r="B1000" s="180">
        <v>953</v>
      </c>
      <c r="C1000" s="64" t="s">
        <v>659</v>
      </c>
      <c r="D1000" s="25" t="s">
        <v>660</v>
      </c>
      <c r="E1000" s="25" t="s">
        <v>546</v>
      </c>
      <c r="F1000" s="25" t="s">
        <v>547</v>
      </c>
      <c r="G1000" s="293"/>
      <c r="H1000" s="194">
        <f>+H999+1</f>
        <v>862</v>
      </c>
      <c r="I1000" s="195" t="s">
        <v>1547</v>
      </c>
      <c r="J1000" s="27">
        <v>10</v>
      </c>
      <c r="K1000" s="28" t="s">
        <v>550</v>
      </c>
      <c r="L1000" s="12" t="s">
        <v>665</v>
      </c>
      <c r="W1000" s="198">
        <v>1</v>
      </c>
    </row>
    <row r="1001" spans="2:24" ht="26.4" thickBot="1" x14ac:dyDescent="0.55000000000000004">
      <c r="B1001" s="180">
        <v>954</v>
      </c>
      <c r="F1001" s="95"/>
      <c r="G1001" s="116" t="s">
        <v>551</v>
      </c>
      <c r="H1001" s="117"/>
      <c r="I1001" s="118"/>
      <c r="J1001" s="118"/>
      <c r="K1001" s="119"/>
      <c r="M1001" s="189"/>
      <c r="N1001" s="189"/>
      <c r="O1001" s="189"/>
      <c r="P1001" s="189"/>
      <c r="Q1001" s="190"/>
      <c r="R1001" s="191"/>
      <c r="S1001" s="192">
        <v>1</v>
      </c>
      <c r="T1001" s="191" t="s">
        <v>2598</v>
      </c>
      <c r="U1001" s="192"/>
      <c r="V1001" s="191"/>
      <c r="W1001" s="193">
        <f>SUM(W1002)</f>
        <v>1</v>
      </c>
      <c r="X1001" s="191" t="s">
        <v>2600</v>
      </c>
    </row>
    <row r="1002" spans="2:24" ht="61.8" thickBot="1" x14ac:dyDescent="0.55000000000000004">
      <c r="B1002" s="180">
        <v>955</v>
      </c>
      <c r="C1002" s="64" t="s">
        <v>659</v>
      </c>
      <c r="D1002" s="25" t="s">
        <v>660</v>
      </c>
      <c r="E1002" s="26" t="s">
        <v>552</v>
      </c>
      <c r="F1002" s="26" t="s">
        <v>553</v>
      </c>
      <c r="G1002" s="143" t="s">
        <v>720</v>
      </c>
      <c r="H1002" s="42">
        <f>+H1000+1</f>
        <v>863</v>
      </c>
      <c r="I1002" s="195" t="s">
        <v>1548</v>
      </c>
      <c r="J1002" s="27">
        <v>1</v>
      </c>
      <c r="K1002" s="28" t="s">
        <v>721</v>
      </c>
      <c r="L1002" s="12" t="s">
        <v>665</v>
      </c>
      <c r="W1002" s="198">
        <v>1</v>
      </c>
    </row>
    <row r="1003" spans="2:24" ht="26.4" thickBot="1" x14ac:dyDescent="0.55000000000000004">
      <c r="B1003" s="180">
        <v>956</v>
      </c>
      <c r="G1003" s="18" t="s">
        <v>722</v>
      </c>
      <c r="H1003" s="19"/>
      <c r="I1003" s="19"/>
      <c r="J1003" s="19"/>
      <c r="K1003" s="48"/>
      <c r="M1003" s="184"/>
      <c r="N1003" s="184"/>
      <c r="O1003" s="184"/>
      <c r="P1003" s="184"/>
      <c r="Q1003" s="185">
        <v>3</v>
      </c>
      <c r="R1003" s="186" t="s">
        <v>2597</v>
      </c>
      <c r="S1003" s="187">
        <f>SUM(S1004:S1024)</f>
        <v>5</v>
      </c>
      <c r="T1003" s="186" t="s">
        <v>2598</v>
      </c>
      <c r="U1003" s="187">
        <v>10</v>
      </c>
      <c r="V1003" s="186" t="s">
        <v>2599</v>
      </c>
      <c r="W1003" s="187">
        <f>SUM(W1004:W1024)/2</f>
        <v>18</v>
      </c>
      <c r="X1003" s="186" t="s">
        <v>2600</v>
      </c>
    </row>
    <row r="1004" spans="2:24" ht="26.4" thickBot="1" x14ac:dyDescent="0.55000000000000004">
      <c r="B1004" s="180">
        <v>957</v>
      </c>
      <c r="G1004" s="116" t="s">
        <v>723</v>
      </c>
      <c r="H1004" s="120"/>
      <c r="I1004" s="118"/>
      <c r="J1004" s="118"/>
      <c r="K1004" s="119"/>
      <c r="M1004" s="189"/>
      <c r="N1004" s="189"/>
      <c r="O1004" s="189"/>
      <c r="P1004" s="189"/>
      <c r="Q1004" s="190"/>
      <c r="R1004" s="191"/>
      <c r="S1004" s="192">
        <v>2</v>
      </c>
      <c r="T1004" s="191" t="s">
        <v>2598</v>
      </c>
      <c r="U1004" s="192"/>
      <c r="V1004" s="191"/>
      <c r="W1004" s="193">
        <f>SUM(W1005:W1011)</f>
        <v>7</v>
      </c>
      <c r="X1004" s="191" t="s">
        <v>2600</v>
      </c>
    </row>
    <row r="1005" spans="2:24" ht="26.4" thickBot="1" x14ac:dyDescent="0.55000000000000004">
      <c r="B1005" s="180">
        <v>958</v>
      </c>
      <c r="C1005" s="64" t="s">
        <v>659</v>
      </c>
      <c r="D1005" s="38" t="s">
        <v>724</v>
      </c>
      <c r="E1005" s="26" t="s">
        <v>725</v>
      </c>
      <c r="F1005" s="26" t="s">
        <v>726</v>
      </c>
      <c r="G1005" s="281" t="s">
        <v>727</v>
      </c>
      <c r="H1005" s="194">
        <f>+H1002+1</f>
        <v>864</v>
      </c>
      <c r="I1005" s="195" t="s">
        <v>1549</v>
      </c>
      <c r="J1005" s="27">
        <v>1</v>
      </c>
      <c r="K1005" s="47" t="s">
        <v>728</v>
      </c>
      <c r="L1005" s="12" t="s">
        <v>729</v>
      </c>
      <c r="W1005" s="198">
        <v>1</v>
      </c>
    </row>
    <row r="1006" spans="2:24" ht="26.4" thickBot="1" x14ac:dyDescent="0.55000000000000004">
      <c r="B1006" s="180">
        <v>959</v>
      </c>
      <c r="C1006" s="64" t="s">
        <v>659</v>
      </c>
      <c r="D1006" s="38" t="s">
        <v>724</v>
      </c>
      <c r="E1006" s="26" t="s">
        <v>725</v>
      </c>
      <c r="F1006" s="26" t="s">
        <v>726</v>
      </c>
      <c r="G1006" s="282"/>
      <c r="H1006" s="194">
        <f t="shared" ref="H1006:H1011" si="38">+H1005+1</f>
        <v>865</v>
      </c>
      <c r="I1006" s="195" t="s">
        <v>1550</v>
      </c>
      <c r="J1006" s="27">
        <v>3</v>
      </c>
      <c r="K1006" s="47" t="s">
        <v>730</v>
      </c>
      <c r="L1006" s="12" t="s">
        <v>729</v>
      </c>
      <c r="W1006" s="198">
        <v>1</v>
      </c>
    </row>
    <row r="1007" spans="2:24" ht="41.4" thickBot="1" x14ac:dyDescent="0.55000000000000004">
      <c r="B1007" s="180">
        <v>960</v>
      </c>
      <c r="C1007" s="64" t="s">
        <v>659</v>
      </c>
      <c r="D1007" s="38" t="s">
        <v>724</v>
      </c>
      <c r="E1007" s="26" t="s">
        <v>725</v>
      </c>
      <c r="F1007" s="26" t="s">
        <v>726</v>
      </c>
      <c r="G1007" s="282"/>
      <c r="H1007" s="194">
        <f t="shared" si="38"/>
        <v>866</v>
      </c>
      <c r="I1007" s="195" t="s">
        <v>1551</v>
      </c>
      <c r="J1007" s="27">
        <v>2</v>
      </c>
      <c r="K1007" s="47" t="s">
        <v>731</v>
      </c>
      <c r="L1007" s="12" t="s">
        <v>729</v>
      </c>
      <c r="W1007" s="198">
        <v>1</v>
      </c>
    </row>
    <row r="1008" spans="2:24" ht="61.8" thickBot="1" x14ac:dyDescent="0.55000000000000004">
      <c r="B1008" s="180">
        <v>961</v>
      </c>
      <c r="C1008" s="64" t="s">
        <v>659</v>
      </c>
      <c r="D1008" s="38" t="s">
        <v>724</v>
      </c>
      <c r="E1008" s="26" t="s">
        <v>725</v>
      </c>
      <c r="F1008" s="26" t="s">
        <v>726</v>
      </c>
      <c r="G1008" s="282"/>
      <c r="H1008" s="194">
        <f t="shared" si="38"/>
        <v>867</v>
      </c>
      <c r="I1008" s="195" t="s">
        <v>1552</v>
      </c>
      <c r="J1008" s="27">
        <v>2</v>
      </c>
      <c r="K1008" s="47" t="s">
        <v>732</v>
      </c>
      <c r="L1008" s="12" t="s">
        <v>729</v>
      </c>
      <c r="W1008" s="198">
        <v>1</v>
      </c>
    </row>
    <row r="1009" spans="2:24" ht="26.4" thickBot="1" x14ac:dyDescent="0.55000000000000004">
      <c r="B1009" s="180">
        <v>962</v>
      </c>
      <c r="C1009" s="64" t="s">
        <v>659</v>
      </c>
      <c r="D1009" s="38" t="s">
        <v>724</v>
      </c>
      <c r="E1009" s="26" t="s">
        <v>725</v>
      </c>
      <c r="F1009" s="26" t="s">
        <v>726</v>
      </c>
      <c r="G1009" s="282"/>
      <c r="H1009" s="194">
        <f t="shared" si="38"/>
        <v>868</v>
      </c>
      <c r="I1009" s="195" t="s">
        <v>1553</v>
      </c>
      <c r="J1009" s="27">
        <v>2</v>
      </c>
      <c r="K1009" s="47" t="s">
        <v>733</v>
      </c>
      <c r="L1009" s="12" t="s">
        <v>729</v>
      </c>
      <c r="W1009" s="198">
        <v>1</v>
      </c>
    </row>
    <row r="1010" spans="2:24" ht="41.4" thickBot="1" x14ac:dyDescent="0.55000000000000004">
      <c r="B1010" s="180">
        <v>963</v>
      </c>
      <c r="C1010" s="64" t="s">
        <v>659</v>
      </c>
      <c r="D1010" s="38" t="s">
        <v>724</v>
      </c>
      <c r="E1010" s="26" t="s">
        <v>725</v>
      </c>
      <c r="F1010" s="26" t="s">
        <v>726</v>
      </c>
      <c r="G1010" s="283"/>
      <c r="H1010" s="194">
        <f t="shared" si="38"/>
        <v>869</v>
      </c>
      <c r="I1010" s="195" t="s">
        <v>1554</v>
      </c>
      <c r="J1010" s="27">
        <v>2</v>
      </c>
      <c r="K1010" s="47" t="s">
        <v>734</v>
      </c>
      <c r="L1010" s="12" t="s">
        <v>729</v>
      </c>
      <c r="W1010" s="198">
        <v>1</v>
      </c>
    </row>
    <row r="1011" spans="2:24" ht="41.4" thickBot="1" x14ac:dyDescent="0.55000000000000004">
      <c r="B1011" s="180">
        <v>964</v>
      </c>
      <c r="C1011" s="64" t="s">
        <v>659</v>
      </c>
      <c r="D1011" s="38" t="s">
        <v>724</v>
      </c>
      <c r="E1011" s="26" t="s">
        <v>725</v>
      </c>
      <c r="F1011" s="39" t="s">
        <v>735</v>
      </c>
      <c r="G1011" s="138" t="s">
        <v>736</v>
      </c>
      <c r="H1011" s="194">
        <f t="shared" si="38"/>
        <v>870</v>
      </c>
      <c r="I1011" s="195" t="s">
        <v>1555</v>
      </c>
      <c r="J1011" s="27">
        <v>4</v>
      </c>
      <c r="K1011" s="47" t="s">
        <v>737</v>
      </c>
      <c r="L1011" s="12" t="s">
        <v>729</v>
      </c>
      <c r="W1011" s="198">
        <v>1</v>
      </c>
    </row>
    <row r="1012" spans="2:24" ht="26.4" thickBot="1" x14ac:dyDescent="0.55000000000000004">
      <c r="B1012" s="180">
        <v>965</v>
      </c>
      <c r="G1012" s="116" t="s">
        <v>738</v>
      </c>
      <c r="H1012" s="117"/>
      <c r="I1012" s="118"/>
      <c r="J1012" s="118"/>
      <c r="K1012" s="119"/>
      <c r="M1012" s="189"/>
      <c r="N1012" s="189"/>
      <c r="O1012" s="189"/>
      <c r="P1012" s="189"/>
      <c r="Q1012" s="190"/>
      <c r="R1012" s="191"/>
      <c r="S1012" s="192">
        <v>1</v>
      </c>
      <c r="T1012" s="191" t="s">
        <v>2598</v>
      </c>
      <c r="U1012" s="192"/>
      <c r="V1012" s="191"/>
      <c r="W1012" s="193">
        <f>SUM(W1013:W1018)</f>
        <v>6</v>
      </c>
      <c r="X1012" s="191" t="s">
        <v>2600</v>
      </c>
    </row>
    <row r="1013" spans="2:24" ht="26.4" thickBot="1" x14ac:dyDescent="0.55000000000000004">
      <c r="B1013" s="180">
        <v>966</v>
      </c>
      <c r="C1013" s="64" t="s">
        <v>659</v>
      </c>
      <c r="D1013" s="38" t="s">
        <v>724</v>
      </c>
      <c r="E1013" s="25" t="s">
        <v>739</v>
      </c>
      <c r="F1013" s="25" t="s">
        <v>740</v>
      </c>
      <c r="G1013" s="278" t="s">
        <v>741</v>
      </c>
      <c r="H1013" s="108">
        <f>+H1011+1</f>
        <v>871</v>
      </c>
      <c r="I1013" s="213" t="s">
        <v>1556</v>
      </c>
      <c r="J1013" s="65">
        <v>1</v>
      </c>
      <c r="K1013" s="94" t="s">
        <v>742</v>
      </c>
      <c r="L1013" s="12" t="s">
        <v>729</v>
      </c>
      <c r="W1013" s="198">
        <v>1</v>
      </c>
    </row>
    <row r="1014" spans="2:24" ht="26.4" thickBot="1" x14ac:dyDescent="0.55000000000000004">
      <c r="B1014" s="180">
        <v>967</v>
      </c>
      <c r="C1014" s="64" t="s">
        <v>659</v>
      </c>
      <c r="D1014" s="38" t="s">
        <v>724</v>
      </c>
      <c r="E1014" s="25" t="s">
        <v>739</v>
      </c>
      <c r="F1014" s="25" t="s">
        <v>740</v>
      </c>
      <c r="G1014" s="279"/>
      <c r="H1014" s="194">
        <f>+H1013+1</f>
        <v>872</v>
      </c>
      <c r="I1014" s="195" t="s">
        <v>1557</v>
      </c>
      <c r="J1014" s="27">
        <v>1</v>
      </c>
      <c r="K1014" s="47" t="s">
        <v>743</v>
      </c>
      <c r="L1014" s="12" t="s">
        <v>729</v>
      </c>
      <c r="W1014" s="198">
        <v>1</v>
      </c>
    </row>
    <row r="1015" spans="2:24" ht="26.4" thickBot="1" x14ac:dyDescent="0.55000000000000004">
      <c r="B1015" s="180">
        <v>968</v>
      </c>
      <c r="C1015" s="64" t="s">
        <v>659</v>
      </c>
      <c r="D1015" s="38" t="s">
        <v>724</v>
      </c>
      <c r="E1015" s="25" t="s">
        <v>739</v>
      </c>
      <c r="F1015" s="25" t="s">
        <v>740</v>
      </c>
      <c r="G1015" s="279"/>
      <c r="H1015" s="194">
        <f>+H1014+1</f>
        <v>873</v>
      </c>
      <c r="I1015" s="195" t="s">
        <v>1558</v>
      </c>
      <c r="J1015" s="27">
        <v>1</v>
      </c>
      <c r="K1015" s="47" t="s">
        <v>744</v>
      </c>
      <c r="L1015" s="12" t="s">
        <v>729</v>
      </c>
      <c r="W1015" s="198">
        <v>1</v>
      </c>
    </row>
    <row r="1016" spans="2:24" ht="26.4" thickBot="1" x14ac:dyDescent="0.55000000000000004">
      <c r="B1016" s="180">
        <v>969</v>
      </c>
      <c r="C1016" s="64" t="s">
        <v>659</v>
      </c>
      <c r="D1016" s="38" t="s">
        <v>724</v>
      </c>
      <c r="E1016" s="25" t="s">
        <v>739</v>
      </c>
      <c r="F1016" s="25" t="s">
        <v>740</v>
      </c>
      <c r="G1016" s="279"/>
      <c r="H1016" s="194">
        <f>+H1015+1</f>
        <v>874</v>
      </c>
      <c r="I1016" s="195" t="s">
        <v>1559</v>
      </c>
      <c r="J1016" s="27">
        <v>1</v>
      </c>
      <c r="K1016" s="47" t="s">
        <v>745</v>
      </c>
      <c r="L1016" s="12" t="s">
        <v>729</v>
      </c>
      <c r="W1016" s="198">
        <v>1</v>
      </c>
    </row>
    <row r="1017" spans="2:24" ht="26.4" thickBot="1" x14ac:dyDescent="0.55000000000000004">
      <c r="B1017" s="180">
        <v>970</v>
      </c>
      <c r="C1017" s="64" t="s">
        <v>659</v>
      </c>
      <c r="D1017" s="38" t="s">
        <v>724</v>
      </c>
      <c r="E1017" s="25" t="s">
        <v>739</v>
      </c>
      <c r="F1017" s="25" t="s">
        <v>740</v>
      </c>
      <c r="G1017" s="279"/>
      <c r="H1017" s="194">
        <f>+H1016+1</f>
        <v>875</v>
      </c>
      <c r="I1017" s="195" t="s">
        <v>1560</v>
      </c>
      <c r="J1017" s="27">
        <v>1</v>
      </c>
      <c r="K1017" s="47" t="s">
        <v>746</v>
      </c>
      <c r="L1017" s="12" t="s">
        <v>729</v>
      </c>
      <c r="W1017" s="198">
        <v>1</v>
      </c>
    </row>
    <row r="1018" spans="2:24" ht="26.4" thickBot="1" x14ac:dyDescent="0.55000000000000004">
      <c r="B1018" s="180">
        <v>971</v>
      </c>
      <c r="C1018" s="64" t="s">
        <v>659</v>
      </c>
      <c r="D1018" s="38" t="s">
        <v>724</v>
      </c>
      <c r="E1018" s="25" t="s">
        <v>739</v>
      </c>
      <c r="F1018" s="25" t="s">
        <v>740</v>
      </c>
      <c r="G1018" s="280"/>
      <c r="H1018" s="194">
        <f>+H1017+1</f>
        <v>876</v>
      </c>
      <c r="I1018" s="195" t="s">
        <v>1561</v>
      </c>
      <c r="J1018" s="27">
        <v>1</v>
      </c>
      <c r="K1018" s="47" t="s">
        <v>747</v>
      </c>
      <c r="L1018" s="12" t="s">
        <v>729</v>
      </c>
      <c r="W1018" s="198">
        <v>1</v>
      </c>
    </row>
    <row r="1019" spans="2:24" ht="26.4" thickBot="1" x14ac:dyDescent="0.55000000000000004">
      <c r="B1019" s="180">
        <v>972</v>
      </c>
      <c r="G1019" s="116" t="s">
        <v>748</v>
      </c>
      <c r="H1019" s="117"/>
      <c r="I1019" s="118"/>
      <c r="J1019" s="118"/>
      <c r="K1019" s="119"/>
      <c r="M1019" s="189"/>
      <c r="N1019" s="189"/>
      <c r="O1019" s="189"/>
      <c r="P1019" s="189"/>
      <c r="Q1019" s="190"/>
      <c r="R1019" s="191"/>
      <c r="S1019" s="192">
        <v>2</v>
      </c>
      <c r="T1019" s="191" t="s">
        <v>2598</v>
      </c>
      <c r="U1019" s="192"/>
      <c r="V1019" s="191"/>
      <c r="W1019" s="193">
        <f>SUM(W1020:W1024)</f>
        <v>5</v>
      </c>
      <c r="X1019" s="191" t="s">
        <v>2600</v>
      </c>
    </row>
    <row r="1020" spans="2:24" ht="41.4" thickBot="1" x14ac:dyDescent="0.55000000000000004">
      <c r="B1020" s="180">
        <v>973</v>
      </c>
      <c r="C1020" s="64" t="s">
        <v>659</v>
      </c>
      <c r="D1020" s="38" t="s">
        <v>724</v>
      </c>
      <c r="E1020" s="26" t="s">
        <v>749</v>
      </c>
      <c r="F1020" s="26" t="s">
        <v>750</v>
      </c>
      <c r="G1020" s="278" t="s">
        <v>751</v>
      </c>
      <c r="H1020" s="108">
        <f>+H1018+1</f>
        <v>877</v>
      </c>
      <c r="I1020" s="213" t="s">
        <v>1562</v>
      </c>
      <c r="J1020" s="65">
        <v>1</v>
      </c>
      <c r="K1020" s="94" t="s">
        <v>752</v>
      </c>
      <c r="L1020" s="12" t="s">
        <v>729</v>
      </c>
      <c r="W1020" s="198">
        <v>1</v>
      </c>
    </row>
    <row r="1021" spans="2:24" ht="26.4" thickBot="1" x14ac:dyDescent="0.55000000000000004">
      <c r="B1021" s="180">
        <v>974</v>
      </c>
      <c r="C1021" s="64" t="s">
        <v>659</v>
      </c>
      <c r="D1021" s="38" t="s">
        <v>724</v>
      </c>
      <c r="E1021" s="26" t="s">
        <v>749</v>
      </c>
      <c r="F1021" s="26" t="s">
        <v>750</v>
      </c>
      <c r="G1021" s="280"/>
      <c r="H1021" s="194">
        <f>+H1020+1</f>
        <v>878</v>
      </c>
      <c r="I1021" s="195" t="s">
        <v>1563</v>
      </c>
      <c r="J1021" s="27">
        <v>2</v>
      </c>
      <c r="K1021" s="47" t="s">
        <v>753</v>
      </c>
      <c r="L1021" s="12" t="s">
        <v>729</v>
      </c>
      <c r="W1021" s="198">
        <v>1</v>
      </c>
    </row>
    <row r="1022" spans="2:24" ht="26.4" thickBot="1" x14ac:dyDescent="0.55000000000000004">
      <c r="B1022" s="180">
        <v>975</v>
      </c>
      <c r="C1022" s="64" t="s">
        <v>659</v>
      </c>
      <c r="D1022" s="38" t="s">
        <v>724</v>
      </c>
      <c r="E1022" s="26" t="s">
        <v>749</v>
      </c>
      <c r="F1022" s="39" t="s">
        <v>754</v>
      </c>
      <c r="G1022" s="281" t="s">
        <v>755</v>
      </c>
      <c r="H1022" s="194">
        <f>+H1021+1</f>
        <v>879</v>
      </c>
      <c r="I1022" s="195" t="s">
        <v>1564</v>
      </c>
      <c r="J1022" s="27">
        <v>8</v>
      </c>
      <c r="K1022" s="47" t="s">
        <v>756</v>
      </c>
      <c r="L1022" s="12" t="s">
        <v>729</v>
      </c>
      <c r="W1022" s="198">
        <v>1</v>
      </c>
    </row>
    <row r="1023" spans="2:24" ht="26.4" thickBot="1" x14ac:dyDescent="0.55000000000000004">
      <c r="B1023" s="180">
        <v>976</v>
      </c>
      <c r="C1023" s="64" t="s">
        <v>659</v>
      </c>
      <c r="D1023" s="38" t="s">
        <v>724</v>
      </c>
      <c r="E1023" s="26" t="s">
        <v>749</v>
      </c>
      <c r="F1023" s="39" t="s">
        <v>754</v>
      </c>
      <c r="G1023" s="282"/>
      <c r="H1023" s="194">
        <f>+H1022+1</f>
        <v>880</v>
      </c>
      <c r="I1023" s="195" t="s">
        <v>1565</v>
      </c>
      <c r="J1023" s="27">
        <v>15</v>
      </c>
      <c r="K1023" s="47" t="s">
        <v>757</v>
      </c>
      <c r="L1023" s="12" t="s">
        <v>729</v>
      </c>
      <c r="W1023" s="198">
        <v>1</v>
      </c>
    </row>
    <row r="1024" spans="2:24" ht="41.4" thickBot="1" x14ac:dyDescent="0.55000000000000004">
      <c r="B1024" s="180">
        <v>977</v>
      </c>
      <c r="C1024" s="64" t="s">
        <v>659</v>
      </c>
      <c r="D1024" s="38" t="s">
        <v>724</v>
      </c>
      <c r="E1024" s="26" t="s">
        <v>749</v>
      </c>
      <c r="F1024" s="39" t="s">
        <v>754</v>
      </c>
      <c r="G1024" s="283"/>
      <c r="H1024" s="194">
        <f>+H1023+1</f>
        <v>881</v>
      </c>
      <c r="I1024" s="195" t="s">
        <v>1566</v>
      </c>
      <c r="J1024" s="41">
        <v>1</v>
      </c>
      <c r="K1024" s="47" t="s">
        <v>758</v>
      </c>
      <c r="L1024" s="12" t="s">
        <v>729</v>
      </c>
      <c r="W1024" s="198">
        <v>1</v>
      </c>
    </row>
    <row r="1025" spans="1:24" ht="26.4" thickBot="1" x14ac:dyDescent="0.55000000000000004">
      <c r="B1025" s="180">
        <v>978</v>
      </c>
      <c r="G1025" s="18" t="s">
        <v>759</v>
      </c>
      <c r="H1025" s="19"/>
      <c r="I1025" s="19"/>
      <c r="J1025" s="19"/>
      <c r="K1025" s="48"/>
      <c r="M1025" s="184"/>
      <c r="N1025" s="184"/>
      <c r="O1025" s="184"/>
      <c r="P1025" s="184"/>
      <c r="Q1025" s="185">
        <v>2</v>
      </c>
      <c r="R1025" s="186" t="s">
        <v>2597</v>
      </c>
      <c r="S1025" s="187">
        <f>SUM(S1026:S1040)</f>
        <v>5</v>
      </c>
      <c r="T1025" s="186" t="s">
        <v>2598</v>
      </c>
      <c r="U1025" s="187">
        <v>3</v>
      </c>
      <c r="V1025" s="186" t="s">
        <v>2599</v>
      </c>
      <c r="W1025" s="187">
        <f>SUM(W1026:W1040)/2</f>
        <v>13</v>
      </c>
      <c r="X1025" s="186" t="s">
        <v>2600</v>
      </c>
    </row>
    <row r="1026" spans="1:24" ht="26.4" thickBot="1" x14ac:dyDescent="0.55000000000000004">
      <c r="B1026" s="180">
        <v>979</v>
      </c>
      <c r="G1026" s="116" t="s">
        <v>760</v>
      </c>
      <c r="H1026" s="120"/>
      <c r="I1026" s="118"/>
      <c r="J1026" s="118"/>
      <c r="K1026" s="119"/>
      <c r="M1026" s="189"/>
      <c r="N1026" s="189"/>
      <c r="O1026" s="189"/>
      <c r="P1026" s="189"/>
      <c r="Q1026" s="190"/>
      <c r="R1026" s="191"/>
      <c r="S1026" s="192">
        <v>2</v>
      </c>
      <c r="T1026" s="191" t="s">
        <v>2598</v>
      </c>
      <c r="U1026" s="192"/>
      <c r="V1026" s="191"/>
      <c r="W1026" s="193">
        <f>SUM(W1027:W1031)</f>
        <v>5</v>
      </c>
      <c r="X1026" s="191" t="s">
        <v>2600</v>
      </c>
    </row>
    <row r="1027" spans="1:24" ht="61.8" thickBot="1" x14ac:dyDescent="0.55000000000000004">
      <c r="A1027" s="8">
        <v>1</v>
      </c>
      <c r="B1027" s="180">
        <v>980</v>
      </c>
      <c r="C1027" s="64" t="s">
        <v>659</v>
      </c>
      <c r="D1027" s="25" t="s">
        <v>761</v>
      </c>
      <c r="E1027" s="26" t="s">
        <v>762</v>
      </c>
      <c r="F1027" s="26" t="s">
        <v>763</v>
      </c>
      <c r="G1027" s="278" t="s">
        <v>764</v>
      </c>
      <c r="H1027" s="194">
        <f>+H1024+1</f>
        <v>882</v>
      </c>
      <c r="I1027" s="216" t="s">
        <v>1567</v>
      </c>
      <c r="J1027" s="65">
        <v>1</v>
      </c>
      <c r="K1027" s="94" t="s">
        <v>765</v>
      </c>
      <c r="L1027" s="12" t="s">
        <v>766</v>
      </c>
      <c r="W1027" s="198">
        <v>1</v>
      </c>
    </row>
    <row r="1028" spans="1:24" ht="41.4" thickBot="1" x14ac:dyDescent="0.55000000000000004">
      <c r="A1028" s="8">
        <v>2</v>
      </c>
      <c r="B1028" s="180">
        <v>981</v>
      </c>
      <c r="C1028" s="64" t="s">
        <v>659</v>
      </c>
      <c r="D1028" s="25" t="s">
        <v>761</v>
      </c>
      <c r="E1028" s="26" t="s">
        <v>762</v>
      </c>
      <c r="F1028" s="26" t="s">
        <v>763</v>
      </c>
      <c r="G1028" s="280"/>
      <c r="H1028" s="194">
        <f>+H1027+1</f>
        <v>883</v>
      </c>
      <c r="I1028" s="217" t="s">
        <v>1568</v>
      </c>
      <c r="J1028" s="27">
        <v>40</v>
      </c>
      <c r="K1028" s="47" t="s">
        <v>767</v>
      </c>
      <c r="L1028" s="12" t="s">
        <v>766</v>
      </c>
      <c r="W1028" s="198">
        <v>1</v>
      </c>
    </row>
    <row r="1029" spans="1:24" ht="26.4" thickBot="1" x14ac:dyDescent="0.55000000000000004">
      <c r="A1029" s="8">
        <v>3</v>
      </c>
      <c r="B1029" s="180">
        <v>982</v>
      </c>
      <c r="C1029" s="64" t="s">
        <v>659</v>
      </c>
      <c r="D1029" s="25" t="s">
        <v>761</v>
      </c>
      <c r="E1029" s="26" t="s">
        <v>762</v>
      </c>
      <c r="F1029" s="39" t="s">
        <v>768</v>
      </c>
      <c r="G1029" s="278" t="s">
        <v>769</v>
      </c>
      <c r="H1029" s="194">
        <f>+H1028+1</f>
        <v>884</v>
      </c>
      <c r="I1029" s="216" t="s">
        <v>1569</v>
      </c>
      <c r="J1029" s="27">
        <v>1</v>
      </c>
      <c r="K1029" s="47" t="s">
        <v>770</v>
      </c>
      <c r="L1029" s="12" t="s">
        <v>766</v>
      </c>
      <c r="W1029" s="198">
        <v>1</v>
      </c>
    </row>
    <row r="1030" spans="1:24" ht="26.4" thickBot="1" x14ac:dyDescent="0.55000000000000004">
      <c r="A1030" s="8">
        <v>4</v>
      </c>
      <c r="B1030" s="180">
        <v>983</v>
      </c>
      <c r="C1030" s="64" t="s">
        <v>659</v>
      </c>
      <c r="D1030" s="25" t="s">
        <v>761</v>
      </c>
      <c r="E1030" s="26" t="s">
        <v>762</v>
      </c>
      <c r="F1030" s="39" t="s">
        <v>768</v>
      </c>
      <c r="G1030" s="279"/>
      <c r="H1030" s="194">
        <f>+H1029+1</f>
        <v>885</v>
      </c>
      <c r="I1030" s="217" t="s">
        <v>1570</v>
      </c>
      <c r="J1030" s="27">
        <v>1</v>
      </c>
      <c r="K1030" s="47" t="s">
        <v>771</v>
      </c>
      <c r="L1030" s="12" t="s">
        <v>766</v>
      </c>
      <c r="W1030" s="198">
        <v>1</v>
      </c>
    </row>
    <row r="1031" spans="1:24" ht="41.4" thickBot="1" x14ac:dyDescent="0.55000000000000004">
      <c r="A1031" s="8">
        <v>5</v>
      </c>
      <c r="B1031" s="180">
        <v>984</v>
      </c>
      <c r="C1031" s="64" t="s">
        <v>659</v>
      </c>
      <c r="D1031" s="25" t="s">
        <v>761</v>
      </c>
      <c r="E1031" s="26" t="s">
        <v>762</v>
      </c>
      <c r="F1031" s="39" t="s">
        <v>768</v>
      </c>
      <c r="G1031" s="280"/>
      <c r="H1031" s="194">
        <f>+H1030+1</f>
        <v>886</v>
      </c>
      <c r="I1031" s="216" t="s">
        <v>1571</v>
      </c>
      <c r="J1031" s="27">
        <v>4</v>
      </c>
      <c r="K1031" s="47" t="s">
        <v>772</v>
      </c>
      <c r="L1031" s="12" t="s">
        <v>766</v>
      </c>
      <c r="W1031" s="198">
        <v>1</v>
      </c>
    </row>
    <row r="1032" spans="1:24" ht="26.4" thickBot="1" x14ac:dyDescent="0.55000000000000004">
      <c r="B1032" s="180">
        <v>985</v>
      </c>
      <c r="G1032" s="116" t="s">
        <v>773</v>
      </c>
      <c r="H1032" s="117"/>
      <c r="I1032" s="118"/>
      <c r="J1032" s="118"/>
      <c r="K1032" s="119"/>
      <c r="M1032" s="189"/>
      <c r="N1032" s="189"/>
      <c r="O1032" s="189"/>
      <c r="P1032" s="189"/>
      <c r="Q1032" s="190"/>
      <c r="R1032" s="191"/>
      <c r="S1032" s="192">
        <v>3</v>
      </c>
      <c r="T1032" s="191" t="s">
        <v>2598</v>
      </c>
      <c r="U1032" s="192"/>
      <c r="V1032" s="191"/>
      <c r="W1032" s="193">
        <f>SUM(W1033:W1040)</f>
        <v>8</v>
      </c>
      <c r="X1032" s="191" t="s">
        <v>2600</v>
      </c>
    </row>
    <row r="1033" spans="1:24" ht="34.200000000000003" customHeight="1" thickBot="1" x14ac:dyDescent="0.55000000000000004">
      <c r="A1033" s="8">
        <v>6</v>
      </c>
      <c r="B1033" s="180">
        <v>986</v>
      </c>
      <c r="C1033" s="64" t="s">
        <v>659</v>
      </c>
      <c r="D1033" s="25" t="s">
        <v>761</v>
      </c>
      <c r="E1033" s="25" t="s">
        <v>774</v>
      </c>
      <c r="F1033" s="25" t="s">
        <v>775</v>
      </c>
      <c r="G1033" s="278" t="s">
        <v>776</v>
      </c>
      <c r="H1033" s="108">
        <f>+H1031+1</f>
        <v>887</v>
      </c>
      <c r="I1033" s="217" t="s">
        <v>1572</v>
      </c>
      <c r="J1033" s="65">
        <v>2500</v>
      </c>
      <c r="K1033" s="94" t="s">
        <v>777</v>
      </c>
      <c r="L1033" s="12" t="s">
        <v>766</v>
      </c>
      <c r="W1033" s="198">
        <v>1</v>
      </c>
    </row>
    <row r="1034" spans="1:24" ht="35.4" customHeight="1" thickBot="1" x14ac:dyDescent="0.55000000000000004">
      <c r="A1034" s="8">
        <v>7</v>
      </c>
      <c r="B1034" s="180">
        <v>987</v>
      </c>
      <c r="C1034" s="64" t="s">
        <v>659</v>
      </c>
      <c r="D1034" s="25" t="s">
        <v>761</v>
      </c>
      <c r="E1034" s="25" t="s">
        <v>774</v>
      </c>
      <c r="F1034" s="25" t="s">
        <v>775</v>
      </c>
      <c r="G1034" s="280"/>
      <c r="H1034" s="194">
        <f t="shared" ref="H1034:H1040" si="39">+H1033+1</f>
        <v>888</v>
      </c>
      <c r="I1034" s="216" t="s">
        <v>1573</v>
      </c>
      <c r="J1034" s="27">
        <v>2500</v>
      </c>
      <c r="K1034" s="47" t="s">
        <v>778</v>
      </c>
      <c r="L1034" s="12" t="s">
        <v>766</v>
      </c>
      <c r="W1034" s="198">
        <v>1</v>
      </c>
    </row>
    <row r="1035" spans="1:24" ht="26.4" thickBot="1" x14ac:dyDescent="0.55000000000000004">
      <c r="A1035" s="8">
        <v>8</v>
      </c>
      <c r="B1035" s="180">
        <v>988</v>
      </c>
      <c r="C1035" s="64" t="s">
        <v>659</v>
      </c>
      <c r="D1035" s="25" t="s">
        <v>761</v>
      </c>
      <c r="E1035" s="25" t="s">
        <v>774</v>
      </c>
      <c r="F1035" s="39" t="s">
        <v>779</v>
      </c>
      <c r="G1035" s="278" t="s">
        <v>780</v>
      </c>
      <c r="H1035" s="194">
        <f t="shared" si="39"/>
        <v>889</v>
      </c>
      <c r="I1035" s="217" t="s">
        <v>1574</v>
      </c>
      <c r="J1035" s="27">
        <v>2</v>
      </c>
      <c r="K1035" s="28" t="s">
        <v>781</v>
      </c>
      <c r="L1035" s="12" t="s">
        <v>766</v>
      </c>
      <c r="W1035" s="198">
        <v>1</v>
      </c>
    </row>
    <row r="1036" spans="1:24" ht="41.4" thickBot="1" x14ac:dyDescent="0.55000000000000004">
      <c r="A1036" s="8">
        <v>9</v>
      </c>
      <c r="B1036" s="180">
        <v>989</v>
      </c>
      <c r="C1036" s="64" t="s">
        <v>659</v>
      </c>
      <c r="D1036" s="25" t="s">
        <v>761</v>
      </c>
      <c r="E1036" s="25" t="s">
        <v>774</v>
      </c>
      <c r="F1036" s="39" t="s">
        <v>779</v>
      </c>
      <c r="G1036" s="279"/>
      <c r="H1036" s="194">
        <f t="shared" si="39"/>
        <v>890</v>
      </c>
      <c r="I1036" s="216" t="s">
        <v>1575</v>
      </c>
      <c r="J1036" s="27">
        <v>1</v>
      </c>
      <c r="K1036" s="28" t="s">
        <v>0</v>
      </c>
      <c r="L1036" s="12" t="s">
        <v>766</v>
      </c>
      <c r="W1036" s="198">
        <v>1</v>
      </c>
    </row>
    <row r="1037" spans="1:24" ht="41.4" thickBot="1" x14ac:dyDescent="0.55000000000000004">
      <c r="A1037" s="8">
        <v>10</v>
      </c>
      <c r="B1037" s="180">
        <v>990</v>
      </c>
      <c r="C1037" s="64" t="s">
        <v>659</v>
      </c>
      <c r="D1037" s="25" t="s">
        <v>761</v>
      </c>
      <c r="E1037" s="25" t="s">
        <v>774</v>
      </c>
      <c r="F1037" s="39" t="s">
        <v>779</v>
      </c>
      <c r="G1037" s="280"/>
      <c r="H1037" s="194">
        <f t="shared" si="39"/>
        <v>891</v>
      </c>
      <c r="I1037" s="217" t="s">
        <v>1576</v>
      </c>
      <c r="J1037" s="27">
        <v>4</v>
      </c>
      <c r="K1037" s="28" t="s">
        <v>1</v>
      </c>
      <c r="L1037" s="12" t="s">
        <v>766</v>
      </c>
      <c r="W1037" s="198">
        <v>1</v>
      </c>
    </row>
    <row r="1038" spans="1:24" ht="41.4" thickBot="1" x14ac:dyDescent="0.55000000000000004">
      <c r="A1038" s="8">
        <v>11</v>
      </c>
      <c r="B1038" s="180">
        <v>991</v>
      </c>
      <c r="C1038" s="64" t="s">
        <v>659</v>
      </c>
      <c r="D1038" s="25" t="s">
        <v>761</v>
      </c>
      <c r="E1038" s="25" t="s">
        <v>774</v>
      </c>
      <c r="F1038" s="25" t="s">
        <v>2</v>
      </c>
      <c r="G1038" s="278" t="s">
        <v>3</v>
      </c>
      <c r="H1038" s="194">
        <f t="shared" si="39"/>
        <v>892</v>
      </c>
      <c r="I1038" s="216" t="s">
        <v>1577</v>
      </c>
      <c r="J1038" s="27">
        <v>1</v>
      </c>
      <c r="K1038" s="28" t="s">
        <v>4</v>
      </c>
      <c r="L1038" s="12" t="s">
        <v>766</v>
      </c>
      <c r="W1038" s="198">
        <v>1</v>
      </c>
    </row>
    <row r="1039" spans="1:24" ht="26.4" thickBot="1" x14ac:dyDescent="0.55000000000000004">
      <c r="A1039" s="8">
        <v>12</v>
      </c>
      <c r="B1039" s="180">
        <v>992</v>
      </c>
      <c r="C1039" s="64" t="s">
        <v>659</v>
      </c>
      <c r="D1039" s="25" t="s">
        <v>761</v>
      </c>
      <c r="E1039" s="25" t="s">
        <v>774</v>
      </c>
      <c r="F1039" s="25" t="s">
        <v>2</v>
      </c>
      <c r="G1039" s="279"/>
      <c r="H1039" s="194">
        <f t="shared" si="39"/>
        <v>893</v>
      </c>
      <c r="I1039" s="217" t="s">
        <v>1578</v>
      </c>
      <c r="J1039" s="27">
        <v>1</v>
      </c>
      <c r="K1039" s="28" t="s">
        <v>5</v>
      </c>
      <c r="L1039" s="12" t="s">
        <v>766</v>
      </c>
      <c r="W1039" s="198">
        <v>1</v>
      </c>
    </row>
    <row r="1040" spans="1:24" ht="61.8" thickBot="1" x14ac:dyDescent="0.55000000000000004">
      <c r="A1040" s="8">
        <v>13</v>
      </c>
      <c r="B1040" s="180">
        <v>993</v>
      </c>
      <c r="C1040" s="64" t="s">
        <v>659</v>
      </c>
      <c r="D1040" s="25" t="s">
        <v>761</v>
      </c>
      <c r="E1040" s="25" t="s">
        <v>774</v>
      </c>
      <c r="F1040" s="25" t="s">
        <v>2</v>
      </c>
      <c r="G1040" s="280"/>
      <c r="H1040" s="194">
        <f t="shared" si="39"/>
        <v>894</v>
      </c>
      <c r="I1040" s="216" t="s">
        <v>1579</v>
      </c>
      <c r="J1040" s="27">
        <v>2</v>
      </c>
      <c r="K1040" s="28" t="s">
        <v>6</v>
      </c>
      <c r="L1040" s="12" t="s">
        <v>766</v>
      </c>
      <c r="W1040" s="198">
        <v>1</v>
      </c>
    </row>
    <row r="1041" spans="1:24" ht="26.4" thickBot="1" x14ac:dyDescent="0.55000000000000004">
      <c r="B1041" s="180">
        <v>994</v>
      </c>
      <c r="G1041" s="18" t="s">
        <v>7</v>
      </c>
      <c r="H1041" s="19"/>
      <c r="I1041" s="19"/>
      <c r="J1041" s="19"/>
      <c r="K1041" s="48"/>
      <c r="M1041" s="184"/>
      <c r="N1041" s="184"/>
      <c r="O1041" s="184"/>
      <c r="P1041" s="184"/>
      <c r="Q1041" s="185">
        <v>4</v>
      </c>
      <c r="R1041" s="186" t="s">
        <v>2597</v>
      </c>
      <c r="S1041" s="187">
        <f>SUM(S1042:S1058)</f>
        <v>6</v>
      </c>
      <c r="T1041" s="186" t="s">
        <v>2598</v>
      </c>
      <c r="U1041" s="187">
        <v>3</v>
      </c>
      <c r="V1041" s="186" t="s">
        <v>2599</v>
      </c>
      <c r="W1041" s="200">
        <f>SUM(W1042:W1058)/2</f>
        <v>13</v>
      </c>
      <c r="X1041" s="186" t="s">
        <v>2600</v>
      </c>
    </row>
    <row r="1042" spans="1:24" ht="26.4" thickBot="1" x14ac:dyDescent="0.55000000000000004">
      <c r="B1042" s="180">
        <v>995</v>
      </c>
      <c r="G1042" s="116" t="s">
        <v>8</v>
      </c>
      <c r="H1042" s="120"/>
      <c r="I1042" s="118"/>
      <c r="J1042" s="118"/>
      <c r="K1042" s="119"/>
      <c r="M1042" s="189"/>
      <c r="N1042" s="189"/>
      <c r="O1042" s="189"/>
      <c r="P1042" s="189"/>
      <c r="Q1042" s="190"/>
      <c r="R1042" s="191"/>
      <c r="S1042" s="192">
        <v>2</v>
      </c>
      <c r="T1042" s="191" t="s">
        <v>2598</v>
      </c>
      <c r="U1042" s="192"/>
      <c r="V1042" s="191"/>
      <c r="W1042" s="193">
        <f>SUM(W1043:W1047)</f>
        <v>5</v>
      </c>
      <c r="X1042" s="191" t="s">
        <v>2600</v>
      </c>
    </row>
    <row r="1043" spans="1:24" ht="41.4" thickBot="1" x14ac:dyDescent="0.55000000000000004">
      <c r="A1043" s="8">
        <v>14</v>
      </c>
      <c r="B1043" s="180">
        <v>996</v>
      </c>
      <c r="C1043" s="64" t="s">
        <v>659</v>
      </c>
      <c r="D1043" s="38" t="s">
        <v>9</v>
      </c>
      <c r="E1043" s="26" t="s">
        <v>10</v>
      </c>
      <c r="F1043" s="26" t="s">
        <v>11</v>
      </c>
      <c r="G1043" s="278" t="s">
        <v>12</v>
      </c>
      <c r="H1043" s="194">
        <f>+H1040+1</f>
        <v>895</v>
      </c>
      <c r="I1043" s="216" t="s">
        <v>1580</v>
      </c>
      <c r="J1043" s="65">
        <v>1</v>
      </c>
      <c r="K1043" s="94" t="s">
        <v>13</v>
      </c>
      <c r="L1043" s="12" t="s">
        <v>766</v>
      </c>
      <c r="W1043" s="198">
        <v>1</v>
      </c>
    </row>
    <row r="1044" spans="1:24" ht="41.4" thickBot="1" x14ac:dyDescent="0.55000000000000004">
      <c r="A1044" s="8">
        <v>15</v>
      </c>
      <c r="B1044" s="180">
        <v>997</v>
      </c>
      <c r="C1044" s="64" t="s">
        <v>659</v>
      </c>
      <c r="D1044" s="38" t="s">
        <v>9</v>
      </c>
      <c r="E1044" s="26" t="s">
        <v>10</v>
      </c>
      <c r="F1044" s="26" t="s">
        <v>11</v>
      </c>
      <c r="G1044" s="280"/>
      <c r="H1044" s="194">
        <f>+H1043+1</f>
        <v>896</v>
      </c>
      <c r="I1044" s="217" t="s">
        <v>1581</v>
      </c>
      <c r="J1044" s="27">
        <v>4</v>
      </c>
      <c r="K1044" s="47" t="s">
        <v>14</v>
      </c>
      <c r="L1044" s="12" t="s">
        <v>766</v>
      </c>
      <c r="W1044" s="198">
        <v>1</v>
      </c>
    </row>
    <row r="1045" spans="1:24" ht="26.4" thickBot="1" x14ac:dyDescent="0.55000000000000004">
      <c r="A1045" s="8">
        <v>16</v>
      </c>
      <c r="B1045" s="180">
        <v>998</v>
      </c>
      <c r="C1045" s="64" t="s">
        <v>659</v>
      </c>
      <c r="D1045" s="38" t="s">
        <v>9</v>
      </c>
      <c r="E1045" s="26" t="s">
        <v>10</v>
      </c>
      <c r="F1045" s="39" t="s">
        <v>15</v>
      </c>
      <c r="G1045" s="278" t="s">
        <v>16</v>
      </c>
      <c r="H1045" s="194">
        <f>+H1044+1</f>
        <v>897</v>
      </c>
      <c r="I1045" s="216" t="s">
        <v>1582</v>
      </c>
      <c r="J1045" s="27">
        <v>1</v>
      </c>
      <c r="K1045" s="47" t="s">
        <v>17</v>
      </c>
      <c r="L1045" s="12" t="s">
        <v>766</v>
      </c>
      <c r="W1045" s="198">
        <v>1</v>
      </c>
    </row>
    <row r="1046" spans="1:24" ht="26.4" thickBot="1" x14ac:dyDescent="0.55000000000000004">
      <c r="A1046" s="8">
        <v>17</v>
      </c>
      <c r="B1046" s="180">
        <v>999</v>
      </c>
      <c r="C1046" s="64" t="s">
        <v>659</v>
      </c>
      <c r="D1046" s="38" t="s">
        <v>9</v>
      </c>
      <c r="E1046" s="26" t="s">
        <v>10</v>
      </c>
      <c r="F1046" s="39" t="s">
        <v>15</v>
      </c>
      <c r="G1046" s="279"/>
      <c r="H1046" s="194">
        <f>+H1045+1</f>
        <v>898</v>
      </c>
      <c r="I1046" s="217" t="s">
        <v>1583</v>
      </c>
      <c r="J1046" s="27">
        <v>1</v>
      </c>
      <c r="K1046" s="47" t="s">
        <v>18</v>
      </c>
      <c r="L1046" s="12" t="s">
        <v>766</v>
      </c>
      <c r="W1046" s="198">
        <v>1</v>
      </c>
    </row>
    <row r="1047" spans="1:24" ht="41.4" thickBot="1" x14ac:dyDescent="0.55000000000000004">
      <c r="A1047" s="8">
        <v>18</v>
      </c>
      <c r="B1047" s="180">
        <v>1000</v>
      </c>
      <c r="C1047" s="64" t="s">
        <v>659</v>
      </c>
      <c r="D1047" s="38" t="s">
        <v>9</v>
      </c>
      <c r="E1047" s="26" t="s">
        <v>10</v>
      </c>
      <c r="F1047" s="39" t="s">
        <v>15</v>
      </c>
      <c r="G1047" s="280"/>
      <c r="H1047" s="194">
        <f>+H1046+1</f>
        <v>899</v>
      </c>
      <c r="I1047" s="216" t="s">
        <v>1584</v>
      </c>
      <c r="J1047" s="27">
        <v>1</v>
      </c>
      <c r="K1047" s="47" t="s">
        <v>2030</v>
      </c>
      <c r="L1047" s="12" t="s">
        <v>766</v>
      </c>
      <c r="W1047" s="198">
        <v>1</v>
      </c>
    </row>
    <row r="1048" spans="1:24" ht="26.4" thickBot="1" x14ac:dyDescent="0.55000000000000004">
      <c r="B1048" s="180">
        <v>1001</v>
      </c>
      <c r="G1048" s="116" t="s">
        <v>2031</v>
      </c>
      <c r="H1048" s="117"/>
      <c r="I1048" s="118"/>
      <c r="J1048" s="118"/>
      <c r="K1048" s="119"/>
      <c r="M1048" s="189"/>
      <c r="N1048" s="189"/>
      <c r="O1048" s="189"/>
      <c r="P1048" s="189"/>
      <c r="Q1048" s="190"/>
      <c r="R1048" s="191"/>
      <c r="S1048" s="192">
        <v>2</v>
      </c>
      <c r="T1048" s="191" t="s">
        <v>2598</v>
      </c>
      <c r="U1048" s="192"/>
      <c r="V1048" s="191"/>
      <c r="W1048" s="193">
        <f>SUM(W1049:W1052)</f>
        <v>4</v>
      </c>
      <c r="X1048" s="191" t="s">
        <v>2600</v>
      </c>
    </row>
    <row r="1049" spans="1:24" ht="26.4" thickBot="1" x14ac:dyDescent="0.55000000000000004">
      <c r="A1049" s="8">
        <v>19</v>
      </c>
      <c r="B1049" s="180">
        <v>1002</v>
      </c>
      <c r="C1049" s="64" t="s">
        <v>659</v>
      </c>
      <c r="D1049" s="38" t="s">
        <v>9</v>
      </c>
      <c r="E1049" s="25" t="s">
        <v>2032</v>
      </c>
      <c r="F1049" s="25" t="s">
        <v>2033</v>
      </c>
      <c r="G1049" s="278" t="s">
        <v>2034</v>
      </c>
      <c r="H1049" s="194">
        <f>+H1047+1</f>
        <v>900</v>
      </c>
      <c r="I1049" s="217" t="s">
        <v>1585</v>
      </c>
      <c r="J1049" s="65">
        <v>1</v>
      </c>
      <c r="K1049" s="94" t="s">
        <v>2035</v>
      </c>
      <c r="L1049" s="12" t="s">
        <v>766</v>
      </c>
      <c r="W1049" s="198">
        <v>1</v>
      </c>
    </row>
    <row r="1050" spans="1:24" ht="41.4" thickBot="1" x14ac:dyDescent="0.55000000000000004">
      <c r="A1050" s="8">
        <v>20</v>
      </c>
      <c r="B1050" s="180">
        <v>1003</v>
      </c>
      <c r="C1050" s="64" t="s">
        <v>659</v>
      </c>
      <c r="D1050" s="38" t="s">
        <v>9</v>
      </c>
      <c r="E1050" s="25" t="s">
        <v>2032</v>
      </c>
      <c r="F1050" s="25" t="s">
        <v>2033</v>
      </c>
      <c r="G1050" s="280"/>
      <c r="H1050" s="194">
        <f>+H1049+1</f>
        <v>901</v>
      </c>
      <c r="I1050" s="216" t="s">
        <v>1586</v>
      </c>
      <c r="J1050" s="27">
        <v>1</v>
      </c>
      <c r="K1050" s="47" t="s">
        <v>2036</v>
      </c>
      <c r="L1050" s="12" t="s">
        <v>766</v>
      </c>
      <c r="W1050" s="198">
        <v>1</v>
      </c>
    </row>
    <row r="1051" spans="1:24" ht="41.4" thickBot="1" x14ac:dyDescent="0.55000000000000004">
      <c r="A1051" s="8">
        <v>21</v>
      </c>
      <c r="B1051" s="180">
        <v>1004</v>
      </c>
      <c r="C1051" s="64" t="s">
        <v>659</v>
      </c>
      <c r="D1051" s="38" t="s">
        <v>9</v>
      </c>
      <c r="E1051" s="25" t="s">
        <v>2032</v>
      </c>
      <c r="F1051" s="39" t="s">
        <v>2037</v>
      </c>
      <c r="G1051" s="278" t="s">
        <v>3304</v>
      </c>
      <c r="H1051" s="194">
        <f>+H1050+1</f>
        <v>902</v>
      </c>
      <c r="I1051" s="217" t="s">
        <v>1587</v>
      </c>
      <c r="J1051" s="27">
        <v>1</v>
      </c>
      <c r="K1051" s="47" t="s">
        <v>3305</v>
      </c>
      <c r="L1051" s="12" t="s">
        <v>766</v>
      </c>
      <c r="W1051" s="198">
        <v>1</v>
      </c>
    </row>
    <row r="1052" spans="1:24" ht="41.4" thickBot="1" x14ac:dyDescent="0.55000000000000004">
      <c r="A1052" s="8">
        <v>22</v>
      </c>
      <c r="B1052" s="180">
        <v>1005</v>
      </c>
      <c r="C1052" s="64" t="s">
        <v>659</v>
      </c>
      <c r="D1052" s="38" t="s">
        <v>9</v>
      </c>
      <c r="E1052" s="25" t="s">
        <v>2032</v>
      </c>
      <c r="F1052" s="39" t="s">
        <v>2037</v>
      </c>
      <c r="G1052" s="280"/>
      <c r="H1052" s="194">
        <f>+H1051+1</f>
        <v>903</v>
      </c>
      <c r="I1052" s="216" t="s">
        <v>1588</v>
      </c>
      <c r="J1052" s="27">
        <v>1</v>
      </c>
      <c r="K1052" s="47" t="s">
        <v>3306</v>
      </c>
      <c r="L1052" s="12" t="s">
        <v>766</v>
      </c>
      <c r="W1052" s="198">
        <v>1</v>
      </c>
    </row>
    <row r="1053" spans="1:24" ht="26.4" thickBot="1" x14ac:dyDescent="0.55000000000000004">
      <c r="B1053" s="180">
        <v>1006</v>
      </c>
      <c r="G1053" s="116" t="s">
        <v>3307</v>
      </c>
      <c r="H1053" s="117"/>
      <c r="I1053" s="118"/>
      <c r="J1053" s="118"/>
      <c r="K1053" s="119"/>
      <c r="M1053" s="189"/>
      <c r="N1053" s="189"/>
      <c r="O1053" s="189"/>
      <c r="P1053" s="189"/>
      <c r="Q1053" s="190"/>
      <c r="R1053" s="191"/>
      <c r="S1053" s="192">
        <v>1</v>
      </c>
      <c r="T1053" s="191" t="s">
        <v>2598</v>
      </c>
      <c r="U1053" s="192"/>
      <c r="V1053" s="191"/>
      <c r="W1053" s="193">
        <f>SUM(W1054:W1055)</f>
        <v>2</v>
      </c>
      <c r="X1053" s="191" t="s">
        <v>2600</v>
      </c>
    </row>
    <row r="1054" spans="1:24" ht="41.4" thickBot="1" x14ac:dyDescent="0.55000000000000004">
      <c r="A1054" s="8">
        <v>23</v>
      </c>
      <c r="B1054" s="180">
        <v>1007</v>
      </c>
      <c r="C1054" s="64" t="s">
        <v>659</v>
      </c>
      <c r="D1054" s="38" t="s">
        <v>9</v>
      </c>
      <c r="E1054" s="26" t="s">
        <v>3308</v>
      </c>
      <c r="F1054" s="26" t="s">
        <v>3309</v>
      </c>
      <c r="G1054" s="278" t="s">
        <v>3310</v>
      </c>
      <c r="H1054" s="194">
        <f>+H1052+1</f>
        <v>904</v>
      </c>
      <c r="I1054" s="217" t="s">
        <v>1589</v>
      </c>
      <c r="J1054" s="65">
        <v>10</v>
      </c>
      <c r="K1054" s="94" t="s">
        <v>3311</v>
      </c>
      <c r="L1054" s="12" t="s">
        <v>3312</v>
      </c>
      <c r="W1054" s="198">
        <v>1</v>
      </c>
    </row>
    <row r="1055" spans="1:24" ht="41.4" thickBot="1" x14ac:dyDescent="0.55000000000000004">
      <c r="A1055" s="8">
        <v>24</v>
      </c>
      <c r="B1055" s="180">
        <v>1008</v>
      </c>
      <c r="C1055" s="64" t="s">
        <v>659</v>
      </c>
      <c r="D1055" s="38" t="s">
        <v>9</v>
      </c>
      <c r="E1055" s="26" t="s">
        <v>3308</v>
      </c>
      <c r="F1055" s="26" t="s">
        <v>3309</v>
      </c>
      <c r="G1055" s="280"/>
      <c r="H1055" s="194">
        <f>+H1054+1</f>
        <v>905</v>
      </c>
      <c r="I1055" s="216" t="s">
        <v>1590</v>
      </c>
      <c r="J1055" s="27">
        <v>10</v>
      </c>
      <c r="K1055" s="47" t="s">
        <v>3313</v>
      </c>
      <c r="L1055" s="12" t="s">
        <v>3312</v>
      </c>
      <c r="W1055" s="198">
        <v>1</v>
      </c>
    </row>
    <row r="1056" spans="1:24" ht="26.4" thickBot="1" x14ac:dyDescent="0.55000000000000004">
      <c r="B1056" s="180">
        <v>1009</v>
      </c>
      <c r="G1056" s="116" t="s">
        <v>3314</v>
      </c>
      <c r="H1056" s="117"/>
      <c r="I1056" s="118"/>
      <c r="J1056" s="118"/>
      <c r="K1056" s="119"/>
      <c r="M1056" s="189"/>
      <c r="N1056" s="189"/>
      <c r="O1056" s="189"/>
      <c r="P1056" s="189"/>
      <c r="Q1056" s="190"/>
      <c r="R1056" s="191"/>
      <c r="S1056" s="192">
        <v>1</v>
      </c>
      <c r="T1056" s="191" t="s">
        <v>2598</v>
      </c>
      <c r="U1056" s="192"/>
      <c r="V1056" s="191"/>
      <c r="W1056" s="193">
        <f>SUM(W1057:W1058)</f>
        <v>2</v>
      </c>
      <c r="X1056" s="191" t="s">
        <v>2600</v>
      </c>
    </row>
    <row r="1057" spans="1:24" ht="26.4" thickBot="1" x14ac:dyDescent="0.55000000000000004">
      <c r="A1057" s="8">
        <v>25</v>
      </c>
      <c r="B1057" s="180">
        <v>1010</v>
      </c>
      <c r="C1057" s="64" t="s">
        <v>659</v>
      </c>
      <c r="D1057" s="38" t="s">
        <v>9</v>
      </c>
      <c r="E1057" s="25" t="s">
        <v>3315</v>
      </c>
      <c r="F1057" s="25" t="s">
        <v>3316</v>
      </c>
      <c r="G1057" s="278" t="s">
        <v>3317</v>
      </c>
      <c r="H1057" s="194">
        <f>+H1055+1</f>
        <v>906</v>
      </c>
      <c r="I1057" s="217" t="s">
        <v>1591</v>
      </c>
      <c r="J1057" s="65">
        <v>5</v>
      </c>
      <c r="K1057" s="94" t="s">
        <v>3318</v>
      </c>
      <c r="L1057" s="12" t="s">
        <v>3312</v>
      </c>
      <c r="W1057" s="198">
        <v>1</v>
      </c>
    </row>
    <row r="1058" spans="1:24" ht="26.4" thickBot="1" x14ac:dyDescent="0.55000000000000004">
      <c r="A1058" s="8">
        <v>26</v>
      </c>
      <c r="B1058" s="180">
        <v>1011</v>
      </c>
      <c r="C1058" s="64" t="s">
        <v>659</v>
      </c>
      <c r="D1058" s="38" t="s">
        <v>9</v>
      </c>
      <c r="E1058" s="25" t="s">
        <v>3315</v>
      </c>
      <c r="F1058" s="25" t="s">
        <v>3316</v>
      </c>
      <c r="G1058" s="280"/>
      <c r="H1058" s="194">
        <f>+H1057+1</f>
        <v>907</v>
      </c>
      <c r="I1058" s="216" t="s">
        <v>1592</v>
      </c>
      <c r="J1058" s="27">
        <v>2</v>
      </c>
      <c r="K1058" s="47" t="s">
        <v>3319</v>
      </c>
      <c r="L1058" s="12" t="s">
        <v>3312</v>
      </c>
      <c r="W1058" s="198">
        <v>1</v>
      </c>
    </row>
    <row r="1059" spans="1:24" ht="26.4" thickBot="1" x14ac:dyDescent="0.55000000000000004">
      <c r="B1059" s="180">
        <v>1012</v>
      </c>
      <c r="G1059" s="18" t="s">
        <v>3320</v>
      </c>
      <c r="H1059" s="19"/>
      <c r="I1059" s="19"/>
      <c r="J1059" s="19"/>
      <c r="K1059" s="48"/>
      <c r="M1059" s="184"/>
      <c r="N1059" s="184"/>
      <c r="O1059" s="184"/>
      <c r="P1059" s="184"/>
      <c r="Q1059" s="185">
        <v>2</v>
      </c>
      <c r="R1059" s="186" t="s">
        <v>2597</v>
      </c>
      <c r="S1059" s="187">
        <f>SUM(S1060:S1072)</f>
        <v>5</v>
      </c>
      <c r="T1059" s="186" t="s">
        <v>2598</v>
      </c>
      <c r="U1059" s="187">
        <v>4</v>
      </c>
      <c r="V1059" s="186" t="s">
        <v>2599</v>
      </c>
      <c r="W1059" s="187">
        <f>SUM(W1060:W1072)/2</f>
        <v>11</v>
      </c>
      <c r="X1059" s="186" t="s">
        <v>2600</v>
      </c>
    </row>
    <row r="1060" spans="1:24" ht="26.4" thickBot="1" x14ac:dyDescent="0.55000000000000004">
      <c r="B1060" s="180">
        <v>1013</v>
      </c>
      <c r="G1060" s="116" t="s">
        <v>3321</v>
      </c>
      <c r="H1060" s="120"/>
      <c r="I1060" s="118"/>
      <c r="J1060" s="118"/>
      <c r="K1060" s="119"/>
      <c r="M1060" s="189"/>
      <c r="N1060" s="189"/>
      <c r="O1060" s="189"/>
      <c r="P1060" s="189"/>
      <c r="Q1060" s="190"/>
      <c r="R1060" s="191"/>
      <c r="S1060" s="192">
        <v>2</v>
      </c>
      <c r="T1060" s="191" t="s">
        <v>2598</v>
      </c>
      <c r="U1060" s="192"/>
      <c r="V1060" s="191"/>
      <c r="W1060" s="193">
        <f>SUM(W1061:W1066)</f>
        <v>6</v>
      </c>
      <c r="X1060" s="191" t="s">
        <v>2600</v>
      </c>
    </row>
    <row r="1061" spans="1:24" ht="61.8" thickBot="1" x14ac:dyDescent="0.55000000000000004">
      <c r="A1061" s="8">
        <v>27</v>
      </c>
      <c r="B1061" s="180">
        <v>1014</v>
      </c>
      <c r="C1061" s="64" t="s">
        <v>659</v>
      </c>
      <c r="D1061" s="25" t="s">
        <v>3322</v>
      </c>
      <c r="E1061" s="26" t="s">
        <v>3323</v>
      </c>
      <c r="F1061" s="26" t="s">
        <v>3324</v>
      </c>
      <c r="G1061" s="122" t="s">
        <v>3325</v>
      </c>
      <c r="H1061" s="194">
        <f>+H1058+1</f>
        <v>908</v>
      </c>
      <c r="I1061" s="216" t="s">
        <v>1593</v>
      </c>
      <c r="J1061" s="65">
        <v>20</v>
      </c>
      <c r="K1061" s="94" t="s">
        <v>3326</v>
      </c>
      <c r="L1061" s="12" t="s">
        <v>766</v>
      </c>
      <c r="W1061" s="198">
        <v>1</v>
      </c>
    </row>
    <row r="1062" spans="1:24" ht="61.8" thickBot="1" x14ac:dyDescent="0.55000000000000004">
      <c r="A1062" s="8">
        <v>28</v>
      </c>
      <c r="B1062" s="180">
        <v>1015</v>
      </c>
      <c r="C1062" s="64" t="s">
        <v>659</v>
      </c>
      <c r="D1062" s="25" t="s">
        <v>3322</v>
      </c>
      <c r="E1062" s="26" t="s">
        <v>3323</v>
      </c>
      <c r="F1062" s="39" t="s">
        <v>3327</v>
      </c>
      <c r="G1062" s="278" t="s">
        <v>3328</v>
      </c>
      <c r="H1062" s="194">
        <f>+H1061+1</f>
        <v>909</v>
      </c>
      <c r="I1062" s="217" t="s">
        <v>1594</v>
      </c>
      <c r="J1062" s="27">
        <v>20</v>
      </c>
      <c r="K1062" s="47" t="s">
        <v>3329</v>
      </c>
      <c r="L1062" s="12" t="s">
        <v>766</v>
      </c>
      <c r="W1062" s="198">
        <v>1</v>
      </c>
    </row>
    <row r="1063" spans="1:24" ht="41.4" thickBot="1" x14ac:dyDescent="0.55000000000000004">
      <c r="A1063" s="8">
        <v>29</v>
      </c>
      <c r="B1063" s="180">
        <v>1016</v>
      </c>
      <c r="C1063" s="64" t="s">
        <v>659</v>
      </c>
      <c r="D1063" s="25" t="s">
        <v>3322</v>
      </c>
      <c r="E1063" s="26" t="s">
        <v>3323</v>
      </c>
      <c r="F1063" s="39" t="s">
        <v>3327</v>
      </c>
      <c r="G1063" s="279"/>
      <c r="H1063" s="194">
        <f>+H1062+1</f>
        <v>910</v>
      </c>
      <c r="I1063" s="216" t="s">
        <v>1595</v>
      </c>
      <c r="J1063" s="27">
        <v>50</v>
      </c>
      <c r="K1063" s="47" t="s">
        <v>3330</v>
      </c>
      <c r="L1063" s="12" t="s">
        <v>766</v>
      </c>
      <c r="W1063" s="198">
        <v>1</v>
      </c>
    </row>
    <row r="1064" spans="1:24" ht="41.4" thickBot="1" x14ac:dyDescent="0.55000000000000004">
      <c r="A1064" s="8">
        <v>30</v>
      </c>
      <c r="B1064" s="180">
        <v>1017</v>
      </c>
      <c r="C1064" s="64" t="s">
        <v>659</v>
      </c>
      <c r="D1064" s="25" t="s">
        <v>3322</v>
      </c>
      <c r="E1064" s="26" t="s">
        <v>3323</v>
      </c>
      <c r="F1064" s="39" t="s">
        <v>3327</v>
      </c>
      <c r="G1064" s="279"/>
      <c r="H1064" s="194">
        <f>+H1063+1</f>
        <v>911</v>
      </c>
      <c r="I1064" s="217" t="s">
        <v>1596</v>
      </c>
      <c r="J1064" s="27">
        <v>200</v>
      </c>
      <c r="K1064" s="47" t="s">
        <v>3331</v>
      </c>
      <c r="L1064" s="12" t="s">
        <v>766</v>
      </c>
      <c r="W1064" s="198">
        <v>1</v>
      </c>
    </row>
    <row r="1065" spans="1:24" ht="41.4" thickBot="1" x14ac:dyDescent="0.55000000000000004">
      <c r="A1065" s="8">
        <v>31</v>
      </c>
      <c r="B1065" s="180">
        <v>1018</v>
      </c>
      <c r="C1065" s="64" t="s">
        <v>659</v>
      </c>
      <c r="D1065" s="25" t="s">
        <v>3322</v>
      </c>
      <c r="E1065" s="26" t="s">
        <v>3323</v>
      </c>
      <c r="F1065" s="39" t="s">
        <v>3327</v>
      </c>
      <c r="G1065" s="279"/>
      <c r="H1065" s="194">
        <f>+H1064+1</f>
        <v>912</v>
      </c>
      <c r="I1065" s="216" t="s">
        <v>1597</v>
      </c>
      <c r="J1065" s="27">
        <v>2</v>
      </c>
      <c r="K1065" s="47" t="s">
        <v>3332</v>
      </c>
      <c r="L1065" s="12" t="s">
        <v>766</v>
      </c>
      <c r="W1065" s="198">
        <v>1</v>
      </c>
    </row>
    <row r="1066" spans="1:24" ht="26.4" thickBot="1" x14ac:dyDescent="0.55000000000000004">
      <c r="A1066" s="8">
        <v>32</v>
      </c>
      <c r="B1066" s="180">
        <v>1019</v>
      </c>
      <c r="C1066" s="64" t="s">
        <v>659</v>
      </c>
      <c r="D1066" s="25" t="s">
        <v>3322</v>
      </c>
      <c r="E1066" s="26" t="s">
        <v>3323</v>
      </c>
      <c r="F1066" s="39" t="s">
        <v>3327</v>
      </c>
      <c r="G1066" s="280"/>
      <c r="H1066" s="194">
        <f>+H1065+1</f>
        <v>913</v>
      </c>
      <c r="I1066" s="217" t="s">
        <v>1598</v>
      </c>
      <c r="J1066" s="27">
        <v>3</v>
      </c>
      <c r="K1066" s="47" t="s">
        <v>3333</v>
      </c>
      <c r="L1066" s="12" t="s">
        <v>766</v>
      </c>
      <c r="W1066" s="198">
        <v>1</v>
      </c>
    </row>
    <row r="1067" spans="1:24" ht="26.4" thickBot="1" x14ac:dyDescent="0.55000000000000004">
      <c r="B1067" s="180">
        <v>1020</v>
      </c>
      <c r="G1067" s="116" t="s">
        <v>3334</v>
      </c>
      <c r="H1067" s="117"/>
      <c r="I1067" s="118"/>
      <c r="J1067" s="118"/>
      <c r="K1067" s="119"/>
      <c r="M1067" s="189"/>
      <c r="N1067" s="189"/>
      <c r="O1067" s="189"/>
      <c r="P1067" s="189"/>
      <c r="Q1067" s="190"/>
      <c r="R1067" s="191"/>
      <c r="S1067" s="192">
        <v>3</v>
      </c>
      <c r="T1067" s="191" t="s">
        <v>2598</v>
      </c>
      <c r="U1067" s="192"/>
      <c r="V1067" s="191"/>
      <c r="W1067" s="193">
        <f>SUM(W1068:W1072)</f>
        <v>5</v>
      </c>
      <c r="X1067" s="191" t="s">
        <v>2600</v>
      </c>
    </row>
    <row r="1068" spans="1:24" ht="26.4" thickBot="1" x14ac:dyDescent="0.55000000000000004">
      <c r="A1068" s="8">
        <v>33</v>
      </c>
      <c r="B1068" s="180">
        <v>1021</v>
      </c>
      <c r="C1068" s="64" t="s">
        <v>659</v>
      </c>
      <c r="D1068" s="25" t="s">
        <v>3322</v>
      </c>
      <c r="E1068" s="25" t="s">
        <v>3335</v>
      </c>
      <c r="F1068" s="25" t="s">
        <v>3336</v>
      </c>
      <c r="G1068" s="278" t="s">
        <v>3337</v>
      </c>
      <c r="H1068" s="194">
        <f>+H1066+1</f>
        <v>914</v>
      </c>
      <c r="I1068" s="216" t="s">
        <v>1599</v>
      </c>
      <c r="J1068" s="65">
        <v>3</v>
      </c>
      <c r="K1068" s="94" t="s">
        <v>3338</v>
      </c>
      <c r="L1068" s="12" t="s">
        <v>766</v>
      </c>
      <c r="W1068" s="198">
        <v>1</v>
      </c>
    </row>
    <row r="1069" spans="1:24" ht="61.8" thickBot="1" x14ac:dyDescent="0.55000000000000004">
      <c r="A1069" s="8">
        <v>34</v>
      </c>
      <c r="B1069" s="180">
        <v>1022</v>
      </c>
      <c r="C1069" s="64" t="s">
        <v>659</v>
      </c>
      <c r="D1069" s="25" t="s">
        <v>3322</v>
      </c>
      <c r="E1069" s="25" t="s">
        <v>3335</v>
      </c>
      <c r="F1069" s="25" t="s">
        <v>3336</v>
      </c>
      <c r="G1069" s="279"/>
      <c r="H1069" s="194">
        <f>+H1068+1</f>
        <v>915</v>
      </c>
      <c r="I1069" s="217" t="s">
        <v>1600</v>
      </c>
      <c r="J1069" s="27">
        <v>1</v>
      </c>
      <c r="K1069" s="47" t="s">
        <v>3339</v>
      </c>
      <c r="L1069" s="12" t="s">
        <v>766</v>
      </c>
      <c r="W1069" s="198">
        <v>1</v>
      </c>
    </row>
    <row r="1070" spans="1:24" ht="41.4" thickBot="1" x14ac:dyDescent="0.55000000000000004">
      <c r="A1070" s="8">
        <v>35</v>
      </c>
      <c r="B1070" s="180">
        <v>1023</v>
      </c>
      <c r="C1070" s="64" t="s">
        <v>659</v>
      </c>
      <c r="D1070" s="25" t="s">
        <v>3322</v>
      </c>
      <c r="E1070" s="25" t="s">
        <v>3335</v>
      </c>
      <c r="F1070" s="25" t="s">
        <v>3336</v>
      </c>
      <c r="G1070" s="280"/>
      <c r="H1070" s="194">
        <f>+H1069+1</f>
        <v>916</v>
      </c>
      <c r="I1070" s="216" t="s">
        <v>1601</v>
      </c>
      <c r="J1070" s="27">
        <v>1</v>
      </c>
      <c r="K1070" s="47" t="s">
        <v>3340</v>
      </c>
      <c r="L1070" s="12" t="s">
        <v>766</v>
      </c>
      <c r="W1070" s="198">
        <v>1</v>
      </c>
    </row>
    <row r="1071" spans="1:24" ht="41.4" thickBot="1" x14ac:dyDescent="0.55000000000000004">
      <c r="A1071" s="8">
        <v>36</v>
      </c>
      <c r="B1071" s="180">
        <v>1024</v>
      </c>
      <c r="C1071" s="64" t="s">
        <v>659</v>
      </c>
      <c r="D1071" s="25" t="s">
        <v>3322</v>
      </c>
      <c r="E1071" s="25" t="s">
        <v>3335</v>
      </c>
      <c r="F1071" s="39" t="s">
        <v>3341</v>
      </c>
      <c r="G1071" s="138" t="s">
        <v>3342</v>
      </c>
      <c r="H1071" s="194">
        <f>+H1070+1</f>
        <v>917</v>
      </c>
      <c r="I1071" s="217" t="s">
        <v>1602</v>
      </c>
      <c r="J1071" s="41">
        <v>0.2</v>
      </c>
      <c r="K1071" s="47" t="s">
        <v>3343</v>
      </c>
      <c r="L1071" s="12" t="s">
        <v>766</v>
      </c>
      <c r="W1071" s="198">
        <v>1</v>
      </c>
    </row>
    <row r="1072" spans="1:24" ht="41.4" thickBot="1" x14ac:dyDescent="0.55000000000000004">
      <c r="A1072" s="8">
        <v>37</v>
      </c>
      <c r="B1072" s="180">
        <v>1025</v>
      </c>
      <c r="C1072" s="64" t="s">
        <v>659</v>
      </c>
      <c r="D1072" s="25" t="s">
        <v>3322</v>
      </c>
      <c r="E1072" s="25" t="s">
        <v>3335</v>
      </c>
      <c r="F1072" s="25" t="s">
        <v>3344</v>
      </c>
      <c r="G1072" s="138" t="s">
        <v>3345</v>
      </c>
      <c r="H1072" s="194">
        <f>+H1071+1</f>
        <v>918</v>
      </c>
      <c r="I1072" s="216" t="s">
        <v>1603</v>
      </c>
      <c r="J1072" s="27">
        <v>4</v>
      </c>
      <c r="K1072" s="47" t="s">
        <v>3346</v>
      </c>
      <c r="L1072" s="12" t="s">
        <v>766</v>
      </c>
      <c r="W1072" s="198">
        <v>1</v>
      </c>
    </row>
    <row r="1073" spans="2:24" ht="26.4" thickBot="1" x14ac:dyDescent="0.55000000000000004">
      <c r="B1073" s="180">
        <v>1026</v>
      </c>
      <c r="G1073" s="18" t="s">
        <v>3347</v>
      </c>
      <c r="H1073" s="19"/>
      <c r="I1073" s="19"/>
      <c r="J1073" s="19"/>
      <c r="K1073" s="48"/>
      <c r="M1073" s="184"/>
      <c r="N1073" s="184"/>
      <c r="O1073" s="184"/>
      <c r="P1073" s="184"/>
      <c r="Q1073" s="185">
        <v>4</v>
      </c>
      <c r="R1073" s="186" t="s">
        <v>2597</v>
      </c>
      <c r="S1073" s="187">
        <f>SUM(S1074:S1111)</f>
        <v>11</v>
      </c>
      <c r="T1073" s="186" t="s">
        <v>2598</v>
      </c>
      <c r="U1073" s="187">
        <v>16</v>
      </c>
      <c r="V1073" s="186" t="s">
        <v>2599</v>
      </c>
      <c r="W1073" s="187">
        <f>SUM(W1074:W1111)/2</f>
        <v>34</v>
      </c>
      <c r="X1073" s="186" t="s">
        <v>2600</v>
      </c>
    </row>
    <row r="1074" spans="2:24" ht="26.4" thickBot="1" x14ac:dyDescent="0.55000000000000004">
      <c r="B1074" s="180">
        <v>1027</v>
      </c>
      <c r="G1074" s="116" t="s">
        <v>3348</v>
      </c>
      <c r="H1074" s="120"/>
      <c r="I1074" s="118"/>
      <c r="J1074" s="118"/>
      <c r="K1074" s="119"/>
      <c r="M1074" s="189"/>
      <c r="N1074" s="189"/>
      <c r="O1074" s="189"/>
      <c r="P1074" s="189"/>
      <c r="Q1074" s="190"/>
      <c r="R1074" s="191"/>
      <c r="S1074" s="192">
        <v>4</v>
      </c>
      <c r="T1074" s="191" t="s">
        <v>2598</v>
      </c>
      <c r="U1074" s="192"/>
      <c r="V1074" s="191"/>
      <c r="W1074" s="193">
        <f>SUM(W1075:W1081)</f>
        <v>7</v>
      </c>
      <c r="X1074" s="191" t="s">
        <v>2600</v>
      </c>
    </row>
    <row r="1075" spans="2:24" ht="26.4" thickBot="1" x14ac:dyDescent="0.55000000000000004">
      <c r="B1075" s="180">
        <v>1028</v>
      </c>
      <c r="C1075" s="64" t="s">
        <v>659</v>
      </c>
      <c r="D1075" s="38" t="s">
        <v>3349</v>
      </c>
      <c r="E1075" s="26" t="s">
        <v>3350</v>
      </c>
      <c r="F1075" s="26" t="s">
        <v>3351</v>
      </c>
      <c r="G1075" s="278" t="s">
        <v>3352</v>
      </c>
      <c r="H1075" s="194">
        <f>+H1072+1</f>
        <v>919</v>
      </c>
      <c r="I1075" s="213" t="s">
        <v>1604</v>
      </c>
      <c r="J1075" s="65">
        <v>150000</v>
      </c>
      <c r="K1075" s="94" t="s">
        <v>3353</v>
      </c>
      <c r="L1075" s="12" t="s">
        <v>3312</v>
      </c>
      <c r="W1075" s="198">
        <v>1</v>
      </c>
    </row>
    <row r="1076" spans="2:24" ht="26.4" thickBot="1" x14ac:dyDescent="0.55000000000000004">
      <c r="B1076" s="180">
        <v>1029</v>
      </c>
      <c r="C1076" s="64" t="s">
        <v>659</v>
      </c>
      <c r="D1076" s="38" t="s">
        <v>3349</v>
      </c>
      <c r="E1076" s="26" t="s">
        <v>3350</v>
      </c>
      <c r="F1076" s="26" t="s">
        <v>3351</v>
      </c>
      <c r="G1076" s="279"/>
      <c r="H1076" s="194">
        <f t="shared" ref="H1076:H1081" si="40">+H1075+1</f>
        <v>920</v>
      </c>
      <c r="I1076" s="213" t="s">
        <v>1605</v>
      </c>
      <c r="J1076" s="27">
        <v>50000</v>
      </c>
      <c r="K1076" s="123" t="s">
        <v>3354</v>
      </c>
      <c r="L1076" s="12" t="s">
        <v>3312</v>
      </c>
      <c r="W1076" s="198">
        <v>1</v>
      </c>
    </row>
    <row r="1077" spans="2:24" ht="41.4" thickBot="1" x14ac:dyDescent="0.55000000000000004">
      <c r="B1077" s="180">
        <v>1030</v>
      </c>
      <c r="C1077" s="64" t="s">
        <v>659</v>
      </c>
      <c r="D1077" s="38" t="s">
        <v>3349</v>
      </c>
      <c r="E1077" s="26" t="s">
        <v>3350</v>
      </c>
      <c r="F1077" s="26" t="s">
        <v>3351</v>
      </c>
      <c r="G1077" s="280"/>
      <c r="H1077" s="194">
        <f t="shared" si="40"/>
        <v>921</v>
      </c>
      <c r="I1077" s="213" t="s">
        <v>1606</v>
      </c>
      <c r="J1077" s="27">
        <v>200</v>
      </c>
      <c r="K1077" s="47" t="s">
        <v>3355</v>
      </c>
      <c r="L1077" s="12" t="s">
        <v>3312</v>
      </c>
      <c r="W1077" s="198">
        <v>1</v>
      </c>
    </row>
    <row r="1078" spans="2:24" ht="41.4" thickBot="1" x14ac:dyDescent="0.55000000000000004">
      <c r="B1078" s="180">
        <v>1031</v>
      </c>
      <c r="C1078" s="64" t="s">
        <v>659</v>
      </c>
      <c r="D1078" s="38" t="s">
        <v>3349</v>
      </c>
      <c r="E1078" s="26" t="s">
        <v>3350</v>
      </c>
      <c r="F1078" s="10" t="s">
        <v>3356</v>
      </c>
      <c r="G1078" s="138" t="s">
        <v>3357</v>
      </c>
      <c r="H1078" s="194">
        <f t="shared" si="40"/>
        <v>922</v>
      </c>
      <c r="I1078" s="213" t="s">
        <v>1607</v>
      </c>
      <c r="J1078" s="27">
        <v>1000</v>
      </c>
      <c r="K1078" s="47" t="s">
        <v>3358</v>
      </c>
      <c r="L1078" s="12" t="s">
        <v>3312</v>
      </c>
      <c r="W1078" s="198">
        <v>1</v>
      </c>
    </row>
    <row r="1079" spans="2:24" ht="26.4" thickBot="1" x14ac:dyDescent="0.55000000000000004">
      <c r="B1079" s="180">
        <v>1032</v>
      </c>
      <c r="C1079" s="64" t="s">
        <v>659</v>
      </c>
      <c r="D1079" s="38" t="s">
        <v>3349</v>
      </c>
      <c r="E1079" s="26" t="s">
        <v>3350</v>
      </c>
      <c r="F1079" s="26" t="s">
        <v>3359</v>
      </c>
      <c r="G1079" s="138" t="s">
        <v>3360</v>
      </c>
      <c r="H1079" s="194">
        <f t="shared" si="40"/>
        <v>923</v>
      </c>
      <c r="I1079" s="213" t="s">
        <v>1608</v>
      </c>
      <c r="J1079" s="27">
        <v>2000</v>
      </c>
      <c r="K1079" s="47" t="s">
        <v>3361</v>
      </c>
      <c r="L1079" s="12" t="s">
        <v>3312</v>
      </c>
      <c r="W1079" s="198">
        <v>1</v>
      </c>
    </row>
    <row r="1080" spans="2:24" ht="41.4" thickBot="1" x14ac:dyDescent="0.55000000000000004">
      <c r="B1080" s="180">
        <v>1033</v>
      </c>
      <c r="C1080" s="64" t="s">
        <v>659</v>
      </c>
      <c r="D1080" s="38" t="s">
        <v>3349</v>
      </c>
      <c r="E1080" s="26" t="s">
        <v>3350</v>
      </c>
      <c r="F1080" s="10" t="s">
        <v>3362</v>
      </c>
      <c r="G1080" s="278" t="s">
        <v>3363</v>
      </c>
      <c r="H1080" s="194">
        <f t="shared" si="40"/>
        <v>924</v>
      </c>
      <c r="I1080" s="213" t="s">
        <v>1609</v>
      </c>
      <c r="J1080" s="27">
        <v>1</v>
      </c>
      <c r="K1080" s="47" t="s">
        <v>3364</v>
      </c>
      <c r="L1080" s="12" t="s">
        <v>3312</v>
      </c>
      <c r="W1080" s="198">
        <v>1</v>
      </c>
    </row>
    <row r="1081" spans="2:24" ht="41.4" thickBot="1" x14ac:dyDescent="0.55000000000000004">
      <c r="B1081" s="180">
        <v>1034</v>
      </c>
      <c r="C1081" s="64" t="s">
        <v>659</v>
      </c>
      <c r="D1081" s="38" t="s">
        <v>3349</v>
      </c>
      <c r="E1081" s="26" t="s">
        <v>3350</v>
      </c>
      <c r="F1081" s="10" t="s">
        <v>3362</v>
      </c>
      <c r="G1081" s="280"/>
      <c r="H1081" s="194">
        <f t="shared" si="40"/>
        <v>925</v>
      </c>
      <c r="I1081" s="213" t="s">
        <v>1610</v>
      </c>
      <c r="J1081" s="27">
        <v>200</v>
      </c>
      <c r="K1081" s="47" t="s">
        <v>3365</v>
      </c>
      <c r="L1081" s="12" t="s">
        <v>3312</v>
      </c>
      <c r="W1081" s="198">
        <v>1</v>
      </c>
    </row>
    <row r="1082" spans="2:24" ht="26.4" thickBot="1" x14ac:dyDescent="0.55000000000000004">
      <c r="B1082" s="180">
        <v>1035</v>
      </c>
      <c r="G1082" s="116" t="s">
        <v>3366</v>
      </c>
      <c r="H1082" s="117"/>
      <c r="I1082" s="118"/>
      <c r="J1082" s="118"/>
      <c r="K1082" s="119"/>
      <c r="M1082" s="189"/>
      <c r="N1082" s="189"/>
      <c r="O1082" s="189"/>
      <c r="P1082" s="189"/>
      <c r="Q1082" s="190"/>
      <c r="R1082" s="191"/>
      <c r="S1082" s="192">
        <v>2</v>
      </c>
      <c r="T1082" s="191" t="s">
        <v>2598</v>
      </c>
      <c r="U1082" s="192"/>
      <c r="V1082" s="191"/>
      <c r="W1082" s="193">
        <f>SUM(W1083:W1087)</f>
        <v>5</v>
      </c>
      <c r="X1082" s="191" t="s">
        <v>2600</v>
      </c>
    </row>
    <row r="1083" spans="2:24" ht="41.4" thickBot="1" x14ac:dyDescent="0.55000000000000004">
      <c r="B1083" s="180">
        <v>1036</v>
      </c>
      <c r="C1083" s="64" t="s">
        <v>659</v>
      </c>
      <c r="D1083" s="38" t="s">
        <v>3349</v>
      </c>
      <c r="E1083" s="25" t="s">
        <v>3367</v>
      </c>
      <c r="F1083" s="25" t="s">
        <v>3368</v>
      </c>
      <c r="G1083" s="278" t="s">
        <v>3369</v>
      </c>
      <c r="H1083" s="194">
        <f>+H1081+1</f>
        <v>926</v>
      </c>
      <c r="I1083" s="213" t="s">
        <v>1611</v>
      </c>
      <c r="J1083" s="65">
        <v>10</v>
      </c>
      <c r="K1083" s="94" t="s">
        <v>3370</v>
      </c>
      <c r="L1083" s="12" t="s">
        <v>3312</v>
      </c>
      <c r="W1083" s="198">
        <v>1</v>
      </c>
    </row>
    <row r="1084" spans="2:24" ht="26.4" thickBot="1" x14ac:dyDescent="0.55000000000000004">
      <c r="B1084" s="180">
        <v>1037</v>
      </c>
      <c r="C1084" s="64" t="s">
        <v>659</v>
      </c>
      <c r="D1084" s="38" t="s">
        <v>3349</v>
      </c>
      <c r="E1084" s="25" t="s">
        <v>3367</v>
      </c>
      <c r="F1084" s="25" t="s">
        <v>3368</v>
      </c>
      <c r="G1084" s="280"/>
      <c r="H1084" s="194">
        <f>+H1083+1</f>
        <v>927</v>
      </c>
      <c r="I1084" s="213" t="s">
        <v>1612</v>
      </c>
      <c r="J1084" s="27">
        <v>3</v>
      </c>
      <c r="K1084" s="47" t="s">
        <v>3371</v>
      </c>
      <c r="L1084" s="12" t="s">
        <v>3312</v>
      </c>
      <c r="W1084" s="198">
        <v>1</v>
      </c>
    </row>
    <row r="1085" spans="2:24" ht="41.4" thickBot="1" x14ac:dyDescent="0.55000000000000004">
      <c r="B1085" s="180">
        <v>1038</v>
      </c>
      <c r="C1085" s="64" t="s">
        <v>659</v>
      </c>
      <c r="D1085" s="38" t="s">
        <v>3349</v>
      </c>
      <c r="E1085" s="25" t="s">
        <v>3367</v>
      </c>
      <c r="F1085" s="10" t="s">
        <v>3372</v>
      </c>
      <c r="G1085" s="278" t="s">
        <v>3373</v>
      </c>
      <c r="H1085" s="194">
        <f>+H1084+1</f>
        <v>928</v>
      </c>
      <c r="I1085" s="213" t="s">
        <v>1613</v>
      </c>
      <c r="J1085" s="27">
        <v>50</v>
      </c>
      <c r="K1085" s="47" t="s">
        <v>3374</v>
      </c>
      <c r="L1085" s="12" t="s">
        <v>3312</v>
      </c>
      <c r="W1085" s="198">
        <v>1</v>
      </c>
    </row>
    <row r="1086" spans="2:24" ht="61.8" thickBot="1" x14ac:dyDescent="0.55000000000000004">
      <c r="B1086" s="180">
        <v>1039</v>
      </c>
      <c r="C1086" s="64" t="s">
        <v>659</v>
      </c>
      <c r="D1086" s="38" t="s">
        <v>3349</v>
      </c>
      <c r="E1086" s="25" t="s">
        <v>3367</v>
      </c>
      <c r="F1086" s="10" t="s">
        <v>3372</v>
      </c>
      <c r="G1086" s="279"/>
      <c r="H1086" s="194">
        <f>+H1085+1</f>
        <v>929</v>
      </c>
      <c r="I1086" s="213" t="s">
        <v>1614</v>
      </c>
      <c r="J1086" s="27">
        <v>200</v>
      </c>
      <c r="K1086" s="47" t="s">
        <v>3375</v>
      </c>
      <c r="L1086" s="12" t="s">
        <v>3312</v>
      </c>
      <c r="W1086" s="198">
        <v>1</v>
      </c>
    </row>
    <row r="1087" spans="2:24" ht="41.4" thickBot="1" x14ac:dyDescent="0.55000000000000004">
      <c r="B1087" s="180">
        <v>1040</v>
      </c>
      <c r="C1087" s="64" t="s">
        <v>659</v>
      </c>
      <c r="D1087" s="38" t="s">
        <v>3349</v>
      </c>
      <c r="E1087" s="25" t="s">
        <v>3367</v>
      </c>
      <c r="F1087" s="10" t="s">
        <v>3372</v>
      </c>
      <c r="G1087" s="280"/>
      <c r="H1087" s="194">
        <f>+H1086+1</f>
        <v>930</v>
      </c>
      <c r="I1087" s="213" t="s">
        <v>1615</v>
      </c>
      <c r="J1087" s="27">
        <v>1</v>
      </c>
      <c r="K1087" s="47" t="s">
        <v>3376</v>
      </c>
      <c r="L1087" s="12" t="s">
        <v>3312</v>
      </c>
      <c r="W1087" s="198">
        <v>1</v>
      </c>
    </row>
    <row r="1088" spans="2:24" ht="26.4" thickBot="1" x14ac:dyDescent="0.55000000000000004">
      <c r="B1088" s="180">
        <v>1041</v>
      </c>
      <c r="G1088" s="116" t="s">
        <v>3377</v>
      </c>
      <c r="H1088" s="117"/>
      <c r="I1088" s="118"/>
      <c r="J1088" s="118"/>
      <c r="K1088" s="119"/>
      <c r="M1088" s="189"/>
      <c r="N1088" s="189"/>
      <c r="O1088" s="189"/>
      <c r="P1088" s="189"/>
      <c r="Q1088" s="190"/>
      <c r="R1088" s="191"/>
      <c r="S1088" s="192">
        <v>3</v>
      </c>
      <c r="T1088" s="191" t="s">
        <v>2598</v>
      </c>
      <c r="U1088" s="192"/>
      <c r="V1088" s="191"/>
      <c r="W1088" s="193">
        <f>SUM(W1089:W1098)</f>
        <v>10</v>
      </c>
      <c r="X1088" s="191" t="s">
        <v>2600</v>
      </c>
    </row>
    <row r="1089" spans="2:24" ht="26.4" thickBot="1" x14ac:dyDescent="0.55000000000000004">
      <c r="B1089" s="180">
        <v>1042</v>
      </c>
      <c r="C1089" s="64" t="s">
        <v>659</v>
      </c>
      <c r="D1089" s="38" t="s">
        <v>3349</v>
      </c>
      <c r="E1089" s="26" t="s">
        <v>3378</v>
      </c>
      <c r="F1089" s="26" t="s">
        <v>3379</v>
      </c>
      <c r="G1089" s="278" t="s">
        <v>3380</v>
      </c>
      <c r="H1089" s="194">
        <f>+H1087+1</f>
        <v>931</v>
      </c>
      <c r="I1089" s="213" t="s">
        <v>1616</v>
      </c>
      <c r="J1089" s="65">
        <v>100</v>
      </c>
      <c r="K1089" s="94" t="s">
        <v>3381</v>
      </c>
      <c r="L1089" s="12" t="s">
        <v>3312</v>
      </c>
      <c r="W1089" s="198">
        <v>1</v>
      </c>
    </row>
    <row r="1090" spans="2:24" ht="26.4" thickBot="1" x14ac:dyDescent="0.55000000000000004">
      <c r="B1090" s="180">
        <v>1043</v>
      </c>
      <c r="C1090" s="64" t="s">
        <v>659</v>
      </c>
      <c r="D1090" s="38" t="s">
        <v>3349</v>
      </c>
      <c r="E1090" s="26" t="s">
        <v>3378</v>
      </c>
      <c r="F1090" s="26" t="s">
        <v>3379</v>
      </c>
      <c r="G1090" s="279"/>
      <c r="H1090" s="194">
        <f t="shared" ref="H1090:H1098" si="41">+H1089+1</f>
        <v>932</v>
      </c>
      <c r="I1090" s="195" t="s">
        <v>1617</v>
      </c>
      <c r="J1090" s="27">
        <v>50</v>
      </c>
      <c r="K1090" s="47" t="s">
        <v>1717</v>
      </c>
      <c r="L1090" s="12" t="s">
        <v>3312</v>
      </c>
      <c r="W1090" s="198">
        <v>1</v>
      </c>
    </row>
    <row r="1091" spans="2:24" ht="41.4" thickBot="1" x14ac:dyDescent="0.55000000000000004">
      <c r="B1091" s="180">
        <v>1044</v>
      </c>
      <c r="C1091" s="64" t="s">
        <v>659</v>
      </c>
      <c r="D1091" s="38" t="s">
        <v>3349</v>
      </c>
      <c r="E1091" s="26" t="s">
        <v>3378</v>
      </c>
      <c r="F1091" s="26" t="s">
        <v>3379</v>
      </c>
      <c r="G1091" s="279"/>
      <c r="H1091" s="194">
        <f t="shared" si="41"/>
        <v>933</v>
      </c>
      <c r="I1091" s="195" t="s">
        <v>1618</v>
      </c>
      <c r="J1091" s="42">
        <v>1</v>
      </c>
      <c r="K1091" s="92" t="s">
        <v>1718</v>
      </c>
      <c r="L1091" s="12" t="s">
        <v>3312</v>
      </c>
      <c r="W1091" s="198">
        <v>1</v>
      </c>
    </row>
    <row r="1092" spans="2:24" ht="41.4" thickBot="1" x14ac:dyDescent="0.55000000000000004">
      <c r="B1092" s="180">
        <v>1045</v>
      </c>
      <c r="C1092" s="64" t="s">
        <v>659</v>
      </c>
      <c r="D1092" s="38" t="s">
        <v>3349</v>
      </c>
      <c r="E1092" s="26" t="s">
        <v>3378</v>
      </c>
      <c r="F1092" s="26" t="s">
        <v>3379</v>
      </c>
      <c r="G1092" s="279"/>
      <c r="H1092" s="194">
        <f t="shared" si="41"/>
        <v>934</v>
      </c>
      <c r="I1092" s="195" t="s">
        <v>1619</v>
      </c>
      <c r="J1092" s="42">
        <v>1</v>
      </c>
      <c r="K1092" s="92" t="s">
        <v>1719</v>
      </c>
      <c r="L1092" s="12" t="s">
        <v>3312</v>
      </c>
      <c r="W1092" s="198">
        <v>1</v>
      </c>
    </row>
    <row r="1093" spans="2:24" ht="26.4" thickBot="1" x14ac:dyDescent="0.55000000000000004">
      <c r="B1093" s="180">
        <v>1046</v>
      </c>
      <c r="C1093" s="64" t="s">
        <v>659</v>
      </c>
      <c r="D1093" s="38" t="s">
        <v>3349</v>
      </c>
      <c r="E1093" s="26" t="s">
        <v>3378</v>
      </c>
      <c r="F1093" s="26" t="s">
        <v>3379</v>
      </c>
      <c r="G1093" s="280"/>
      <c r="H1093" s="194">
        <f t="shared" si="41"/>
        <v>935</v>
      </c>
      <c r="I1093" s="195" t="s">
        <v>1620</v>
      </c>
      <c r="J1093" s="27">
        <v>10000</v>
      </c>
      <c r="K1093" s="47" t="s">
        <v>1720</v>
      </c>
      <c r="L1093" s="12" t="s">
        <v>3312</v>
      </c>
      <c r="W1093" s="198">
        <v>1</v>
      </c>
    </row>
    <row r="1094" spans="2:24" ht="41.4" thickBot="1" x14ac:dyDescent="0.55000000000000004">
      <c r="B1094" s="180">
        <v>1047</v>
      </c>
      <c r="C1094" s="64" t="s">
        <v>659</v>
      </c>
      <c r="D1094" s="38" t="s">
        <v>3349</v>
      </c>
      <c r="E1094" s="26" t="s">
        <v>3378</v>
      </c>
      <c r="F1094" s="10" t="s">
        <v>1721</v>
      </c>
      <c r="G1094" s="278" t="s">
        <v>1722</v>
      </c>
      <c r="H1094" s="194">
        <f t="shared" si="41"/>
        <v>936</v>
      </c>
      <c r="I1094" s="195" t="s">
        <v>1621</v>
      </c>
      <c r="J1094" s="27">
        <v>180</v>
      </c>
      <c r="K1094" s="47" t="s">
        <v>1723</v>
      </c>
      <c r="L1094" s="12" t="s">
        <v>3312</v>
      </c>
      <c r="W1094" s="198">
        <v>1</v>
      </c>
    </row>
    <row r="1095" spans="2:24" ht="26.4" thickBot="1" x14ac:dyDescent="0.55000000000000004">
      <c r="B1095" s="180">
        <v>1048</v>
      </c>
      <c r="C1095" s="64" t="s">
        <v>659</v>
      </c>
      <c r="D1095" s="38" t="s">
        <v>3349</v>
      </c>
      <c r="E1095" s="26" t="s">
        <v>3378</v>
      </c>
      <c r="F1095" s="10" t="s">
        <v>1721</v>
      </c>
      <c r="G1095" s="279"/>
      <c r="H1095" s="194">
        <f t="shared" si="41"/>
        <v>937</v>
      </c>
      <c r="I1095" s="195" t="s">
        <v>1622</v>
      </c>
      <c r="J1095" s="27">
        <v>280</v>
      </c>
      <c r="K1095" s="47" t="s">
        <v>1724</v>
      </c>
      <c r="L1095" s="12" t="s">
        <v>3312</v>
      </c>
      <c r="W1095" s="198">
        <v>1</v>
      </c>
    </row>
    <row r="1096" spans="2:24" ht="26.4" thickBot="1" x14ac:dyDescent="0.55000000000000004">
      <c r="B1096" s="180">
        <v>1049</v>
      </c>
      <c r="C1096" s="64" t="s">
        <v>659</v>
      </c>
      <c r="D1096" s="38" t="s">
        <v>3349</v>
      </c>
      <c r="E1096" s="26" t="s">
        <v>3378</v>
      </c>
      <c r="F1096" s="10" t="s">
        <v>1721</v>
      </c>
      <c r="G1096" s="279"/>
      <c r="H1096" s="194">
        <f t="shared" si="41"/>
        <v>938</v>
      </c>
      <c r="I1096" s="195" t="s">
        <v>1623</v>
      </c>
      <c r="J1096" s="27">
        <v>50</v>
      </c>
      <c r="K1096" s="47" t="s">
        <v>1725</v>
      </c>
      <c r="L1096" s="12" t="s">
        <v>3312</v>
      </c>
      <c r="W1096" s="198">
        <v>1</v>
      </c>
    </row>
    <row r="1097" spans="2:24" ht="26.4" thickBot="1" x14ac:dyDescent="0.55000000000000004">
      <c r="B1097" s="180">
        <v>1050</v>
      </c>
      <c r="C1097" s="64" t="s">
        <v>659</v>
      </c>
      <c r="D1097" s="38" t="s">
        <v>3349</v>
      </c>
      <c r="E1097" s="26" t="s">
        <v>3378</v>
      </c>
      <c r="F1097" s="10" t="s">
        <v>1721</v>
      </c>
      <c r="G1097" s="280"/>
      <c r="H1097" s="194">
        <f t="shared" si="41"/>
        <v>939</v>
      </c>
      <c r="I1097" s="195" t="s">
        <v>1624</v>
      </c>
      <c r="J1097" s="27">
        <v>5450</v>
      </c>
      <c r="K1097" s="47" t="s">
        <v>1726</v>
      </c>
      <c r="L1097" s="12" t="s">
        <v>3312</v>
      </c>
      <c r="W1097" s="198">
        <v>1</v>
      </c>
    </row>
    <row r="1098" spans="2:24" ht="61.8" thickBot="1" x14ac:dyDescent="0.55000000000000004">
      <c r="B1098" s="180">
        <v>1051</v>
      </c>
      <c r="C1098" s="64" t="s">
        <v>659</v>
      </c>
      <c r="D1098" s="38" t="s">
        <v>3349</v>
      </c>
      <c r="E1098" s="26" t="s">
        <v>3378</v>
      </c>
      <c r="F1098" s="26" t="s">
        <v>1727</v>
      </c>
      <c r="G1098" s="138" t="s">
        <v>1728</v>
      </c>
      <c r="H1098" s="194">
        <f t="shared" si="41"/>
        <v>940</v>
      </c>
      <c r="I1098" s="195" t="s">
        <v>1625</v>
      </c>
      <c r="J1098" s="41">
        <v>1</v>
      </c>
      <c r="K1098" s="47" t="s">
        <v>1729</v>
      </c>
      <c r="L1098" s="12" t="s">
        <v>3312</v>
      </c>
      <c r="W1098" s="198">
        <v>1</v>
      </c>
    </row>
    <row r="1099" spans="2:24" ht="26.4" thickBot="1" x14ac:dyDescent="0.55000000000000004">
      <c r="B1099" s="180">
        <v>1052</v>
      </c>
      <c r="G1099" s="116" t="s">
        <v>1730</v>
      </c>
      <c r="H1099" s="117"/>
      <c r="I1099" s="118"/>
      <c r="J1099" s="118"/>
      <c r="K1099" s="119"/>
      <c r="M1099" s="189"/>
      <c r="N1099" s="189"/>
      <c r="O1099" s="189"/>
      <c r="P1099" s="189"/>
      <c r="Q1099" s="190"/>
      <c r="R1099" s="191"/>
      <c r="S1099" s="192">
        <v>2</v>
      </c>
      <c r="T1099" s="191" t="s">
        <v>2598</v>
      </c>
      <c r="U1099" s="192"/>
      <c r="V1099" s="191"/>
      <c r="W1099" s="193">
        <f>SUM(W1100:W1111)</f>
        <v>12</v>
      </c>
      <c r="X1099" s="191" t="s">
        <v>2600</v>
      </c>
    </row>
    <row r="1100" spans="2:24" ht="26.4" thickBot="1" x14ac:dyDescent="0.55000000000000004">
      <c r="B1100" s="180">
        <v>1053</v>
      </c>
      <c r="C1100" s="64" t="s">
        <v>659</v>
      </c>
      <c r="D1100" s="38" t="s">
        <v>3349</v>
      </c>
      <c r="E1100" s="25" t="s">
        <v>1731</v>
      </c>
      <c r="F1100" s="25" t="s">
        <v>1732</v>
      </c>
      <c r="G1100" s="278" t="s">
        <v>1733</v>
      </c>
      <c r="H1100" s="194">
        <f>+H1098+1</f>
        <v>941</v>
      </c>
      <c r="I1100" s="213" t="s">
        <v>1626</v>
      </c>
      <c r="J1100" s="65">
        <v>3</v>
      </c>
      <c r="K1100" s="94" t="s">
        <v>1734</v>
      </c>
      <c r="L1100" s="12" t="s">
        <v>3312</v>
      </c>
      <c r="W1100" s="198">
        <v>1</v>
      </c>
    </row>
    <row r="1101" spans="2:24" ht="26.4" thickBot="1" x14ac:dyDescent="0.55000000000000004">
      <c r="B1101" s="180">
        <v>1054</v>
      </c>
      <c r="C1101" s="64" t="s">
        <v>659</v>
      </c>
      <c r="D1101" s="38" t="s">
        <v>3349</v>
      </c>
      <c r="E1101" s="25" t="s">
        <v>1731</v>
      </c>
      <c r="F1101" s="25" t="s">
        <v>1732</v>
      </c>
      <c r="G1101" s="279"/>
      <c r="H1101" s="194">
        <f t="shared" ref="H1101:H1111" si="42">+H1100+1</f>
        <v>942</v>
      </c>
      <c r="I1101" s="195" t="s">
        <v>1627</v>
      </c>
      <c r="J1101" s="27">
        <v>3</v>
      </c>
      <c r="K1101" s="47" t="s">
        <v>1735</v>
      </c>
      <c r="L1101" s="12" t="s">
        <v>3312</v>
      </c>
      <c r="W1101" s="198">
        <v>1</v>
      </c>
    </row>
    <row r="1102" spans="2:24" ht="41.4" thickBot="1" x14ac:dyDescent="0.55000000000000004">
      <c r="B1102" s="180">
        <v>1055</v>
      </c>
      <c r="C1102" s="64" t="s">
        <v>659</v>
      </c>
      <c r="D1102" s="38" t="s">
        <v>3349</v>
      </c>
      <c r="E1102" s="25" t="s">
        <v>1731</v>
      </c>
      <c r="F1102" s="25" t="s">
        <v>1732</v>
      </c>
      <c r="G1102" s="279"/>
      <c r="H1102" s="194">
        <f t="shared" si="42"/>
        <v>943</v>
      </c>
      <c r="I1102" s="195" t="s">
        <v>1628</v>
      </c>
      <c r="J1102" s="27">
        <v>10</v>
      </c>
      <c r="K1102" s="47" t="s">
        <v>1736</v>
      </c>
      <c r="L1102" s="12" t="s">
        <v>3312</v>
      </c>
      <c r="W1102" s="198">
        <v>1</v>
      </c>
    </row>
    <row r="1103" spans="2:24" ht="26.4" thickBot="1" x14ac:dyDescent="0.55000000000000004">
      <c r="B1103" s="180">
        <v>1056</v>
      </c>
      <c r="C1103" s="64" t="s">
        <v>659</v>
      </c>
      <c r="D1103" s="38" t="s">
        <v>3349</v>
      </c>
      <c r="E1103" s="25" t="s">
        <v>1731</v>
      </c>
      <c r="F1103" s="25" t="s">
        <v>1732</v>
      </c>
      <c r="G1103" s="279"/>
      <c r="H1103" s="194">
        <f t="shared" si="42"/>
        <v>944</v>
      </c>
      <c r="I1103" s="195" t="s">
        <v>1629</v>
      </c>
      <c r="J1103" s="27">
        <v>40</v>
      </c>
      <c r="K1103" s="47" t="s">
        <v>1737</v>
      </c>
      <c r="L1103" s="12" t="s">
        <v>3312</v>
      </c>
      <c r="W1103" s="198">
        <v>1</v>
      </c>
    </row>
    <row r="1104" spans="2:24" ht="26.4" thickBot="1" x14ac:dyDescent="0.55000000000000004">
      <c r="B1104" s="180">
        <v>1057</v>
      </c>
      <c r="C1104" s="64" t="s">
        <v>659</v>
      </c>
      <c r="D1104" s="38" t="s">
        <v>3349</v>
      </c>
      <c r="E1104" s="25" t="s">
        <v>1731</v>
      </c>
      <c r="F1104" s="25" t="s">
        <v>1732</v>
      </c>
      <c r="G1104" s="279"/>
      <c r="H1104" s="194">
        <f t="shared" si="42"/>
        <v>945</v>
      </c>
      <c r="I1104" s="195" t="s">
        <v>1630</v>
      </c>
      <c r="J1104" s="27">
        <v>1</v>
      </c>
      <c r="K1104" s="47" t="s">
        <v>1738</v>
      </c>
      <c r="L1104" s="12" t="s">
        <v>3312</v>
      </c>
      <c r="W1104" s="198">
        <v>1</v>
      </c>
    </row>
    <row r="1105" spans="1:24" ht="26.4" thickBot="1" x14ac:dyDescent="0.55000000000000004">
      <c r="B1105" s="180">
        <v>1058</v>
      </c>
      <c r="C1105" s="64" t="s">
        <v>659</v>
      </c>
      <c r="D1105" s="38" t="s">
        <v>3349</v>
      </c>
      <c r="E1105" s="25" t="s">
        <v>1731</v>
      </c>
      <c r="F1105" s="25" t="s">
        <v>1732</v>
      </c>
      <c r="G1105" s="279"/>
      <c r="H1105" s="194">
        <f t="shared" si="42"/>
        <v>946</v>
      </c>
      <c r="I1105" s="195" t="s">
        <v>1631</v>
      </c>
      <c r="J1105" s="27">
        <v>400</v>
      </c>
      <c r="K1105" s="47" t="s">
        <v>1739</v>
      </c>
      <c r="L1105" s="12" t="s">
        <v>3312</v>
      </c>
      <c r="W1105" s="198">
        <v>1</v>
      </c>
    </row>
    <row r="1106" spans="1:24" ht="26.4" thickBot="1" x14ac:dyDescent="0.55000000000000004">
      <c r="B1106" s="180">
        <v>1059</v>
      </c>
      <c r="C1106" s="64" t="s">
        <v>659</v>
      </c>
      <c r="D1106" s="38" t="s">
        <v>3349</v>
      </c>
      <c r="E1106" s="25" t="s">
        <v>1731</v>
      </c>
      <c r="F1106" s="25" t="s">
        <v>1732</v>
      </c>
      <c r="G1106" s="279"/>
      <c r="H1106" s="194">
        <f t="shared" si="42"/>
        <v>947</v>
      </c>
      <c r="I1106" s="195" t="s">
        <v>1632</v>
      </c>
      <c r="J1106" s="27">
        <v>1</v>
      </c>
      <c r="K1106" s="47" t="s">
        <v>1740</v>
      </c>
      <c r="L1106" s="12" t="s">
        <v>3312</v>
      </c>
      <c r="W1106" s="198">
        <v>1</v>
      </c>
    </row>
    <row r="1107" spans="1:24" ht="26.4" thickBot="1" x14ac:dyDescent="0.55000000000000004">
      <c r="B1107" s="180">
        <v>1060</v>
      </c>
      <c r="C1107" s="64" t="s">
        <v>659</v>
      </c>
      <c r="D1107" s="38" t="s">
        <v>3349</v>
      </c>
      <c r="E1107" s="25" t="s">
        <v>1731</v>
      </c>
      <c r="F1107" s="25" t="s">
        <v>1732</v>
      </c>
      <c r="G1107" s="279"/>
      <c r="H1107" s="194">
        <f t="shared" si="42"/>
        <v>948</v>
      </c>
      <c r="I1107" s="195" t="s">
        <v>1633</v>
      </c>
      <c r="J1107" s="27">
        <v>1</v>
      </c>
      <c r="K1107" s="47" t="s">
        <v>1741</v>
      </c>
      <c r="L1107" s="12" t="s">
        <v>3312</v>
      </c>
      <c r="W1107" s="198">
        <v>1</v>
      </c>
    </row>
    <row r="1108" spans="1:24" ht="26.4" thickBot="1" x14ac:dyDescent="0.55000000000000004">
      <c r="B1108" s="180">
        <v>1061</v>
      </c>
      <c r="C1108" s="64" t="s">
        <v>659</v>
      </c>
      <c r="D1108" s="38" t="s">
        <v>3349</v>
      </c>
      <c r="E1108" s="25" t="s">
        <v>1731</v>
      </c>
      <c r="F1108" s="25" t="s">
        <v>1732</v>
      </c>
      <c r="G1108" s="280"/>
      <c r="H1108" s="194">
        <f t="shared" si="42"/>
        <v>949</v>
      </c>
      <c r="I1108" s="195" t="s">
        <v>1634</v>
      </c>
      <c r="J1108" s="27">
        <v>1</v>
      </c>
      <c r="K1108" s="47" t="s">
        <v>1742</v>
      </c>
      <c r="L1108" s="12" t="s">
        <v>3312</v>
      </c>
      <c r="W1108" s="198">
        <v>1</v>
      </c>
    </row>
    <row r="1109" spans="1:24" ht="41.4" thickBot="1" x14ac:dyDescent="0.55000000000000004">
      <c r="B1109" s="180">
        <v>1062</v>
      </c>
      <c r="C1109" s="64" t="s">
        <v>659</v>
      </c>
      <c r="D1109" s="38" t="s">
        <v>3349</v>
      </c>
      <c r="E1109" s="25" t="s">
        <v>1731</v>
      </c>
      <c r="F1109" s="10" t="s">
        <v>1743</v>
      </c>
      <c r="G1109" s="278" t="s">
        <v>1744</v>
      </c>
      <c r="H1109" s="194">
        <f t="shared" si="42"/>
        <v>950</v>
      </c>
      <c r="I1109" s="195" t="s">
        <v>1635</v>
      </c>
      <c r="J1109" s="27">
        <v>45</v>
      </c>
      <c r="K1109" s="47" t="s">
        <v>1745</v>
      </c>
      <c r="L1109" s="12" t="s">
        <v>3312</v>
      </c>
      <c r="W1109" s="198">
        <v>1</v>
      </c>
    </row>
    <row r="1110" spans="1:24" ht="41.4" thickBot="1" x14ac:dyDescent="0.55000000000000004">
      <c r="B1110" s="180">
        <v>1063</v>
      </c>
      <c r="C1110" s="64" t="s">
        <v>659</v>
      </c>
      <c r="D1110" s="38" t="s">
        <v>3349</v>
      </c>
      <c r="E1110" s="25" t="s">
        <v>1731</v>
      </c>
      <c r="F1110" s="10" t="s">
        <v>1743</v>
      </c>
      <c r="G1110" s="279"/>
      <c r="H1110" s="194">
        <f t="shared" si="42"/>
        <v>951</v>
      </c>
      <c r="I1110" s="195" t="s">
        <v>1636</v>
      </c>
      <c r="J1110" s="27">
        <v>4</v>
      </c>
      <c r="K1110" s="47" t="s">
        <v>1746</v>
      </c>
      <c r="L1110" s="12" t="s">
        <v>3312</v>
      </c>
      <c r="W1110" s="198">
        <v>1</v>
      </c>
    </row>
    <row r="1111" spans="1:24" ht="41.4" thickBot="1" x14ac:dyDescent="0.55000000000000004">
      <c r="B1111" s="180">
        <v>1064</v>
      </c>
      <c r="C1111" s="64" t="s">
        <v>659</v>
      </c>
      <c r="D1111" s="38" t="s">
        <v>3349</v>
      </c>
      <c r="E1111" s="25" t="s">
        <v>1731</v>
      </c>
      <c r="F1111" s="10" t="s">
        <v>1743</v>
      </c>
      <c r="G1111" s="280"/>
      <c r="H1111" s="194">
        <f t="shared" si="42"/>
        <v>952</v>
      </c>
      <c r="I1111" s="195" t="s">
        <v>1637</v>
      </c>
      <c r="J1111" s="27">
        <v>2</v>
      </c>
      <c r="K1111" s="47" t="s">
        <v>1747</v>
      </c>
      <c r="L1111" s="12" t="s">
        <v>3312</v>
      </c>
      <c r="W1111" s="198">
        <v>1</v>
      </c>
    </row>
    <row r="1112" spans="1:24" ht="26.4" thickBot="1" x14ac:dyDescent="0.55000000000000004">
      <c r="B1112" s="180">
        <v>1065</v>
      </c>
      <c r="G1112" s="18" t="s">
        <v>1748</v>
      </c>
      <c r="H1112" s="19"/>
      <c r="I1112" s="19"/>
      <c r="J1112" s="19"/>
      <c r="K1112" s="48"/>
      <c r="M1112" s="184"/>
      <c r="N1112" s="184"/>
      <c r="O1112" s="184"/>
      <c r="P1112" s="184"/>
      <c r="Q1112" s="185">
        <v>2</v>
      </c>
      <c r="R1112" s="186" t="s">
        <v>2597</v>
      </c>
      <c r="S1112" s="187">
        <f>SUM(S1113:S1126)</f>
        <v>6</v>
      </c>
      <c r="T1112" s="186" t="s">
        <v>2598</v>
      </c>
      <c r="U1112" s="187">
        <v>5</v>
      </c>
      <c r="V1112" s="186" t="s">
        <v>2599</v>
      </c>
      <c r="W1112" s="187">
        <f>SUM(W1113:W1126)/2</f>
        <v>12</v>
      </c>
      <c r="X1112" s="186" t="s">
        <v>2600</v>
      </c>
    </row>
    <row r="1113" spans="1:24" ht="26.4" thickBot="1" x14ac:dyDescent="0.55000000000000004">
      <c r="B1113" s="180">
        <v>1066</v>
      </c>
      <c r="G1113" s="116" t="s">
        <v>1749</v>
      </c>
      <c r="H1113" s="120"/>
      <c r="I1113" s="118"/>
      <c r="J1113" s="118"/>
      <c r="K1113" s="119"/>
      <c r="M1113" s="189"/>
      <c r="N1113" s="189"/>
      <c r="O1113" s="189"/>
      <c r="P1113" s="189"/>
      <c r="Q1113" s="190"/>
      <c r="R1113" s="191"/>
      <c r="S1113" s="192">
        <v>3</v>
      </c>
      <c r="T1113" s="191" t="s">
        <v>2598</v>
      </c>
      <c r="U1113" s="192"/>
      <c r="V1113" s="191"/>
      <c r="W1113" s="193">
        <f>SUM(W1114:W1119)</f>
        <v>6</v>
      </c>
      <c r="X1113" s="191" t="s">
        <v>2600</v>
      </c>
    </row>
    <row r="1114" spans="1:24" ht="41.4" thickBot="1" x14ac:dyDescent="0.55000000000000004">
      <c r="B1114" s="180">
        <v>1067</v>
      </c>
      <c r="C1114" s="64" t="s">
        <v>659</v>
      </c>
      <c r="D1114" s="25" t="s">
        <v>1750</v>
      </c>
      <c r="E1114" s="26" t="s">
        <v>1751</v>
      </c>
      <c r="F1114" s="26" t="s">
        <v>1752</v>
      </c>
      <c r="G1114" s="273" t="s">
        <v>1753</v>
      </c>
      <c r="H1114" s="201">
        <f>+H1111+1</f>
        <v>953</v>
      </c>
      <c r="I1114" s="218" t="s">
        <v>1638</v>
      </c>
      <c r="J1114" s="124">
        <v>1</v>
      </c>
      <c r="K1114" s="52" t="s">
        <v>1754</v>
      </c>
      <c r="L1114" s="12" t="s">
        <v>766</v>
      </c>
      <c r="W1114" s="198">
        <v>1</v>
      </c>
    </row>
    <row r="1115" spans="1:24" ht="41.4" thickBot="1" x14ac:dyDescent="0.55000000000000004">
      <c r="A1115" s="8">
        <v>35</v>
      </c>
      <c r="B1115" s="180">
        <v>1068</v>
      </c>
      <c r="C1115" s="64" t="s">
        <v>659</v>
      </c>
      <c r="D1115" s="25" t="s">
        <v>1750</v>
      </c>
      <c r="E1115" s="26" t="s">
        <v>1751</v>
      </c>
      <c r="F1115" s="26" t="s">
        <v>1752</v>
      </c>
      <c r="G1115" s="274"/>
      <c r="H1115" s="194">
        <f>+H1114+1</f>
        <v>954</v>
      </c>
      <c r="I1115" s="218" t="s">
        <v>1639</v>
      </c>
      <c r="J1115" s="124">
        <v>1</v>
      </c>
      <c r="K1115" s="52" t="s">
        <v>1755</v>
      </c>
      <c r="L1115" s="12" t="s">
        <v>766</v>
      </c>
      <c r="W1115" s="198">
        <v>1</v>
      </c>
    </row>
    <row r="1116" spans="1:24" ht="41.4" thickBot="1" x14ac:dyDescent="0.55000000000000004">
      <c r="A1116" s="8">
        <v>36</v>
      </c>
      <c r="B1116" s="180">
        <v>1069</v>
      </c>
      <c r="C1116" s="64" t="s">
        <v>659</v>
      </c>
      <c r="D1116" s="25" t="s">
        <v>1750</v>
      </c>
      <c r="E1116" s="26" t="s">
        <v>1751</v>
      </c>
      <c r="F1116" s="39" t="s">
        <v>1756</v>
      </c>
      <c r="G1116" s="272" t="s">
        <v>1757</v>
      </c>
      <c r="H1116" s="194">
        <f>+H1115+1</f>
        <v>955</v>
      </c>
      <c r="I1116" s="218" t="s">
        <v>1640</v>
      </c>
      <c r="J1116" s="124">
        <v>2</v>
      </c>
      <c r="K1116" s="52" t="s">
        <v>1758</v>
      </c>
      <c r="L1116" s="12" t="s">
        <v>766</v>
      </c>
      <c r="W1116" s="198">
        <v>1</v>
      </c>
    </row>
    <row r="1117" spans="1:24" ht="41.4" thickBot="1" x14ac:dyDescent="0.55000000000000004">
      <c r="A1117" s="8">
        <v>37</v>
      </c>
      <c r="B1117" s="180">
        <v>1070</v>
      </c>
      <c r="C1117" s="64" t="s">
        <v>659</v>
      </c>
      <c r="D1117" s="25" t="s">
        <v>1750</v>
      </c>
      <c r="E1117" s="26" t="s">
        <v>1751</v>
      </c>
      <c r="F1117" s="39" t="s">
        <v>1756</v>
      </c>
      <c r="G1117" s="274"/>
      <c r="H1117" s="194">
        <f>+H1116+1</f>
        <v>956</v>
      </c>
      <c r="I1117" s="218" t="s">
        <v>1641</v>
      </c>
      <c r="J1117" s="124">
        <v>2</v>
      </c>
      <c r="K1117" s="52" t="s">
        <v>1759</v>
      </c>
      <c r="L1117" s="12" t="s">
        <v>766</v>
      </c>
      <c r="W1117" s="198">
        <v>1</v>
      </c>
    </row>
    <row r="1118" spans="1:24" ht="61.8" thickBot="1" x14ac:dyDescent="0.55000000000000004">
      <c r="A1118" s="8">
        <v>38</v>
      </c>
      <c r="B1118" s="180">
        <v>1071</v>
      </c>
      <c r="C1118" s="64" t="s">
        <v>659</v>
      </c>
      <c r="D1118" s="25" t="s">
        <v>1750</v>
      </c>
      <c r="E1118" s="26" t="s">
        <v>1751</v>
      </c>
      <c r="F1118" s="26" t="s">
        <v>1760</v>
      </c>
      <c r="G1118" s="272" t="s">
        <v>1761</v>
      </c>
      <c r="H1118" s="194">
        <f>+H1117+1</f>
        <v>957</v>
      </c>
      <c r="I1118" s="218" t="s">
        <v>1642</v>
      </c>
      <c r="J1118" s="124">
        <v>200</v>
      </c>
      <c r="K1118" s="52" t="s">
        <v>1762</v>
      </c>
      <c r="L1118" s="12" t="s">
        <v>766</v>
      </c>
      <c r="W1118" s="198">
        <v>1</v>
      </c>
    </row>
    <row r="1119" spans="1:24" ht="26.4" thickBot="1" x14ac:dyDescent="0.55000000000000004">
      <c r="A1119" s="8">
        <v>39</v>
      </c>
      <c r="B1119" s="180">
        <v>1072</v>
      </c>
      <c r="C1119" s="64" t="s">
        <v>659</v>
      </c>
      <c r="D1119" s="25" t="s">
        <v>1750</v>
      </c>
      <c r="E1119" s="26" t="s">
        <v>1751</v>
      </c>
      <c r="F1119" s="26" t="s">
        <v>1760</v>
      </c>
      <c r="G1119" s="274"/>
      <c r="H1119" s="194">
        <f>+H1118+1</f>
        <v>958</v>
      </c>
      <c r="I1119" s="218" t="s">
        <v>1643</v>
      </c>
      <c r="J1119" s="124">
        <v>2</v>
      </c>
      <c r="K1119" s="52" t="s">
        <v>1763</v>
      </c>
      <c r="L1119" s="12" t="s">
        <v>766</v>
      </c>
      <c r="W1119" s="198">
        <v>1</v>
      </c>
    </row>
    <row r="1120" spans="1:24" ht="26.4" thickBot="1" x14ac:dyDescent="0.55000000000000004">
      <c r="B1120" s="180">
        <v>1073</v>
      </c>
      <c r="G1120" s="116" t="s">
        <v>1764</v>
      </c>
      <c r="H1120" s="117"/>
      <c r="I1120" s="118"/>
      <c r="J1120" s="118"/>
      <c r="K1120" s="119"/>
      <c r="M1120" s="189"/>
      <c r="N1120" s="189"/>
      <c r="O1120" s="189"/>
      <c r="P1120" s="189"/>
      <c r="Q1120" s="190"/>
      <c r="R1120" s="191"/>
      <c r="S1120" s="192">
        <v>3</v>
      </c>
      <c r="T1120" s="191" t="s">
        <v>2598</v>
      </c>
      <c r="U1120" s="192"/>
      <c r="V1120" s="191"/>
      <c r="W1120" s="193">
        <f>SUM(W1121:W1126)</f>
        <v>6</v>
      </c>
      <c r="X1120" s="191" t="s">
        <v>2600</v>
      </c>
    </row>
    <row r="1121" spans="1:24" ht="41.4" thickBot="1" x14ac:dyDescent="0.55000000000000004">
      <c r="A1121" s="8">
        <v>40</v>
      </c>
      <c r="B1121" s="180">
        <v>1074</v>
      </c>
      <c r="C1121" s="64" t="s">
        <v>659</v>
      </c>
      <c r="D1121" s="25" t="s">
        <v>1750</v>
      </c>
      <c r="E1121" s="25" t="s">
        <v>1765</v>
      </c>
      <c r="F1121" s="25" t="s">
        <v>1766</v>
      </c>
      <c r="G1121" s="273" t="s">
        <v>1767</v>
      </c>
      <c r="H1121" s="201">
        <f>+H1119+1</f>
        <v>959</v>
      </c>
      <c r="I1121" s="218" t="s">
        <v>1644</v>
      </c>
      <c r="J1121" s="124">
        <v>1</v>
      </c>
      <c r="K1121" s="52" t="s">
        <v>1768</v>
      </c>
      <c r="L1121" s="12" t="s">
        <v>766</v>
      </c>
      <c r="W1121" s="198">
        <v>1</v>
      </c>
    </row>
    <row r="1122" spans="1:24" ht="26.4" thickBot="1" x14ac:dyDescent="0.55000000000000004">
      <c r="A1122" s="8">
        <v>41</v>
      </c>
      <c r="B1122" s="180">
        <v>1075</v>
      </c>
      <c r="C1122" s="64" t="s">
        <v>659</v>
      </c>
      <c r="D1122" s="25" t="s">
        <v>1750</v>
      </c>
      <c r="E1122" s="25" t="s">
        <v>1765</v>
      </c>
      <c r="F1122" s="25" t="s">
        <v>1766</v>
      </c>
      <c r="G1122" s="274"/>
      <c r="H1122" s="194">
        <f>+H1121+1</f>
        <v>960</v>
      </c>
      <c r="I1122" s="218" t="s">
        <v>1645</v>
      </c>
      <c r="J1122" s="124">
        <v>200</v>
      </c>
      <c r="K1122" s="52" t="s">
        <v>1769</v>
      </c>
      <c r="L1122" s="12" t="s">
        <v>766</v>
      </c>
      <c r="W1122" s="198">
        <v>1</v>
      </c>
    </row>
    <row r="1123" spans="1:24" ht="41.4" thickBot="1" x14ac:dyDescent="0.55000000000000004">
      <c r="A1123" s="8">
        <v>42</v>
      </c>
      <c r="B1123" s="180">
        <v>1076</v>
      </c>
      <c r="C1123" s="64" t="s">
        <v>659</v>
      </c>
      <c r="D1123" s="25" t="s">
        <v>1750</v>
      </c>
      <c r="E1123" s="25" t="s">
        <v>1765</v>
      </c>
      <c r="F1123" s="39" t="s">
        <v>1770</v>
      </c>
      <c r="G1123" s="272" t="s">
        <v>1771</v>
      </c>
      <c r="H1123" s="194">
        <f>+H1122+1</f>
        <v>961</v>
      </c>
      <c r="I1123" s="218" t="s">
        <v>1646</v>
      </c>
      <c r="J1123" s="124">
        <v>1</v>
      </c>
      <c r="K1123" s="52" t="s">
        <v>1772</v>
      </c>
      <c r="L1123" s="12" t="s">
        <v>766</v>
      </c>
      <c r="W1123" s="198">
        <v>1</v>
      </c>
    </row>
    <row r="1124" spans="1:24" ht="41.4" thickBot="1" x14ac:dyDescent="0.55000000000000004">
      <c r="A1124" s="8">
        <v>43</v>
      </c>
      <c r="B1124" s="180">
        <v>1077</v>
      </c>
      <c r="C1124" s="64" t="s">
        <v>659</v>
      </c>
      <c r="D1124" s="25" t="s">
        <v>1750</v>
      </c>
      <c r="E1124" s="25" t="s">
        <v>1765</v>
      </c>
      <c r="F1124" s="39" t="s">
        <v>1770</v>
      </c>
      <c r="G1124" s="274"/>
      <c r="H1124" s="194">
        <f>+H1123+1</f>
        <v>962</v>
      </c>
      <c r="I1124" s="218" t="s">
        <v>1647</v>
      </c>
      <c r="J1124" s="124">
        <v>6</v>
      </c>
      <c r="K1124" s="52" t="s">
        <v>1773</v>
      </c>
      <c r="L1124" s="12" t="s">
        <v>766</v>
      </c>
      <c r="W1124" s="198">
        <v>1</v>
      </c>
    </row>
    <row r="1125" spans="1:24" ht="41.4" thickBot="1" x14ac:dyDescent="0.55000000000000004">
      <c r="A1125" s="8">
        <v>44</v>
      </c>
      <c r="B1125" s="180">
        <v>1078</v>
      </c>
      <c r="C1125" s="64" t="s">
        <v>659</v>
      </c>
      <c r="D1125" s="25" t="s">
        <v>1750</v>
      </c>
      <c r="E1125" s="25" t="s">
        <v>1765</v>
      </c>
      <c r="F1125" s="25" t="s">
        <v>1774</v>
      </c>
      <c r="G1125" s="272" t="s">
        <v>1775</v>
      </c>
      <c r="H1125" s="194">
        <f>+H1124+1</f>
        <v>963</v>
      </c>
      <c r="I1125" s="218" t="s">
        <v>1648</v>
      </c>
      <c r="J1125" s="124">
        <v>1</v>
      </c>
      <c r="K1125" s="52" t="s">
        <v>1776</v>
      </c>
      <c r="L1125" s="12" t="s">
        <v>766</v>
      </c>
      <c r="W1125" s="198">
        <v>1</v>
      </c>
    </row>
    <row r="1126" spans="1:24" ht="41.4" thickBot="1" x14ac:dyDescent="0.55000000000000004">
      <c r="A1126" s="8">
        <v>45</v>
      </c>
      <c r="B1126" s="180">
        <v>1079</v>
      </c>
      <c r="C1126" s="64" t="s">
        <v>659</v>
      </c>
      <c r="D1126" s="25" t="s">
        <v>1750</v>
      </c>
      <c r="E1126" s="25" t="s">
        <v>1765</v>
      </c>
      <c r="F1126" s="25" t="s">
        <v>1774</v>
      </c>
      <c r="G1126" s="274"/>
      <c r="H1126" s="194">
        <f>+H1125+1</f>
        <v>964</v>
      </c>
      <c r="I1126" s="218" t="s">
        <v>1649</v>
      </c>
      <c r="J1126" s="124">
        <v>3</v>
      </c>
      <c r="K1126" s="52" t="s">
        <v>1777</v>
      </c>
      <c r="L1126" s="12" t="s">
        <v>766</v>
      </c>
      <c r="W1126" s="198">
        <v>1</v>
      </c>
    </row>
    <row r="1127" spans="1:24" ht="26.4" thickBot="1" x14ac:dyDescent="0.55000000000000004">
      <c r="B1127" s="180">
        <v>1080</v>
      </c>
      <c r="G1127" s="18" t="s">
        <v>1778</v>
      </c>
      <c r="H1127" s="19"/>
      <c r="I1127" s="19"/>
      <c r="J1127" s="19"/>
      <c r="K1127" s="48"/>
      <c r="M1127" s="184"/>
      <c r="N1127" s="184"/>
      <c r="O1127" s="184"/>
      <c r="P1127" s="184"/>
      <c r="Q1127" s="185">
        <v>3</v>
      </c>
      <c r="R1127" s="186" t="s">
        <v>2597</v>
      </c>
      <c r="S1127" s="187">
        <f>SUM(S1128:S1150)</f>
        <v>7</v>
      </c>
      <c r="T1127" s="186" t="s">
        <v>2598</v>
      </c>
      <c r="U1127" s="187">
        <v>4</v>
      </c>
      <c r="V1127" s="186" t="s">
        <v>2599</v>
      </c>
      <c r="W1127" s="187">
        <f>SUM(W1128:W1150)/2</f>
        <v>20</v>
      </c>
      <c r="X1127" s="186" t="s">
        <v>2600</v>
      </c>
    </row>
    <row r="1128" spans="1:24" ht="26.4" thickBot="1" x14ac:dyDescent="0.55000000000000004">
      <c r="B1128" s="180">
        <v>1081</v>
      </c>
      <c r="G1128" s="116" t="s">
        <v>1779</v>
      </c>
      <c r="H1128" s="120"/>
      <c r="I1128" s="118"/>
      <c r="J1128" s="118"/>
      <c r="K1128" s="119"/>
      <c r="M1128" s="189"/>
      <c r="N1128" s="189"/>
      <c r="O1128" s="189"/>
      <c r="P1128" s="189"/>
      <c r="Q1128" s="190"/>
      <c r="R1128" s="191"/>
      <c r="S1128" s="192">
        <v>3</v>
      </c>
      <c r="T1128" s="191" t="s">
        <v>2598</v>
      </c>
      <c r="U1128" s="192"/>
      <c r="V1128" s="191"/>
      <c r="W1128" s="193">
        <f>SUM(W1129:W1135)</f>
        <v>7</v>
      </c>
      <c r="X1128" s="191" t="s">
        <v>2600</v>
      </c>
    </row>
    <row r="1129" spans="1:24" ht="61.8" thickBot="1" x14ac:dyDescent="0.55000000000000004">
      <c r="A1129" s="8">
        <v>46</v>
      </c>
      <c r="B1129" s="180">
        <v>1082</v>
      </c>
      <c r="C1129" s="64" t="s">
        <v>659</v>
      </c>
      <c r="D1129" s="38" t="s">
        <v>1780</v>
      </c>
      <c r="E1129" s="26" t="s">
        <v>1781</v>
      </c>
      <c r="F1129" s="26" t="s">
        <v>1782</v>
      </c>
      <c r="G1129" s="273" t="s">
        <v>1783</v>
      </c>
      <c r="H1129" s="201">
        <f>+H1126+1</f>
        <v>965</v>
      </c>
      <c r="I1129" s="218" t="s">
        <v>1650</v>
      </c>
      <c r="J1129" s="124">
        <v>2</v>
      </c>
      <c r="K1129" s="60" t="s">
        <v>318</v>
      </c>
      <c r="L1129" s="12" t="s">
        <v>766</v>
      </c>
      <c r="W1129" s="198">
        <v>1</v>
      </c>
    </row>
    <row r="1130" spans="1:24" ht="41.4" thickBot="1" x14ac:dyDescent="0.55000000000000004">
      <c r="A1130" s="8">
        <v>47</v>
      </c>
      <c r="B1130" s="180">
        <v>1083</v>
      </c>
      <c r="C1130" s="64" t="s">
        <v>659</v>
      </c>
      <c r="D1130" s="38" t="s">
        <v>1780</v>
      </c>
      <c r="E1130" s="26" t="s">
        <v>1781</v>
      </c>
      <c r="F1130" s="26" t="s">
        <v>1782</v>
      </c>
      <c r="G1130" s="274"/>
      <c r="H1130" s="194">
        <f t="shared" ref="H1130:H1135" si="43">+H1129+1</f>
        <v>966</v>
      </c>
      <c r="I1130" s="218" t="s">
        <v>1651</v>
      </c>
      <c r="J1130" s="124">
        <v>2</v>
      </c>
      <c r="K1130" s="60" t="s">
        <v>319</v>
      </c>
      <c r="L1130" s="12" t="s">
        <v>766</v>
      </c>
      <c r="W1130" s="198">
        <v>1</v>
      </c>
    </row>
    <row r="1131" spans="1:24" ht="61.8" thickBot="1" x14ac:dyDescent="0.55000000000000004">
      <c r="A1131" s="8">
        <v>48</v>
      </c>
      <c r="B1131" s="180">
        <v>1084</v>
      </c>
      <c r="C1131" s="64" t="s">
        <v>659</v>
      </c>
      <c r="D1131" s="38" t="s">
        <v>1780</v>
      </c>
      <c r="E1131" s="26" t="s">
        <v>1781</v>
      </c>
      <c r="F1131" s="39" t="s">
        <v>320</v>
      </c>
      <c r="G1131" s="272" t="s">
        <v>321</v>
      </c>
      <c r="H1131" s="194">
        <f t="shared" si="43"/>
        <v>967</v>
      </c>
      <c r="I1131" s="218" t="s">
        <v>1652</v>
      </c>
      <c r="J1131" s="124">
        <v>1</v>
      </c>
      <c r="K1131" s="60" t="s">
        <v>322</v>
      </c>
      <c r="L1131" s="12" t="s">
        <v>766</v>
      </c>
      <c r="W1131" s="198">
        <v>1</v>
      </c>
    </row>
    <row r="1132" spans="1:24" ht="41.4" thickBot="1" x14ac:dyDescent="0.55000000000000004">
      <c r="A1132" s="8">
        <v>49</v>
      </c>
      <c r="B1132" s="180">
        <v>1085</v>
      </c>
      <c r="C1132" s="64" t="s">
        <v>659</v>
      </c>
      <c r="D1132" s="38" t="s">
        <v>1780</v>
      </c>
      <c r="E1132" s="26" t="s">
        <v>1781</v>
      </c>
      <c r="F1132" s="39" t="s">
        <v>320</v>
      </c>
      <c r="G1132" s="273"/>
      <c r="H1132" s="194">
        <f t="shared" si="43"/>
        <v>968</v>
      </c>
      <c r="I1132" s="218" t="s">
        <v>1653</v>
      </c>
      <c r="J1132" s="124">
        <v>2</v>
      </c>
      <c r="K1132" s="60" t="s">
        <v>323</v>
      </c>
      <c r="L1132" s="12" t="s">
        <v>766</v>
      </c>
      <c r="W1132" s="198">
        <v>1</v>
      </c>
    </row>
    <row r="1133" spans="1:24" ht="26.4" thickBot="1" x14ac:dyDescent="0.55000000000000004">
      <c r="A1133" s="8">
        <v>50</v>
      </c>
      <c r="B1133" s="180">
        <v>1086</v>
      </c>
      <c r="C1133" s="64" t="s">
        <v>659</v>
      </c>
      <c r="D1133" s="38" t="s">
        <v>1780</v>
      </c>
      <c r="E1133" s="26" t="s">
        <v>1781</v>
      </c>
      <c r="F1133" s="39" t="s">
        <v>320</v>
      </c>
      <c r="G1133" s="274"/>
      <c r="H1133" s="194">
        <f t="shared" si="43"/>
        <v>969</v>
      </c>
      <c r="I1133" s="218" t="s">
        <v>1654</v>
      </c>
      <c r="J1133" s="124">
        <v>1</v>
      </c>
      <c r="K1133" s="60" t="s">
        <v>324</v>
      </c>
      <c r="L1133" s="12" t="s">
        <v>766</v>
      </c>
      <c r="W1133" s="198">
        <v>1</v>
      </c>
    </row>
    <row r="1134" spans="1:24" ht="61.8" thickBot="1" x14ac:dyDescent="0.55000000000000004">
      <c r="A1134" s="8">
        <v>51</v>
      </c>
      <c r="B1134" s="180">
        <v>1087</v>
      </c>
      <c r="C1134" s="64" t="s">
        <v>659</v>
      </c>
      <c r="D1134" s="38" t="s">
        <v>1780</v>
      </c>
      <c r="E1134" s="26" t="s">
        <v>1781</v>
      </c>
      <c r="F1134" s="26" t="s">
        <v>325</v>
      </c>
      <c r="G1134" s="272" t="s">
        <v>326</v>
      </c>
      <c r="H1134" s="194">
        <f t="shared" si="43"/>
        <v>970</v>
      </c>
      <c r="I1134" s="218" t="s">
        <v>1655</v>
      </c>
      <c r="J1134" s="124">
        <v>2</v>
      </c>
      <c r="K1134" s="60" t="s">
        <v>327</v>
      </c>
      <c r="L1134" s="12" t="s">
        <v>766</v>
      </c>
      <c r="W1134" s="198">
        <v>1</v>
      </c>
    </row>
    <row r="1135" spans="1:24" ht="41.4" thickBot="1" x14ac:dyDescent="0.55000000000000004">
      <c r="A1135" s="8">
        <v>52</v>
      </c>
      <c r="B1135" s="180">
        <v>1088</v>
      </c>
      <c r="C1135" s="64" t="s">
        <v>659</v>
      </c>
      <c r="D1135" s="38" t="s">
        <v>1780</v>
      </c>
      <c r="E1135" s="26" t="s">
        <v>1781</v>
      </c>
      <c r="F1135" s="26" t="s">
        <v>325</v>
      </c>
      <c r="G1135" s="274"/>
      <c r="H1135" s="194">
        <f t="shared" si="43"/>
        <v>971</v>
      </c>
      <c r="I1135" s="218" t="s">
        <v>1656</v>
      </c>
      <c r="J1135" s="125">
        <v>1</v>
      </c>
      <c r="K1135" s="52" t="s">
        <v>328</v>
      </c>
      <c r="L1135" s="12" t="s">
        <v>766</v>
      </c>
      <c r="W1135" s="198">
        <v>1</v>
      </c>
    </row>
    <row r="1136" spans="1:24" ht="26.4" thickBot="1" x14ac:dyDescent="0.55000000000000004">
      <c r="B1136" s="180">
        <v>1089</v>
      </c>
      <c r="G1136" s="116" t="s">
        <v>329</v>
      </c>
      <c r="H1136" s="117"/>
      <c r="I1136" s="116"/>
      <c r="J1136" s="116"/>
      <c r="K1136" s="116"/>
      <c r="M1136" s="189"/>
      <c r="N1136" s="189"/>
      <c r="O1136" s="189"/>
      <c r="P1136" s="189"/>
      <c r="Q1136" s="190"/>
      <c r="R1136" s="191"/>
      <c r="S1136" s="192">
        <v>3</v>
      </c>
      <c r="T1136" s="191" t="s">
        <v>2598</v>
      </c>
      <c r="U1136" s="192"/>
      <c r="V1136" s="191"/>
      <c r="W1136" s="193">
        <f>SUM(W1137:W1146)</f>
        <v>10</v>
      </c>
      <c r="X1136" s="191" t="s">
        <v>2600</v>
      </c>
    </row>
    <row r="1137" spans="1:24" ht="61.8" thickBot="1" x14ac:dyDescent="0.55000000000000004">
      <c r="A1137" s="8">
        <v>53</v>
      </c>
      <c r="B1137" s="180">
        <v>1090</v>
      </c>
      <c r="C1137" s="64" t="s">
        <v>659</v>
      </c>
      <c r="D1137" s="38" t="s">
        <v>1780</v>
      </c>
      <c r="E1137" s="25" t="s">
        <v>330</v>
      </c>
      <c r="F1137" s="25" t="s">
        <v>331</v>
      </c>
      <c r="G1137" s="272" t="s">
        <v>332</v>
      </c>
      <c r="H1137" s="201">
        <f>+H1135+1</f>
        <v>972</v>
      </c>
      <c r="I1137" s="218" t="s">
        <v>1657</v>
      </c>
      <c r="J1137" s="126">
        <v>1</v>
      </c>
      <c r="K1137" s="127" t="s">
        <v>333</v>
      </c>
      <c r="L1137" s="12" t="s">
        <v>766</v>
      </c>
      <c r="W1137" s="198">
        <v>1</v>
      </c>
    </row>
    <row r="1138" spans="1:24" ht="41.4" thickBot="1" x14ac:dyDescent="0.55000000000000004">
      <c r="A1138" s="8">
        <v>54</v>
      </c>
      <c r="B1138" s="180"/>
      <c r="C1138" s="64"/>
      <c r="D1138" s="38"/>
      <c r="E1138" s="25"/>
      <c r="F1138" s="25"/>
      <c r="G1138" s="273"/>
      <c r="H1138" s="194">
        <f t="shared" ref="H1138:H1146" si="44">+H1137+1</f>
        <v>973</v>
      </c>
      <c r="I1138" s="218" t="s">
        <v>1658</v>
      </c>
      <c r="J1138" s="124">
        <v>2</v>
      </c>
      <c r="K1138" s="60" t="s">
        <v>334</v>
      </c>
      <c r="L1138" s="12" t="s">
        <v>766</v>
      </c>
      <c r="W1138" s="198">
        <v>1</v>
      </c>
    </row>
    <row r="1139" spans="1:24" ht="41.4" thickBot="1" x14ac:dyDescent="0.55000000000000004">
      <c r="A1139" s="8">
        <v>55</v>
      </c>
      <c r="B1139" s="180"/>
      <c r="C1139" s="64"/>
      <c r="D1139" s="38"/>
      <c r="E1139" s="25"/>
      <c r="F1139" s="25"/>
      <c r="G1139" s="273"/>
      <c r="H1139" s="194">
        <f t="shared" si="44"/>
        <v>974</v>
      </c>
      <c r="I1139" s="218" t="s">
        <v>1659</v>
      </c>
      <c r="J1139" s="124">
        <v>2</v>
      </c>
      <c r="K1139" s="60" t="s">
        <v>335</v>
      </c>
      <c r="L1139" s="12" t="s">
        <v>766</v>
      </c>
      <c r="W1139" s="198">
        <v>1</v>
      </c>
    </row>
    <row r="1140" spans="1:24" ht="41.4" thickBot="1" x14ac:dyDescent="0.55000000000000004">
      <c r="A1140" s="8">
        <v>56</v>
      </c>
      <c r="B1140" s="180">
        <v>1091</v>
      </c>
      <c r="C1140" s="64" t="s">
        <v>659</v>
      </c>
      <c r="D1140" s="38" t="s">
        <v>1780</v>
      </c>
      <c r="E1140" s="25" t="s">
        <v>330</v>
      </c>
      <c r="F1140" s="25" t="s">
        <v>331</v>
      </c>
      <c r="G1140" s="274"/>
      <c r="H1140" s="194">
        <f t="shared" si="44"/>
        <v>975</v>
      </c>
      <c r="I1140" s="218" t="s">
        <v>1660</v>
      </c>
      <c r="J1140" s="124">
        <v>1</v>
      </c>
      <c r="K1140" s="60" t="s">
        <v>336</v>
      </c>
      <c r="L1140" s="12" t="s">
        <v>766</v>
      </c>
      <c r="W1140" s="198">
        <v>1</v>
      </c>
    </row>
    <row r="1141" spans="1:24" ht="41.4" thickBot="1" x14ac:dyDescent="0.55000000000000004">
      <c r="A1141" s="8">
        <v>57</v>
      </c>
      <c r="B1141" s="180">
        <v>1092</v>
      </c>
      <c r="C1141" s="64" t="s">
        <v>659</v>
      </c>
      <c r="D1141" s="38" t="s">
        <v>1780</v>
      </c>
      <c r="E1141" s="25" t="s">
        <v>330</v>
      </c>
      <c r="F1141" s="39" t="s">
        <v>337</v>
      </c>
      <c r="G1141" s="272" t="s">
        <v>338</v>
      </c>
      <c r="H1141" s="194">
        <f t="shared" si="44"/>
        <v>976</v>
      </c>
      <c r="I1141" s="218" t="s">
        <v>1661</v>
      </c>
      <c r="J1141" s="124">
        <v>3</v>
      </c>
      <c r="K1141" s="60" t="s">
        <v>339</v>
      </c>
      <c r="L1141" s="12" t="s">
        <v>766</v>
      </c>
      <c r="W1141" s="198">
        <v>1</v>
      </c>
    </row>
    <row r="1142" spans="1:24" ht="41.4" thickBot="1" x14ac:dyDescent="0.55000000000000004">
      <c r="A1142" s="8">
        <v>58</v>
      </c>
      <c r="B1142" s="180">
        <v>1093</v>
      </c>
      <c r="C1142" s="64" t="s">
        <v>659</v>
      </c>
      <c r="D1142" s="38" t="s">
        <v>1780</v>
      </c>
      <c r="E1142" s="25" t="s">
        <v>330</v>
      </c>
      <c r="F1142" s="39" t="s">
        <v>337</v>
      </c>
      <c r="G1142" s="273"/>
      <c r="H1142" s="194">
        <f t="shared" si="44"/>
        <v>977</v>
      </c>
      <c r="I1142" s="218" t="s">
        <v>1662</v>
      </c>
      <c r="J1142" s="124">
        <v>3</v>
      </c>
      <c r="K1142" s="60" t="s">
        <v>340</v>
      </c>
      <c r="L1142" s="12" t="s">
        <v>766</v>
      </c>
      <c r="W1142" s="198">
        <v>1</v>
      </c>
    </row>
    <row r="1143" spans="1:24" ht="41.4" thickBot="1" x14ac:dyDescent="0.55000000000000004">
      <c r="A1143" s="8">
        <v>59</v>
      </c>
      <c r="B1143" s="180">
        <v>1094</v>
      </c>
      <c r="C1143" s="64" t="s">
        <v>659</v>
      </c>
      <c r="D1143" s="38" t="s">
        <v>1780</v>
      </c>
      <c r="E1143" s="25" t="s">
        <v>330</v>
      </c>
      <c r="F1143" s="39" t="s">
        <v>337</v>
      </c>
      <c r="G1143" s="273"/>
      <c r="H1143" s="194">
        <f t="shared" si="44"/>
        <v>978</v>
      </c>
      <c r="I1143" s="218" t="s">
        <v>1663</v>
      </c>
      <c r="J1143" s="124">
        <v>1</v>
      </c>
      <c r="K1143" s="60" t="s">
        <v>341</v>
      </c>
      <c r="L1143" s="12" t="s">
        <v>766</v>
      </c>
      <c r="W1143" s="198">
        <v>1</v>
      </c>
    </row>
    <row r="1144" spans="1:24" ht="26.4" thickBot="1" x14ac:dyDescent="0.55000000000000004">
      <c r="A1144" s="8">
        <v>60</v>
      </c>
      <c r="B1144" s="180">
        <v>1095</v>
      </c>
      <c r="C1144" s="64" t="s">
        <v>659</v>
      </c>
      <c r="D1144" s="38" t="s">
        <v>1780</v>
      </c>
      <c r="E1144" s="25" t="s">
        <v>330</v>
      </c>
      <c r="F1144" s="39" t="s">
        <v>337</v>
      </c>
      <c r="G1144" s="273"/>
      <c r="H1144" s="194">
        <f t="shared" si="44"/>
        <v>979</v>
      </c>
      <c r="I1144" s="218" t="s">
        <v>1664</v>
      </c>
      <c r="J1144" s="124">
        <v>1</v>
      </c>
      <c r="K1144" s="60" t="s">
        <v>342</v>
      </c>
      <c r="L1144" s="12" t="s">
        <v>766</v>
      </c>
      <c r="W1144" s="198">
        <v>1</v>
      </c>
    </row>
    <row r="1145" spans="1:24" ht="41.4" thickBot="1" x14ac:dyDescent="0.55000000000000004">
      <c r="A1145" s="8">
        <v>61</v>
      </c>
      <c r="B1145" s="180">
        <v>1096</v>
      </c>
      <c r="C1145" s="64" t="s">
        <v>659</v>
      </c>
      <c r="D1145" s="38" t="s">
        <v>1780</v>
      </c>
      <c r="E1145" s="25" t="s">
        <v>330</v>
      </c>
      <c r="F1145" s="39" t="s">
        <v>337</v>
      </c>
      <c r="G1145" s="274"/>
      <c r="H1145" s="194">
        <f t="shared" si="44"/>
        <v>980</v>
      </c>
      <c r="I1145" s="218" t="s">
        <v>1665</v>
      </c>
      <c r="J1145" s="124">
        <v>4</v>
      </c>
      <c r="K1145" s="60" t="s">
        <v>343</v>
      </c>
      <c r="L1145" s="12" t="s">
        <v>766</v>
      </c>
      <c r="W1145" s="198">
        <v>1</v>
      </c>
    </row>
    <row r="1146" spans="1:24" ht="41.4" thickBot="1" x14ac:dyDescent="0.55000000000000004">
      <c r="A1146" s="8">
        <v>62</v>
      </c>
      <c r="B1146" s="180">
        <v>1097</v>
      </c>
      <c r="C1146" s="64" t="s">
        <v>659</v>
      </c>
      <c r="D1146" s="38" t="s">
        <v>1780</v>
      </c>
      <c r="E1146" s="25" t="s">
        <v>330</v>
      </c>
      <c r="F1146" s="25" t="s">
        <v>344</v>
      </c>
      <c r="G1146" s="136" t="s">
        <v>345</v>
      </c>
      <c r="H1146" s="194">
        <f t="shared" si="44"/>
        <v>981</v>
      </c>
      <c r="I1146" s="218" t="s">
        <v>1666</v>
      </c>
      <c r="J1146" s="124">
        <v>1</v>
      </c>
      <c r="K1146" s="52" t="s">
        <v>346</v>
      </c>
      <c r="L1146" s="12" t="s">
        <v>766</v>
      </c>
      <c r="W1146" s="198">
        <v>1</v>
      </c>
    </row>
    <row r="1147" spans="1:24" ht="26.4" thickBot="1" x14ac:dyDescent="0.55000000000000004">
      <c r="B1147" s="180">
        <v>1098</v>
      </c>
      <c r="G1147" s="116" t="s">
        <v>347</v>
      </c>
      <c r="H1147" s="117"/>
      <c r="I1147" s="116"/>
      <c r="J1147" s="116"/>
      <c r="K1147" s="116"/>
      <c r="M1147" s="189"/>
      <c r="N1147" s="189"/>
      <c r="O1147" s="189"/>
      <c r="P1147" s="189"/>
      <c r="Q1147" s="190"/>
      <c r="R1147" s="191"/>
      <c r="S1147" s="192">
        <v>1</v>
      </c>
      <c r="T1147" s="191" t="s">
        <v>2598</v>
      </c>
      <c r="U1147" s="192"/>
      <c r="V1147" s="191"/>
      <c r="W1147" s="193">
        <f>SUM(W1148:W1150)</f>
        <v>3</v>
      </c>
      <c r="X1147" s="191" t="s">
        <v>2600</v>
      </c>
    </row>
    <row r="1148" spans="1:24" ht="41.4" thickBot="1" x14ac:dyDescent="0.55000000000000004">
      <c r="A1148" s="8">
        <v>63</v>
      </c>
      <c r="B1148" s="180">
        <v>1099</v>
      </c>
      <c r="C1148" s="64" t="s">
        <v>659</v>
      </c>
      <c r="D1148" s="38" t="s">
        <v>1780</v>
      </c>
      <c r="E1148" s="26" t="s">
        <v>348</v>
      </c>
      <c r="F1148" s="26" t="s">
        <v>349</v>
      </c>
      <c r="G1148" s="275" t="s">
        <v>350</v>
      </c>
      <c r="H1148" s="128">
        <f>+H1146+1</f>
        <v>982</v>
      </c>
      <c r="I1148" s="219" t="s">
        <v>1667</v>
      </c>
      <c r="J1148" s="126">
        <v>1</v>
      </c>
      <c r="K1148" s="127" t="s">
        <v>351</v>
      </c>
      <c r="L1148" s="12" t="s">
        <v>766</v>
      </c>
      <c r="W1148" s="198">
        <v>1</v>
      </c>
    </row>
    <row r="1149" spans="1:24" ht="41.4" thickBot="1" x14ac:dyDescent="0.55000000000000004">
      <c r="A1149" s="8">
        <v>64</v>
      </c>
      <c r="B1149" s="180">
        <v>1100</v>
      </c>
      <c r="C1149" s="64" t="s">
        <v>659</v>
      </c>
      <c r="D1149" s="38" t="s">
        <v>1780</v>
      </c>
      <c r="E1149" s="26" t="s">
        <v>348</v>
      </c>
      <c r="F1149" s="26" t="s">
        <v>349</v>
      </c>
      <c r="G1149" s="276"/>
      <c r="H1149" s="194">
        <f>+H1148+1</f>
        <v>983</v>
      </c>
      <c r="I1149" s="218" t="s">
        <v>1668</v>
      </c>
      <c r="J1149" s="124">
        <v>2</v>
      </c>
      <c r="K1149" s="60" t="s">
        <v>352</v>
      </c>
      <c r="L1149" s="12" t="s">
        <v>766</v>
      </c>
      <c r="W1149" s="198">
        <v>1</v>
      </c>
    </row>
    <row r="1150" spans="1:24" ht="41.4" thickBot="1" x14ac:dyDescent="0.55000000000000004">
      <c r="A1150" s="8">
        <v>65</v>
      </c>
      <c r="B1150" s="180">
        <v>1101</v>
      </c>
      <c r="C1150" s="64" t="s">
        <v>659</v>
      </c>
      <c r="D1150" s="38" t="s">
        <v>1780</v>
      </c>
      <c r="E1150" s="26" t="s">
        <v>348</v>
      </c>
      <c r="F1150" s="26" t="s">
        <v>349</v>
      </c>
      <c r="G1150" s="277"/>
      <c r="H1150" s="129">
        <f>+H1149+1</f>
        <v>984</v>
      </c>
      <c r="I1150" s="218" t="s">
        <v>1669</v>
      </c>
      <c r="J1150" s="124">
        <v>1</v>
      </c>
      <c r="K1150" s="60" t="s">
        <v>353</v>
      </c>
      <c r="L1150" s="12" t="s">
        <v>766</v>
      </c>
      <c r="W1150" s="198">
        <v>1</v>
      </c>
    </row>
    <row r="1151" spans="1:24" x14ac:dyDescent="0.5">
      <c r="H1151" s="12">
        <f>COUNT(H5:H1150)</f>
        <v>984</v>
      </c>
    </row>
    <row r="1152" spans="1:24" x14ac:dyDescent="0.5">
      <c r="M1152" s="12">
        <f>SUM(M1153:M1176)</f>
        <v>984</v>
      </c>
    </row>
    <row r="1153" spans="12:13" x14ac:dyDescent="0.5">
      <c r="L1153" s="12" t="s">
        <v>3075</v>
      </c>
      <c r="M1153" s="12">
        <f>COUNTIF(L$5:L$1150,L1153)</f>
        <v>83</v>
      </c>
    </row>
    <row r="1154" spans="12:13" x14ac:dyDescent="0.5">
      <c r="L1154" s="12" t="s">
        <v>2457</v>
      </c>
      <c r="M1154" s="12">
        <f t="shared" ref="M1154:M1176" si="45">COUNTIF(L$5:L$1150,L1154)</f>
        <v>52</v>
      </c>
    </row>
    <row r="1155" spans="12:13" x14ac:dyDescent="0.5">
      <c r="L1155" s="12" t="s">
        <v>2377</v>
      </c>
      <c r="M1155" s="12">
        <f t="shared" si="45"/>
        <v>28</v>
      </c>
    </row>
    <row r="1156" spans="12:13" x14ac:dyDescent="0.5">
      <c r="L1156" s="12" t="s">
        <v>1991</v>
      </c>
      <c r="M1156" s="12">
        <f t="shared" si="45"/>
        <v>85</v>
      </c>
    </row>
    <row r="1157" spans="12:13" x14ac:dyDescent="0.5">
      <c r="L1157" s="12" t="s">
        <v>1887</v>
      </c>
      <c r="M1157" s="12">
        <f t="shared" si="45"/>
        <v>82</v>
      </c>
    </row>
    <row r="1158" spans="12:13" x14ac:dyDescent="0.5">
      <c r="L1158" s="12" t="s">
        <v>3059</v>
      </c>
      <c r="M1158" s="12">
        <f t="shared" si="45"/>
        <v>28</v>
      </c>
    </row>
    <row r="1159" spans="12:13" x14ac:dyDescent="0.5">
      <c r="L1159" s="12" t="s">
        <v>1834</v>
      </c>
      <c r="M1159" s="12">
        <f t="shared" si="45"/>
        <v>5</v>
      </c>
    </row>
    <row r="1160" spans="12:13" x14ac:dyDescent="0.5">
      <c r="L1160" s="12" t="s">
        <v>1850</v>
      </c>
      <c r="M1160" s="12">
        <f t="shared" si="45"/>
        <v>78</v>
      </c>
    </row>
    <row r="1161" spans="12:13" x14ac:dyDescent="0.5">
      <c r="L1161" s="12" t="s">
        <v>2546</v>
      </c>
      <c r="M1161" s="12">
        <f t="shared" si="45"/>
        <v>114</v>
      </c>
    </row>
    <row r="1162" spans="12:13" x14ac:dyDescent="0.5">
      <c r="L1162" s="12" t="s">
        <v>793</v>
      </c>
      <c r="M1162" s="12">
        <f t="shared" si="45"/>
        <v>27</v>
      </c>
    </row>
    <row r="1163" spans="12:13" x14ac:dyDescent="0.5">
      <c r="L1163" s="12" t="s">
        <v>75</v>
      </c>
      <c r="M1163" s="12">
        <f t="shared" si="45"/>
        <v>34</v>
      </c>
    </row>
    <row r="1164" spans="12:13" x14ac:dyDescent="0.5">
      <c r="L1164" s="12" t="s">
        <v>98</v>
      </c>
      <c r="M1164" s="12">
        <f t="shared" si="45"/>
        <v>28</v>
      </c>
    </row>
    <row r="1165" spans="12:13" x14ac:dyDescent="0.5">
      <c r="L1165" s="12" t="s">
        <v>170</v>
      </c>
      <c r="M1165" s="12">
        <f t="shared" si="45"/>
        <v>34</v>
      </c>
    </row>
    <row r="1166" spans="12:13" x14ac:dyDescent="0.5">
      <c r="L1166" s="12" t="s">
        <v>2581</v>
      </c>
      <c r="M1166" s="12">
        <f t="shared" si="45"/>
        <v>15</v>
      </c>
    </row>
    <row r="1167" spans="12:13" x14ac:dyDescent="0.5">
      <c r="L1167" s="12" t="s">
        <v>3135</v>
      </c>
      <c r="M1167" s="12">
        <f t="shared" si="45"/>
        <v>26</v>
      </c>
    </row>
    <row r="1168" spans="12:13" x14ac:dyDescent="0.5">
      <c r="L1168" s="12" t="s">
        <v>2983</v>
      </c>
      <c r="M1168" s="12">
        <f t="shared" si="45"/>
        <v>30</v>
      </c>
    </row>
    <row r="1169" spans="12:13" x14ac:dyDescent="0.5">
      <c r="L1169" s="12" t="s">
        <v>3048</v>
      </c>
      <c r="M1169" s="12">
        <f t="shared" si="45"/>
        <v>11</v>
      </c>
    </row>
    <row r="1170" spans="12:13" x14ac:dyDescent="0.5">
      <c r="L1170" s="12" t="s">
        <v>2041</v>
      </c>
      <c r="M1170" s="12">
        <f t="shared" si="45"/>
        <v>15</v>
      </c>
    </row>
    <row r="1171" spans="12:13" x14ac:dyDescent="0.5">
      <c r="L1171" s="12" t="s">
        <v>2080</v>
      </c>
      <c r="M1171" s="12">
        <f t="shared" si="45"/>
        <v>49</v>
      </c>
    </row>
    <row r="1172" spans="12:13" x14ac:dyDescent="0.5">
      <c r="L1172" s="12" t="s">
        <v>630</v>
      </c>
      <c r="M1172" s="12">
        <f t="shared" si="45"/>
        <v>14</v>
      </c>
    </row>
    <row r="1173" spans="12:13" x14ac:dyDescent="0.5">
      <c r="L1173" s="12" t="s">
        <v>665</v>
      </c>
      <c r="M1173" s="12">
        <f t="shared" si="45"/>
        <v>25</v>
      </c>
    </row>
    <row r="1174" spans="12:13" x14ac:dyDescent="0.5">
      <c r="L1174" s="12" t="s">
        <v>729</v>
      </c>
      <c r="M1174" s="12">
        <f t="shared" si="45"/>
        <v>18</v>
      </c>
    </row>
    <row r="1175" spans="12:13" x14ac:dyDescent="0.5">
      <c r="L1175" s="12" t="s">
        <v>766</v>
      </c>
      <c r="M1175" s="12">
        <f t="shared" si="45"/>
        <v>65</v>
      </c>
    </row>
    <row r="1176" spans="12:13" x14ac:dyDescent="0.5">
      <c r="L1176" s="12" t="s">
        <v>3312</v>
      </c>
      <c r="M1176" s="12">
        <f t="shared" si="45"/>
        <v>38</v>
      </c>
    </row>
  </sheetData>
  <mergeCells count="245">
    <mergeCell ref="G18:G23"/>
    <mergeCell ref="G24:G27"/>
    <mergeCell ref="G53:G57"/>
    <mergeCell ref="G58:G60"/>
    <mergeCell ref="G5:G7"/>
    <mergeCell ref="G8:G9"/>
    <mergeCell ref="G10:G11"/>
    <mergeCell ref="G12:G16"/>
    <mergeCell ref="G64:G67"/>
    <mergeCell ref="G69:G74"/>
    <mergeCell ref="G75:G76"/>
    <mergeCell ref="G28:G30"/>
    <mergeCell ref="G31:G36"/>
    <mergeCell ref="G38:G42"/>
    <mergeCell ref="G43:G44"/>
    <mergeCell ref="G45:G49"/>
    <mergeCell ref="G50:G52"/>
    <mergeCell ref="G62:G63"/>
    <mergeCell ref="G118:G121"/>
    <mergeCell ref="G122:G126"/>
    <mergeCell ref="G77:G79"/>
    <mergeCell ref="G81:G85"/>
    <mergeCell ref="G86:G89"/>
    <mergeCell ref="G90:G91"/>
    <mergeCell ref="G94:G96"/>
    <mergeCell ref="G97:G98"/>
    <mergeCell ref="G104:G105"/>
    <mergeCell ref="G107:G108"/>
    <mergeCell ref="G111:G112"/>
    <mergeCell ref="G113:G116"/>
    <mergeCell ref="G203:G206"/>
    <mergeCell ref="G207:G214"/>
    <mergeCell ref="G134:G135"/>
    <mergeCell ref="G142:G154"/>
    <mergeCell ref="G157:G159"/>
    <mergeCell ref="G163:G164"/>
    <mergeCell ref="G165:G168"/>
    <mergeCell ref="G171:G177"/>
    <mergeCell ref="G180:G187"/>
    <mergeCell ref="G190:G193"/>
    <mergeCell ref="G194:G197"/>
    <mergeCell ref="G198:G201"/>
    <mergeCell ref="G277:G279"/>
    <mergeCell ref="G282:G284"/>
    <mergeCell ref="G215:G218"/>
    <mergeCell ref="G219:G222"/>
    <mergeCell ref="G224:G233"/>
    <mergeCell ref="G234:G237"/>
    <mergeCell ref="G239:G249"/>
    <mergeCell ref="G250:G256"/>
    <mergeCell ref="G258:G260"/>
    <mergeCell ref="G261:G268"/>
    <mergeCell ref="G269:G270"/>
    <mergeCell ref="G273:G276"/>
    <mergeCell ref="G333:G336"/>
    <mergeCell ref="G338:G340"/>
    <mergeCell ref="G289:G291"/>
    <mergeCell ref="G292:G293"/>
    <mergeCell ref="G296:G297"/>
    <mergeCell ref="G301:G302"/>
    <mergeCell ref="G303:G304"/>
    <mergeCell ref="G307:G308"/>
    <mergeCell ref="G309:G310"/>
    <mergeCell ref="G312:G314"/>
    <mergeCell ref="G315:G321"/>
    <mergeCell ref="G325:G330"/>
    <mergeCell ref="G381:G382"/>
    <mergeCell ref="G383:G384"/>
    <mergeCell ref="G344:G345"/>
    <mergeCell ref="G346:G348"/>
    <mergeCell ref="G349:G351"/>
    <mergeCell ref="G352:G356"/>
    <mergeCell ref="G359:G361"/>
    <mergeCell ref="G364:G367"/>
    <mergeCell ref="G368:G372"/>
    <mergeCell ref="G373:G375"/>
    <mergeCell ref="G376:G377"/>
    <mergeCell ref="G379:G380"/>
    <mergeCell ref="G441:G442"/>
    <mergeCell ref="G444:G445"/>
    <mergeCell ref="G386:G388"/>
    <mergeCell ref="G389:G390"/>
    <mergeCell ref="G391:G393"/>
    <mergeCell ref="G396:G398"/>
    <mergeCell ref="G402:G406"/>
    <mergeCell ref="G407:G408"/>
    <mergeCell ref="G412:G413"/>
    <mergeCell ref="G415:G421"/>
    <mergeCell ref="G425:G432"/>
    <mergeCell ref="G436:G438"/>
    <mergeCell ref="G487:G491"/>
    <mergeCell ref="G492:G494"/>
    <mergeCell ref="G446:G447"/>
    <mergeCell ref="G448:G458"/>
    <mergeCell ref="G459:G461"/>
    <mergeCell ref="G462:G464"/>
    <mergeCell ref="G465:G466"/>
    <mergeCell ref="G467:G469"/>
    <mergeCell ref="G471:G472"/>
    <mergeCell ref="G473:G474"/>
    <mergeCell ref="G476:G477"/>
    <mergeCell ref="G479:G483"/>
    <mergeCell ref="G546:G550"/>
    <mergeCell ref="G551:G552"/>
    <mergeCell ref="G495:G497"/>
    <mergeCell ref="G499:G501"/>
    <mergeCell ref="G502:G506"/>
    <mergeCell ref="G507:G510"/>
    <mergeCell ref="G512:G519"/>
    <mergeCell ref="G520:G524"/>
    <mergeCell ref="G525:G527"/>
    <mergeCell ref="G529:G532"/>
    <mergeCell ref="G533:G535"/>
    <mergeCell ref="G538:G545"/>
    <mergeCell ref="G604:G606"/>
    <mergeCell ref="G608:G611"/>
    <mergeCell ref="G554:G558"/>
    <mergeCell ref="G560:G563"/>
    <mergeCell ref="G564:G566"/>
    <mergeCell ref="G568:G573"/>
    <mergeCell ref="G574:G576"/>
    <mergeCell ref="G579:G584"/>
    <mergeCell ref="G585:G592"/>
    <mergeCell ref="G594:G596"/>
    <mergeCell ref="G597:G599"/>
    <mergeCell ref="G601:G603"/>
    <mergeCell ref="G656:G657"/>
    <mergeCell ref="G660:G661"/>
    <mergeCell ref="G612:G613"/>
    <mergeCell ref="G616:G618"/>
    <mergeCell ref="G619:G626"/>
    <mergeCell ref="G627:G632"/>
    <mergeCell ref="G633:G634"/>
    <mergeCell ref="G637:G639"/>
    <mergeCell ref="G641:G644"/>
    <mergeCell ref="G648:G650"/>
    <mergeCell ref="G651:G652"/>
    <mergeCell ref="G654:G655"/>
    <mergeCell ref="G692:G693"/>
    <mergeCell ref="G696:G705"/>
    <mergeCell ref="G662:G663"/>
    <mergeCell ref="G664:G665"/>
    <mergeCell ref="G670:G671"/>
    <mergeCell ref="G672:G673"/>
    <mergeCell ref="G674:G675"/>
    <mergeCell ref="G678:G681"/>
    <mergeCell ref="G682:G683"/>
    <mergeCell ref="G685:G686"/>
    <mergeCell ref="G687:G688"/>
    <mergeCell ref="G690:G691"/>
    <mergeCell ref="G749:G753"/>
    <mergeCell ref="G754:G755"/>
    <mergeCell ref="G707:G713"/>
    <mergeCell ref="G714:G717"/>
    <mergeCell ref="G718:G719"/>
    <mergeCell ref="G720:G721"/>
    <mergeCell ref="G722:G726"/>
    <mergeCell ref="G727:G728"/>
    <mergeCell ref="G731:G738"/>
    <mergeCell ref="G739:G743"/>
    <mergeCell ref="G744:G745"/>
    <mergeCell ref="G747:G748"/>
    <mergeCell ref="G808:G812"/>
    <mergeCell ref="G816:G820"/>
    <mergeCell ref="G758:G759"/>
    <mergeCell ref="G760:G762"/>
    <mergeCell ref="G764:G767"/>
    <mergeCell ref="G768:G775"/>
    <mergeCell ref="G776:G778"/>
    <mergeCell ref="G781:G785"/>
    <mergeCell ref="G786:G787"/>
    <mergeCell ref="G789:G790"/>
    <mergeCell ref="G794:G800"/>
    <mergeCell ref="G803:G805"/>
    <mergeCell ref="G860:G861"/>
    <mergeCell ref="G865:G867"/>
    <mergeCell ref="G823:G827"/>
    <mergeCell ref="G830:G831"/>
    <mergeCell ref="G832:G834"/>
    <mergeCell ref="G836:G839"/>
    <mergeCell ref="G840:G841"/>
    <mergeCell ref="G842:G845"/>
    <mergeCell ref="G847:G849"/>
    <mergeCell ref="G851:G852"/>
    <mergeCell ref="G854:G856"/>
    <mergeCell ref="G857:G859"/>
    <mergeCell ref="G939:G943"/>
    <mergeCell ref="G944:G949"/>
    <mergeCell ref="G870:G873"/>
    <mergeCell ref="G875:G876"/>
    <mergeCell ref="G882:G884"/>
    <mergeCell ref="G886:G888"/>
    <mergeCell ref="G890:G892"/>
    <mergeCell ref="G894:G895"/>
    <mergeCell ref="G896:G897"/>
    <mergeCell ref="G901:G920"/>
    <mergeCell ref="G921:G928"/>
    <mergeCell ref="G929:G938"/>
    <mergeCell ref="G1005:G1010"/>
    <mergeCell ref="G1013:G1018"/>
    <mergeCell ref="G952:G954"/>
    <mergeCell ref="G955:G958"/>
    <mergeCell ref="G962:G963"/>
    <mergeCell ref="G964:G966"/>
    <mergeCell ref="G975:G978"/>
    <mergeCell ref="G979:G981"/>
    <mergeCell ref="G982:G984"/>
    <mergeCell ref="G989:G990"/>
    <mergeCell ref="G992:G993"/>
    <mergeCell ref="G999:G1000"/>
    <mergeCell ref="G1051:G1052"/>
    <mergeCell ref="G1054:G1055"/>
    <mergeCell ref="G1020:G1021"/>
    <mergeCell ref="G1022:G1024"/>
    <mergeCell ref="G1027:G1028"/>
    <mergeCell ref="G1029:G1031"/>
    <mergeCell ref="G1033:G1034"/>
    <mergeCell ref="G1035:G1037"/>
    <mergeCell ref="G1038:G1040"/>
    <mergeCell ref="G1043:G1044"/>
    <mergeCell ref="G1045:G1047"/>
    <mergeCell ref="G1049:G1050"/>
    <mergeCell ref="G1109:G1111"/>
    <mergeCell ref="G1114:G1115"/>
    <mergeCell ref="G1057:G1058"/>
    <mergeCell ref="G1062:G1066"/>
    <mergeCell ref="G1068:G1070"/>
    <mergeCell ref="G1075:G1077"/>
    <mergeCell ref="G1080:G1081"/>
    <mergeCell ref="G1083:G1084"/>
    <mergeCell ref="G1137:G1140"/>
    <mergeCell ref="G1085:G1087"/>
    <mergeCell ref="G1089:G1093"/>
    <mergeCell ref="G1094:G1097"/>
    <mergeCell ref="G1100:G1108"/>
    <mergeCell ref="G1141:G1145"/>
    <mergeCell ref="G1148:G1150"/>
    <mergeCell ref="G1116:G1117"/>
    <mergeCell ref="G1118:G1119"/>
    <mergeCell ref="G1121:G1122"/>
    <mergeCell ref="G1123:G1124"/>
    <mergeCell ref="G1125:G1126"/>
    <mergeCell ref="G1129:G1130"/>
    <mergeCell ref="G1131:G1133"/>
    <mergeCell ref="G1134:G1135"/>
  </mergeCells>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1" workbookViewId="0">
      <selection activeCell="N19" sqref="N19"/>
    </sheetView>
  </sheetViews>
  <sheetFormatPr baseColWidth="10" defaultColWidth="11.44140625" defaultRowHeight="13.8" x14ac:dyDescent="0.3"/>
  <cols>
    <col min="1" max="10" width="0.88671875" style="220" hidden="1" customWidth="1"/>
    <col min="11" max="11" width="7.33203125" style="221" customWidth="1"/>
    <col min="12" max="12" width="74" style="221" customWidth="1"/>
    <col min="13" max="19" width="12.6640625" style="222" customWidth="1"/>
    <col min="20" max="20" width="11.44140625" style="220"/>
    <col min="21" max="22" width="11.6640625" style="220" customWidth="1"/>
    <col min="23" max="16384" width="11.44140625" style="220"/>
  </cols>
  <sheetData>
    <row r="1" spans="10:34" ht="10.95" customHeight="1" x14ac:dyDescent="0.3"/>
    <row r="2" spans="10:34" ht="17.399999999999999" customHeight="1" x14ac:dyDescent="0.3">
      <c r="K2" s="322" t="s">
        <v>1673</v>
      </c>
      <c r="L2" s="323"/>
      <c r="M2" s="326" t="s">
        <v>1674</v>
      </c>
      <c r="N2" s="327"/>
      <c r="O2" s="327"/>
      <c r="P2" s="327"/>
      <c r="Q2" s="327"/>
      <c r="R2" s="327"/>
      <c r="S2" s="328"/>
    </row>
    <row r="3" spans="10:34" ht="24.6" customHeight="1" x14ac:dyDescent="0.3">
      <c r="K3" s="324"/>
      <c r="L3" s="325"/>
      <c r="M3" s="223" t="s">
        <v>1675</v>
      </c>
      <c r="N3" s="223" t="s">
        <v>1676</v>
      </c>
      <c r="O3" s="223" t="s">
        <v>3065</v>
      </c>
      <c r="P3" s="223" t="s">
        <v>1677</v>
      </c>
      <c r="Q3" s="223" t="s">
        <v>1678</v>
      </c>
      <c r="R3" s="223" t="s">
        <v>1679</v>
      </c>
      <c r="S3" s="223" t="s">
        <v>1680</v>
      </c>
    </row>
    <row r="4" spans="10:34" ht="15" customHeight="1" x14ac:dyDescent="0.3">
      <c r="J4" s="220" t="s">
        <v>1681</v>
      </c>
      <c r="K4" s="224"/>
      <c r="L4" s="225" t="s">
        <v>1682</v>
      </c>
      <c r="M4" s="226">
        <f t="shared" ref="M4:M22" si="0">SUM(N4:S4)</f>
        <v>4673387.9800000004</v>
      </c>
      <c r="N4" s="226">
        <f t="shared" ref="N4:S4" si="1">N36+N114+N144+N176+N212+N235+N7</f>
        <v>537466.98</v>
      </c>
      <c r="O4" s="226">
        <f t="shared" si="1"/>
        <v>2390873</v>
      </c>
      <c r="P4" s="226">
        <f t="shared" si="1"/>
        <v>482010</v>
      </c>
      <c r="Q4" s="226">
        <f t="shared" si="1"/>
        <v>54000</v>
      </c>
      <c r="R4" s="226">
        <f t="shared" si="1"/>
        <v>731080</v>
      </c>
      <c r="S4" s="226">
        <f t="shared" si="1"/>
        <v>477958</v>
      </c>
      <c r="U4" s="227"/>
      <c r="V4" s="227"/>
    </row>
    <row r="5" spans="10:34" ht="15" hidden="1" customHeight="1" x14ac:dyDescent="0.3">
      <c r="J5" s="220" t="s">
        <v>1683</v>
      </c>
      <c r="K5" s="228"/>
      <c r="L5" s="229"/>
      <c r="M5" s="230" t="e">
        <f t="shared" si="0"/>
        <v>#REF!</v>
      </c>
      <c r="N5" s="230">
        <v>338485.78286463098</v>
      </c>
      <c r="O5" s="230" t="e">
        <f>+#REF!</f>
        <v>#REF!</v>
      </c>
      <c r="P5" s="230">
        <f>417000+65000</f>
        <v>482000</v>
      </c>
      <c r="Q5" s="230">
        <v>50000</v>
      </c>
      <c r="R5" s="230">
        <v>254534</v>
      </c>
      <c r="S5" s="230">
        <v>321980</v>
      </c>
    </row>
    <row r="6" spans="10:34" ht="15" hidden="1" customHeight="1" x14ac:dyDescent="0.3">
      <c r="J6" s="220" t="s">
        <v>1684</v>
      </c>
      <c r="K6" s="231"/>
      <c r="L6" s="232"/>
      <c r="M6" s="233" t="e">
        <f t="shared" si="0"/>
        <v>#REF!</v>
      </c>
      <c r="N6" s="233">
        <f t="shared" ref="N6:S6" si="2">+N4-N5</f>
        <v>198981.197135369</v>
      </c>
      <c r="O6" s="233" t="e">
        <f t="shared" si="2"/>
        <v>#REF!</v>
      </c>
      <c r="P6" s="233">
        <f t="shared" si="2"/>
        <v>10</v>
      </c>
      <c r="Q6" s="233">
        <f t="shared" si="2"/>
        <v>4000</v>
      </c>
      <c r="R6" s="233">
        <f t="shared" si="2"/>
        <v>476546</v>
      </c>
      <c r="S6" s="233">
        <f t="shared" si="2"/>
        <v>155978</v>
      </c>
    </row>
    <row r="7" spans="10:34" ht="15" customHeight="1" x14ac:dyDescent="0.3">
      <c r="J7" s="220" t="s">
        <v>1681</v>
      </c>
      <c r="K7" s="234" t="s">
        <v>1685</v>
      </c>
      <c r="L7" s="235" t="s">
        <v>1686</v>
      </c>
      <c r="M7" s="226">
        <f t="shared" si="0"/>
        <v>1017000</v>
      </c>
      <c r="N7" s="226">
        <f t="shared" ref="N7:S7" si="3">+N10+N23</f>
        <v>65000</v>
      </c>
      <c r="O7" s="226">
        <f t="shared" si="3"/>
        <v>29000</v>
      </c>
      <c r="P7" s="226">
        <f t="shared" si="3"/>
        <v>220000</v>
      </c>
      <c r="Q7" s="226">
        <f t="shared" si="3"/>
        <v>30000</v>
      </c>
      <c r="R7" s="226">
        <f t="shared" si="3"/>
        <v>463000</v>
      </c>
      <c r="S7" s="226">
        <f t="shared" si="3"/>
        <v>210000</v>
      </c>
    </row>
    <row r="8" spans="10:34" ht="15" hidden="1" customHeight="1" x14ac:dyDescent="0.3">
      <c r="J8" s="220" t="s">
        <v>1683</v>
      </c>
      <c r="K8" s="228"/>
      <c r="L8" s="236"/>
      <c r="M8" s="230">
        <f t="shared" si="0"/>
        <v>60000</v>
      </c>
      <c r="N8" s="230"/>
      <c r="O8" s="230"/>
      <c r="P8" s="230">
        <f>+P11+P24</f>
        <v>60000</v>
      </c>
      <c r="Q8" s="230"/>
      <c r="R8" s="230"/>
      <c r="S8" s="230"/>
    </row>
    <row r="9" spans="10:34" ht="15" hidden="1" customHeight="1" x14ac:dyDescent="0.3">
      <c r="J9" s="220" t="s">
        <v>1684</v>
      </c>
      <c r="K9" s="231"/>
      <c r="L9" s="237"/>
      <c r="M9" s="233">
        <f t="shared" si="0"/>
        <v>957000</v>
      </c>
      <c r="N9" s="233">
        <f t="shared" ref="N9:S9" si="4">+N7-N8</f>
        <v>65000</v>
      </c>
      <c r="O9" s="233">
        <f t="shared" si="4"/>
        <v>29000</v>
      </c>
      <c r="P9" s="233">
        <f t="shared" si="4"/>
        <v>160000</v>
      </c>
      <c r="Q9" s="233">
        <f t="shared" si="4"/>
        <v>30000</v>
      </c>
      <c r="R9" s="233">
        <f t="shared" si="4"/>
        <v>463000</v>
      </c>
      <c r="S9" s="233">
        <f t="shared" si="4"/>
        <v>210000</v>
      </c>
    </row>
    <row r="10" spans="10:34" ht="15" customHeight="1" x14ac:dyDescent="0.3">
      <c r="J10" s="220" t="s">
        <v>1681</v>
      </c>
      <c r="K10" s="238" t="s">
        <v>1687</v>
      </c>
      <c r="L10" s="239" t="s">
        <v>1688</v>
      </c>
      <c r="M10" s="240">
        <f t="shared" si="0"/>
        <v>598000</v>
      </c>
      <c r="N10" s="240">
        <f t="shared" ref="N10:S10" si="5">SUM(N13:N22)</f>
        <v>20000</v>
      </c>
      <c r="O10" s="240">
        <f t="shared" si="5"/>
        <v>0</v>
      </c>
      <c r="P10" s="240">
        <f t="shared" si="5"/>
        <v>140000</v>
      </c>
      <c r="Q10" s="240">
        <f t="shared" si="5"/>
        <v>0</v>
      </c>
      <c r="R10" s="240">
        <f t="shared" si="5"/>
        <v>288000</v>
      </c>
      <c r="S10" s="240">
        <f t="shared" si="5"/>
        <v>150000</v>
      </c>
    </row>
    <row r="11" spans="10:34" ht="15" hidden="1" customHeight="1" x14ac:dyDescent="0.3">
      <c r="J11" s="220" t="s">
        <v>1683</v>
      </c>
      <c r="K11" s="228"/>
      <c r="L11" s="236"/>
      <c r="M11" s="230">
        <f t="shared" si="0"/>
        <v>60000</v>
      </c>
      <c r="N11" s="230"/>
      <c r="O11" s="230"/>
      <c r="P11" s="230">
        <f>30000+30000</f>
        <v>60000</v>
      </c>
      <c r="Q11" s="230"/>
      <c r="R11" s="230"/>
      <c r="S11" s="230"/>
    </row>
    <row r="12" spans="10:34" ht="15" hidden="1" customHeight="1" x14ac:dyDescent="0.3">
      <c r="J12" s="220" t="s">
        <v>1684</v>
      </c>
      <c r="K12" s="231"/>
      <c r="L12" s="237"/>
      <c r="M12" s="233">
        <f t="shared" si="0"/>
        <v>538000</v>
      </c>
      <c r="N12" s="233">
        <f t="shared" ref="N12:S12" si="6">+N10-N11</f>
        <v>20000</v>
      </c>
      <c r="O12" s="233">
        <f t="shared" si="6"/>
        <v>0</v>
      </c>
      <c r="P12" s="233">
        <f t="shared" si="6"/>
        <v>80000</v>
      </c>
      <c r="Q12" s="233">
        <f t="shared" si="6"/>
        <v>0</v>
      </c>
      <c r="R12" s="233">
        <f t="shared" si="6"/>
        <v>288000</v>
      </c>
      <c r="S12" s="233">
        <f t="shared" si="6"/>
        <v>150000</v>
      </c>
    </row>
    <row r="13" spans="10:34" ht="15" customHeight="1" x14ac:dyDescent="0.3">
      <c r="K13" s="228" t="s">
        <v>1689</v>
      </c>
      <c r="L13" s="241" t="s">
        <v>1690</v>
      </c>
      <c r="M13" s="242">
        <f t="shared" si="0"/>
        <v>268000</v>
      </c>
      <c r="N13" s="242"/>
      <c r="O13" s="242"/>
      <c r="P13" s="242">
        <v>100000</v>
      </c>
      <c r="Q13" s="242"/>
      <c r="R13" s="242">
        <v>168000</v>
      </c>
      <c r="S13" s="242"/>
      <c r="W13" s="220" t="s">
        <v>1691</v>
      </c>
    </row>
    <row r="14" spans="10:34" ht="15" customHeight="1" x14ac:dyDescent="0.3">
      <c r="K14" s="228" t="s">
        <v>1692</v>
      </c>
      <c r="L14" s="241" t="s">
        <v>1693</v>
      </c>
      <c r="M14" s="242">
        <f t="shared" si="0"/>
        <v>65000</v>
      </c>
      <c r="N14" s="242"/>
      <c r="O14" s="242"/>
      <c r="P14" s="242">
        <v>10000</v>
      </c>
      <c r="Q14" s="242"/>
      <c r="R14" s="242">
        <v>55000</v>
      </c>
      <c r="S14" s="242"/>
    </row>
    <row r="15" spans="10:34" ht="15" customHeight="1" x14ac:dyDescent="0.3">
      <c r="K15" s="228" t="s">
        <v>1694</v>
      </c>
      <c r="L15" s="241" t="s">
        <v>1695</v>
      </c>
      <c r="M15" s="242">
        <f t="shared" si="0"/>
        <v>100000</v>
      </c>
      <c r="N15" s="242"/>
      <c r="O15" s="242"/>
      <c r="P15" s="242"/>
      <c r="Q15" s="242"/>
      <c r="R15" s="242"/>
      <c r="S15" s="242">
        <v>100000</v>
      </c>
    </row>
    <row r="16" spans="10:34" ht="15" customHeight="1" x14ac:dyDescent="0.3">
      <c r="K16" s="228" t="s">
        <v>1696</v>
      </c>
      <c r="L16" s="241" t="s">
        <v>1697</v>
      </c>
      <c r="M16" s="242">
        <f t="shared" si="0"/>
        <v>0</v>
      </c>
      <c r="N16" s="242"/>
      <c r="O16" s="242"/>
      <c r="P16" s="242"/>
      <c r="Q16" s="242"/>
      <c r="R16" s="242"/>
      <c r="S16" s="242"/>
      <c r="AH16" s="243"/>
    </row>
    <row r="17" spans="10:34" ht="15" customHeight="1" x14ac:dyDescent="0.3">
      <c r="K17" s="228" t="s">
        <v>1698</v>
      </c>
      <c r="L17" s="241" t="s">
        <v>1699</v>
      </c>
      <c r="M17" s="242">
        <f t="shared" si="0"/>
        <v>0</v>
      </c>
      <c r="N17" s="242"/>
      <c r="O17" s="242"/>
      <c r="P17" s="242"/>
      <c r="Q17" s="242"/>
      <c r="R17" s="242"/>
      <c r="S17" s="242"/>
      <c r="AH17" s="243"/>
    </row>
    <row r="18" spans="10:34" ht="15" customHeight="1" x14ac:dyDescent="0.3">
      <c r="K18" s="228" t="s">
        <v>1700</v>
      </c>
      <c r="L18" s="241" t="s">
        <v>1701</v>
      </c>
      <c r="M18" s="242">
        <f t="shared" si="0"/>
        <v>0</v>
      </c>
      <c r="N18" s="242"/>
      <c r="O18" s="242"/>
      <c r="P18" s="242"/>
      <c r="Q18" s="242"/>
      <c r="R18" s="242"/>
      <c r="S18" s="242"/>
      <c r="AH18" s="243"/>
    </row>
    <row r="19" spans="10:34" ht="15" customHeight="1" x14ac:dyDescent="0.3">
      <c r="K19" s="228" t="s">
        <v>1702</v>
      </c>
      <c r="L19" s="241" t="s">
        <v>1703</v>
      </c>
      <c r="M19" s="242">
        <f t="shared" si="0"/>
        <v>40000</v>
      </c>
      <c r="N19" s="242">
        <v>20000</v>
      </c>
      <c r="O19" s="242"/>
      <c r="P19" s="242"/>
      <c r="Q19" s="242"/>
      <c r="R19" s="242"/>
      <c r="S19" s="242">
        <v>20000</v>
      </c>
      <c r="AH19" s="243"/>
    </row>
    <row r="20" spans="10:34" ht="15" customHeight="1" x14ac:dyDescent="0.3">
      <c r="K20" s="228" t="s">
        <v>1704</v>
      </c>
      <c r="L20" s="241" t="s">
        <v>1705</v>
      </c>
      <c r="M20" s="242">
        <f t="shared" si="0"/>
        <v>80000</v>
      </c>
      <c r="N20" s="242"/>
      <c r="O20" s="242"/>
      <c r="P20" s="242"/>
      <c r="Q20" s="242"/>
      <c r="R20" s="242">
        <v>50000</v>
      </c>
      <c r="S20" s="242">
        <v>30000</v>
      </c>
      <c r="AH20" s="243"/>
    </row>
    <row r="21" spans="10:34" ht="15" customHeight="1" x14ac:dyDescent="0.3">
      <c r="K21" s="228" t="s">
        <v>1706</v>
      </c>
      <c r="L21" s="241" t="s">
        <v>1707</v>
      </c>
      <c r="M21" s="242">
        <f t="shared" si="0"/>
        <v>25000</v>
      </c>
      <c r="N21" s="242"/>
      <c r="O21" s="242"/>
      <c r="P21" s="242">
        <v>10000</v>
      </c>
      <c r="Q21" s="242"/>
      <c r="R21" s="242">
        <v>15000</v>
      </c>
      <c r="S21" s="242"/>
      <c r="AH21" s="243"/>
    </row>
    <row r="22" spans="10:34" ht="15" customHeight="1" x14ac:dyDescent="0.3">
      <c r="K22" s="228" t="s">
        <v>1708</v>
      </c>
      <c r="L22" s="236" t="s">
        <v>1709</v>
      </c>
      <c r="M22" s="242">
        <f t="shared" si="0"/>
        <v>20000</v>
      </c>
      <c r="N22" s="230"/>
      <c r="O22" s="230"/>
      <c r="P22" s="242">
        <v>20000</v>
      </c>
      <c r="Q22" s="230"/>
      <c r="R22" s="230"/>
      <c r="S22" s="230"/>
      <c r="AH22" s="243"/>
    </row>
    <row r="23" spans="10:34" ht="15" customHeight="1" x14ac:dyDescent="0.3">
      <c r="J23" s="220" t="s">
        <v>1681</v>
      </c>
      <c r="K23" s="238" t="s">
        <v>1710</v>
      </c>
      <c r="L23" s="239" t="s">
        <v>1711</v>
      </c>
      <c r="M23" s="240">
        <f>SUM(N23:S23)</f>
        <v>419000</v>
      </c>
      <c r="N23" s="240">
        <f t="shared" ref="N23:S23" si="7">SUM(N26:N35)</f>
        <v>45000</v>
      </c>
      <c r="O23" s="240">
        <f t="shared" si="7"/>
        <v>29000</v>
      </c>
      <c r="P23" s="240">
        <f t="shared" si="7"/>
        <v>80000</v>
      </c>
      <c r="Q23" s="240">
        <f t="shared" si="7"/>
        <v>30000</v>
      </c>
      <c r="R23" s="240">
        <f t="shared" si="7"/>
        <v>175000</v>
      </c>
      <c r="S23" s="240">
        <f t="shared" si="7"/>
        <v>60000</v>
      </c>
      <c r="AH23" s="243"/>
    </row>
    <row r="24" spans="10:34" ht="15" hidden="1" customHeight="1" x14ac:dyDescent="0.3">
      <c r="J24" s="220" t="s">
        <v>1683</v>
      </c>
      <c r="K24" s="228"/>
      <c r="L24" s="236"/>
      <c r="M24" s="244">
        <f>SUM(N24:S24)</f>
        <v>0</v>
      </c>
      <c r="N24" s="230"/>
      <c r="O24" s="230"/>
      <c r="P24" s="230"/>
      <c r="Q24" s="230"/>
      <c r="R24" s="230"/>
      <c r="S24" s="230"/>
    </row>
    <row r="25" spans="10:34" ht="15" hidden="1" customHeight="1" x14ac:dyDescent="0.3">
      <c r="J25" s="220" t="s">
        <v>1684</v>
      </c>
      <c r="K25" s="231"/>
      <c r="L25" s="237"/>
      <c r="M25" s="245">
        <f>SUM(N25:S25)</f>
        <v>419000</v>
      </c>
      <c r="N25" s="233">
        <f t="shared" ref="N25:S25" si="8">+N23-N24</f>
        <v>45000</v>
      </c>
      <c r="O25" s="233">
        <f t="shared" si="8"/>
        <v>29000</v>
      </c>
      <c r="P25" s="233">
        <f t="shared" si="8"/>
        <v>80000</v>
      </c>
      <c r="Q25" s="233">
        <f t="shared" si="8"/>
        <v>30000</v>
      </c>
      <c r="R25" s="233">
        <f t="shared" si="8"/>
        <v>175000</v>
      </c>
      <c r="S25" s="233">
        <f t="shared" si="8"/>
        <v>60000</v>
      </c>
    </row>
    <row r="26" spans="10:34" ht="15" customHeight="1" x14ac:dyDescent="0.3">
      <c r="K26" s="228" t="s">
        <v>1712</v>
      </c>
      <c r="L26" s="236" t="s">
        <v>1713</v>
      </c>
      <c r="M26" s="242">
        <f>SUM(N26:S26)</f>
        <v>25000</v>
      </c>
      <c r="N26" s="242">
        <v>25000</v>
      </c>
      <c r="O26" s="242"/>
      <c r="P26" s="242"/>
      <c r="Q26" s="242"/>
      <c r="R26" s="242"/>
      <c r="S26" s="242"/>
    </row>
    <row r="27" spans="10:34" ht="15" customHeight="1" x14ac:dyDescent="0.3">
      <c r="K27" s="228" t="s">
        <v>1714</v>
      </c>
      <c r="L27" s="236" t="s">
        <v>1715</v>
      </c>
      <c r="M27" s="242">
        <f t="shared" ref="M27:M41" si="9">SUM(N27:S27)</f>
        <v>10000</v>
      </c>
      <c r="N27" s="242">
        <v>10000</v>
      </c>
      <c r="O27" s="242"/>
      <c r="P27" s="242"/>
      <c r="Q27" s="242"/>
      <c r="R27" s="242"/>
      <c r="S27" s="242"/>
    </row>
    <row r="28" spans="10:34" ht="15" customHeight="1" x14ac:dyDescent="0.3">
      <c r="K28" s="228" t="s">
        <v>1716</v>
      </c>
      <c r="L28" s="236" t="s">
        <v>196</v>
      </c>
      <c r="M28" s="242">
        <f t="shared" si="9"/>
        <v>10000</v>
      </c>
      <c r="N28" s="242">
        <v>10000</v>
      </c>
      <c r="O28" s="242"/>
      <c r="P28" s="242"/>
      <c r="Q28" s="242"/>
      <c r="R28" s="242"/>
      <c r="S28" s="242"/>
    </row>
    <row r="29" spans="10:34" ht="15" customHeight="1" x14ac:dyDescent="0.3">
      <c r="K29" s="228" t="s">
        <v>197</v>
      </c>
      <c r="L29" s="236" t="s">
        <v>198</v>
      </c>
      <c r="M29" s="242">
        <f t="shared" si="9"/>
        <v>120000</v>
      </c>
      <c r="N29" s="242"/>
      <c r="O29" s="242"/>
      <c r="P29" s="242"/>
      <c r="Q29" s="242"/>
      <c r="R29" s="242">
        <v>60000</v>
      </c>
      <c r="S29" s="242">
        <v>60000</v>
      </c>
    </row>
    <row r="30" spans="10:34" ht="15" customHeight="1" x14ac:dyDescent="0.3">
      <c r="K30" s="228" t="s">
        <v>199</v>
      </c>
      <c r="L30" s="236" t="s">
        <v>200</v>
      </c>
      <c r="M30" s="242">
        <f t="shared" si="9"/>
        <v>19000</v>
      </c>
      <c r="N30" s="242"/>
      <c r="O30" s="242">
        <v>19000</v>
      </c>
      <c r="P30" s="242"/>
      <c r="Q30" s="242"/>
      <c r="R30" s="242"/>
      <c r="S30" s="242"/>
    </row>
    <row r="31" spans="10:34" ht="15" customHeight="1" x14ac:dyDescent="0.3">
      <c r="K31" s="228" t="s">
        <v>201</v>
      </c>
      <c r="L31" s="236" t="s">
        <v>202</v>
      </c>
      <c r="M31" s="242">
        <f t="shared" si="9"/>
        <v>10000</v>
      </c>
      <c r="N31" s="242"/>
      <c r="O31" s="242">
        <v>10000</v>
      </c>
      <c r="P31" s="242"/>
      <c r="Q31" s="242"/>
      <c r="R31" s="242"/>
      <c r="S31" s="242"/>
    </row>
    <row r="32" spans="10:34" ht="15" customHeight="1" x14ac:dyDescent="0.3">
      <c r="K32" s="228" t="s">
        <v>203</v>
      </c>
      <c r="L32" s="236" t="s">
        <v>204</v>
      </c>
      <c r="M32" s="242">
        <f t="shared" si="9"/>
        <v>25000</v>
      </c>
      <c r="N32" s="242"/>
      <c r="O32" s="242"/>
      <c r="P32" s="242">
        <v>10000</v>
      </c>
      <c r="Q32" s="242"/>
      <c r="R32" s="242">
        <v>15000</v>
      </c>
      <c r="S32" s="242"/>
    </row>
    <row r="33" spans="9:19" ht="15" customHeight="1" x14ac:dyDescent="0.3">
      <c r="K33" s="228" t="s">
        <v>205</v>
      </c>
      <c r="L33" s="228" t="s">
        <v>206</v>
      </c>
      <c r="M33" s="242">
        <f t="shared" si="9"/>
        <v>50000</v>
      </c>
      <c r="N33" s="242"/>
      <c r="O33" s="242"/>
      <c r="P33" s="242">
        <v>50000</v>
      </c>
      <c r="Q33" s="242"/>
      <c r="R33" s="242"/>
      <c r="S33" s="242"/>
    </row>
    <row r="34" spans="9:19" ht="15" customHeight="1" x14ac:dyDescent="0.3">
      <c r="K34" s="228" t="s">
        <v>207</v>
      </c>
      <c r="L34" s="228" t="s">
        <v>208</v>
      </c>
      <c r="M34" s="242">
        <f t="shared" si="9"/>
        <v>20000</v>
      </c>
      <c r="N34" s="242"/>
      <c r="O34" s="242"/>
      <c r="P34" s="242">
        <v>20000</v>
      </c>
      <c r="Q34" s="242"/>
      <c r="R34" s="242"/>
      <c r="S34" s="242"/>
    </row>
    <row r="35" spans="9:19" ht="15" customHeight="1" x14ac:dyDescent="0.3">
      <c r="K35" s="228" t="s">
        <v>209</v>
      </c>
      <c r="L35" s="228" t="s">
        <v>210</v>
      </c>
      <c r="M35" s="242">
        <f t="shared" si="9"/>
        <v>130000</v>
      </c>
      <c r="N35" s="246"/>
      <c r="O35" s="230"/>
      <c r="P35" s="230"/>
      <c r="Q35" s="246">
        <v>30000</v>
      </c>
      <c r="R35" s="246">
        <v>100000</v>
      </c>
      <c r="S35" s="230"/>
    </row>
    <row r="36" spans="9:19" ht="15" customHeight="1" x14ac:dyDescent="0.3">
      <c r="J36" s="220" t="s">
        <v>1681</v>
      </c>
      <c r="K36" s="234">
        <v>1</v>
      </c>
      <c r="L36" s="235" t="s">
        <v>211</v>
      </c>
      <c r="M36" s="226">
        <f t="shared" si="9"/>
        <v>3115376.98</v>
      </c>
      <c r="N36" s="247">
        <f t="shared" ref="N36:S36" si="10">+N39+N47+N60+N67+N76+N82+N88+N94+N99+N106</f>
        <v>336387.98</v>
      </c>
      <c r="O36" s="226">
        <f t="shared" si="10"/>
        <v>2330573</v>
      </c>
      <c r="P36" s="226">
        <f t="shared" si="10"/>
        <v>255510</v>
      </c>
      <c r="Q36" s="226">
        <f t="shared" si="10"/>
        <v>12000</v>
      </c>
      <c r="R36" s="226">
        <f t="shared" si="10"/>
        <v>82108</v>
      </c>
      <c r="S36" s="226">
        <f t="shared" si="10"/>
        <v>98798</v>
      </c>
    </row>
    <row r="37" spans="9:19" ht="15" hidden="1" customHeight="1" x14ac:dyDescent="0.3">
      <c r="J37" s="220" t="s">
        <v>1683</v>
      </c>
      <c r="K37" s="228"/>
      <c r="L37" s="236"/>
      <c r="M37" s="244">
        <f t="shared" si="9"/>
        <v>2136107.6199329356</v>
      </c>
      <c r="N37" s="230"/>
      <c r="O37" s="230">
        <v>2136107.6199329356</v>
      </c>
      <c r="P37" s="230"/>
      <c r="Q37" s="230"/>
      <c r="R37" s="230"/>
      <c r="S37" s="230"/>
    </row>
    <row r="38" spans="9:19" ht="15" hidden="1" customHeight="1" x14ac:dyDescent="0.3">
      <c r="J38" s="220" t="s">
        <v>1684</v>
      </c>
      <c r="K38" s="231"/>
      <c r="L38" s="237"/>
      <c r="M38" s="245">
        <f t="shared" si="9"/>
        <v>979269.36006706441</v>
      </c>
      <c r="N38" s="233">
        <f t="shared" ref="N38:S38" si="11">+N36-N37</f>
        <v>336387.98</v>
      </c>
      <c r="O38" s="233">
        <f t="shared" si="11"/>
        <v>194465.38006706443</v>
      </c>
      <c r="P38" s="233">
        <f t="shared" si="11"/>
        <v>255510</v>
      </c>
      <c r="Q38" s="233">
        <f t="shared" si="11"/>
        <v>12000</v>
      </c>
      <c r="R38" s="233">
        <f t="shared" si="11"/>
        <v>82108</v>
      </c>
      <c r="S38" s="233">
        <f t="shared" si="11"/>
        <v>98798</v>
      </c>
    </row>
    <row r="39" spans="9:19" ht="15" customHeight="1" x14ac:dyDescent="0.3">
      <c r="I39" s="220" t="s">
        <v>3075</v>
      </c>
      <c r="J39" s="220" t="s">
        <v>1681</v>
      </c>
      <c r="K39" s="238" t="s">
        <v>212</v>
      </c>
      <c r="L39" s="239" t="s">
        <v>213</v>
      </c>
      <c r="M39" s="240">
        <f t="shared" si="9"/>
        <v>2609959</v>
      </c>
      <c r="N39" s="240">
        <f t="shared" ref="N39:S39" si="12">SUM(N42:N46)</f>
        <v>51498</v>
      </c>
      <c r="O39" s="240">
        <f t="shared" si="12"/>
        <v>2136167</v>
      </c>
      <c r="P39" s="240">
        <f t="shared" si="12"/>
        <v>255510</v>
      </c>
      <c r="Q39" s="240">
        <f t="shared" si="12"/>
        <v>12000</v>
      </c>
      <c r="R39" s="240">
        <f t="shared" si="12"/>
        <v>58804</v>
      </c>
      <c r="S39" s="240">
        <f t="shared" si="12"/>
        <v>95980</v>
      </c>
    </row>
    <row r="40" spans="9:19" ht="15" hidden="1" customHeight="1" x14ac:dyDescent="0.3">
      <c r="J40" s="220" t="s">
        <v>1683</v>
      </c>
      <c r="K40" s="228"/>
      <c r="L40" s="236"/>
      <c r="M40" s="244">
        <f t="shared" si="9"/>
        <v>2127018.0871593924</v>
      </c>
      <c r="N40" s="230">
        <v>72728.799927913729</v>
      </c>
      <c r="O40" s="230">
        <v>2054289.2872314788</v>
      </c>
      <c r="P40" s="230"/>
      <c r="Q40" s="230"/>
      <c r="R40" s="230"/>
      <c r="S40" s="230"/>
    </row>
    <row r="41" spans="9:19" ht="15" hidden="1" customHeight="1" x14ac:dyDescent="0.3">
      <c r="J41" s="220" t="s">
        <v>1684</v>
      </c>
      <c r="K41" s="231"/>
      <c r="L41" s="237"/>
      <c r="M41" s="245">
        <f t="shared" si="9"/>
        <v>482940.91284060746</v>
      </c>
      <c r="N41" s="233">
        <f t="shared" ref="N41:S41" si="13">+N39-N40</f>
        <v>-21230.799927913729</v>
      </c>
      <c r="O41" s="233">
        <f t="shared" si="13"/>
        <v>81877.71276852116</v>
      </c>
      <c r="P41" s="233">
        <f t="shared" si="13"/>
        <v>255510</v>
      </c>
      <c r="Q41" s="233">
        <f t="shared" si="13"/>
        <v>12000</v>
      </c>
      <c r="R41" s="233">
        <f t="shared" si="13"/>
        <v>58804</v>
      </c>
      <c r="S41" s="233">
        <f t="shared" si="13"/>
        <v>95980</v>
      </c>
    </row>
    <row r="42" spans="9:19" ht="15" customHeight="1" x14ac:dyDescent="0.3">
      <c r="K42" s="228" t="s">
        <v>214</v>
      </c>
      <c r="L42" s="248" t="s">
        <v>215</v>
      </c>
      <c r="M42" s="242">
        <f t="shared" ref="M42:M113" si="14">SUM(N42:S42)</f>
        <v>11830</v>
      </c>
      <c r="N42" s="249">
        <v>1366</v>
      </c>
      <c r="O42" s="249">
        <v>130</v>
      </c>
      <c r="P42" s="249">
        <v>5500</v>
      </c>
      <c r="Q42" s="249"/>
      <c r="R42" s="249">
        <v>3604</v>
      </c>
      <c r="S42" s="249">
        <v>1230</v>
      </c>
    </row>
    <row r="43" spans="9:19" ht="15" customHeight="1" x14ac:dyDescent="0.3">
      <c r="K43" s="228" t="s">
        <v>216</v>
      </c>
      <c r="L43" s="248" t="s">
        <v>217</v>
      </c>
      <c r="M43" s="242">
        <f t="shared" si="14"/>
        <v>544377</v>
      </c>
      <c r="N43" s="249">
        <v>22782</v>
      </c>
      <c r="O43" s="249">
        <v>204795</v>
      </c>
      <c r="P43" s="249">
        <v>180000</v>
      </c>
      <c r="Q43" s="249">
        <v>12000</v>
      </c>
      <c r="R43" s="249">
        <v>44800</v>
      </c>
      <c r="S43" s="249">
        <v>80000</v>
      </c>
    </row>
    <row r="44" spans="9:19" ht="15" customHeight="1" x14ac:dyDescent="0.3">
      <c r="K44" s="228" t="s">
        <v>218</v>
      </c>
      <c r="L44" s="248" t="s">
        <v>219</v>
      </c>
      <c r="M44" s="242">
        <f t="shared" si="14"/>
        <v>50444</v>
      </c>
      <c r="N44" s="249">
        <v>8710</v>
      </c>
      <c r="O44" s="249">
        <v>36404</v>
      </c>
      <c r="P44" s="249">
        <v>410</v>
      </c>
      <c r="Q44" s="249">
        <v>0</v>
      </c>
      <c r="R44" s="249">
        <v>3000</v>
      </c>
      <c r="S44" s="249">
        <v>1920</v>
      </c>
    </row>
    <row r="45" spans="9:19" ht="15" customHeight="1" x14ac:dyDescent="0.3">
      <c r="K45" s="228" t="s">
        <v>220</v>
      </c>
      <c r="L45" s="248" t="s">
        <v>356</v>
      </c>
      <c r="M45" s="242">
        <f t="shared" si="14"/>
        <v>104500</v>
      </c>
      <c r="N45" s="249">
        <v>15500</v>
      </c>
      <c r="O45" s="249"/>
      <c r="P45" s="249">
        <v>69600</v>
      </c>
      <c r="Q45" s="249"/>
      <c r="R45" s="249">
        <v>7400</v>
      </c>
      <c r="S45" s="249">
        <v>12000</v>
      </c>
    </row>
    <row r="46" spans="9:19" ht="15" customHeight="1" x14ac:dyDescent="0.3">
      <c r="K46" s="228" t="s">
        <v>221</v>
      </c>
      <c r="L46" s="248" t="s">
        <v>357</v>
      </c>
      <c r="M46" s="242">
        <f t="shared" si="14"/>
        <v>1898808</v>
      </c>
      <c r="N46" s="249">
        <v>3140</v>
      </c>
      <c r="O46" s="249">
        <v>1894838</v>
      </c>
      <c r="P46" s="249"/>
      <c r="Q46" s="249"/>
      <c r="R46" s="249"/>
      <c r="S46" s="249">
        <v>830</v>
      </c>
    </row>
    <row r="47" spans="9:19" ht="15" customHeight="1" x14ac:dyDescent="0.3">
      <c r="J47" s="220" t="s">
        <v>1681</v>
      </c>
      <c r="K47" s="238" t="s">
        <v>222</v>
      </c>
      <c r="L47" s="239" t="s">
        <v>223</v>
      </c>
      <c r="M47" s="240">
        <f>SUM(N47:S47)</f>
        <v>407838</v>
      </c>
      <c r="N47" s="240">
        <f t="shared" ref="N47:S47" si="15">SUM(N50:N59)</f>
        <v>199982</v>
      </c>
      <c r="O47" s="240">
        <f t="shared" si="15"/>
        <v>194406</v>
      </c>
      <c r="P47" s="240">
        <f t="shared" si="15"/>
        <v>0</v>
      </c>
      <c r="Q47" s="240">
        <f t="shared" si="15"/>
        <v>0</v>
      </c>
      <c r="R47" s="240">
        <f t="shared" si="15"/>
        <v>13450</v>
      </c>
      <c r="S47" s="240">
        <f t="shared" si="15"/>
        <v>0</v>
      </c>
    </row>
    <row r="48" spans="9:19" ht="15" hidden="1" customHeight="1" x14ac:dyDescent="0.3">
      <c r="J48" s="220" t="s">
        <v>1683</v>
      </c>
      <c r="K48" s="228"/>
      <c r="L48" s="236"/>
      <c r="M48" s="244">
        <f>SUM(N48:S48)</f>
        <v>281800.38570653286</v>
      </c>
      <c r="N48" s="230">
        <v>199982.05300507636</v>
      </c>
      <c r="O48" s="230">
        <v>81818.332701456529</v>
      </c>
      <c r="P48" s="230"/>
      <c r="Q48" s="230"/>
      <c r="R48" s="230"/>
      <c r="S48" s="230"/>
    </row>
    <row r="49" spans="10:21" ht="15" hidden="1" customHeight="1" x14ac:dyDescent="0.3">
      <c r="J49" s="220" t="s">
        <v>1684</v>
      </c>
      <c r="K49" s="231"/>
      <c r="L49" s="237"/>
      <c r="M49" s="245">
        <f>SUM(N49:S49)</f>
        <v>126037.61429346711</v>
      </c>
      <c r="N49" s="233">
        <f t="shared" ref="N49:S49" si="16">+N47-N48</f>
        <v>-5.3005076362751424E-2</v>
      </c>
      <c r="O49" s="233">
        <f t="shared" si="16"/>
        <v>112587.66729854347</v>
      </c>
      <c r="P49" s="233">
        <f t="shared" si="16"/>
        <v>0</v>
      </c>
      <c r="Q49" s="233">
        <f t="shared" si="16"/>
        <v>0</v>
      </c>
      <c r="R49" s="233">
        <f t="shared" si="16"/>
        <v>13450</v>
      </c>
      <c r="S49" s="233">
        <f t="shared" si="16"/>
        <v>0</v>
      </c>
      <c r="T49" s="220" t="e">
        <f>+O49-O6</f>
        <v>#REF!</v>
      </c>
      <c r="U49" s="243" t="e">
        <f>+T49/O49</f>
        <v>#REF!</v>
      </c>
    </row>
    <row r="50" spans="10:21" ht="15" customHeight="1" x14ac:dyDescent="0.3">
      <c r="K50" s="228" t="s">
        <v>224</v>
      </c>
      <c r="L50" s="248" t="s">
        <v>1036</v>
      </c>
      <c r="M50" s="242">
        <f t="shared" si="14"/>
        <v>40510</v>
      </c>
      <c r="N50" s="249"/>
      <c r="O50" s="249">
        <v>40451</v>
      </c>
      <c r="P50" s="249">
        <v>0</v>
      </c>
      <c r="Q50" s="249">
        <v>0</v>
      </c>
      <c r="R50" s="249">
        <v>59</v>
      </c>
      <c r="S50" s="249">
        <v>0</v>
      </c>
    </row>
    <row r="51" spans="10:21" ht="15" customHeight="1" x14ac:dyDescent="0.3">
      <c r="K51" s="228" t="s">
        <v>225</v>
      </c>
      <c r="L51" s="248" t="s">
        <v>226</v>
      </c>
      <c r="M51" s="242">
        <f t="shared" si="14"/>
        <v>9138</v>
      </c>
      <c r="N51" s="249"/>
      <c r="O51" s="249">
        <v>9138</v>
      </c>
      <c r="P51" s="249">
        <v>0</v>
      </c>
      <c r="Q51" s="249">
        <v>0</v>
      </c>
      <c r="R51" s="249">
        <v>0</v>
      </c>
      <c r="S51" s="249">
        <v>0</v>
      </c>
    </row>
    <row r="52" spans="10:21" ht="15" customHeight="1" x14ac:dyDescent="0.3">
      <c r="K52" s="228" t="s">
        <v>227</v>
      </c>
      <c r="L52" s="248" t="s">
        <v>1037</v>
      </c>
      <c r="M52" s="242">
        <f t="shared" si="14"/>
        <v>9278</v>
      </c>
      <c r="N52" s="249"/>
      <c r="O52" s="249">
        <v>9278</v>
      </c>
      <c r="P52" s="249">
        <v>0</v>
      </c>
      <c r="Q52" s="249">
        <v>0</v>
      </c>
      <c r="R52" s="249">
        <v>0</v>
      </c>
      <c r="S52" s="249">
        <v>0</v>
      </c>
    </row>
    <row r="53" spans="10:21" ht="15" customHeight="1" x14ac:dyDescent="0.3">
      <c r="K53" s="228" t="s">
        <v>228</v>
      </c>
      <c r="L53" s="248" t="s">
        <v>2587</v>
      </c>
      <c r="M53" s="242">
        <f t="shared" si="14"/>
        <v>5148</v>
      </c>
      <c r="N53" s="249"/>
      <c r="O53" s="249">
        <v>5148</v>
      </c>
      <c r="P53" s="249">
        <v>0</v>
      </c>
      <c r="Q53" s="249">
        <v>0</v>
      </c>
      <c r="R53" s="249">
        <v>0</v>
      </c>
      <c r="S53" s="249">
        <v>0</v>
      </c>
    </row>
    <row r="54" spans="10:21" ht="15" customHeight="1" x14ac:dyDescent="0.3">
      <c r="K54" s="228" t="s">
        <v>229</v>
      </c>
      <c r="L54" s="248" t="s">
        <v>230</v>
      </c>
      <c r="M54" s="242">
        <f t="shared" si="14"/>
        <v>12053</v>
      </c>
      <c r="N54" s="249"/>
      <c r="O54" s="249">
        <v>12053</v>
      </c>
      <c r="P54" s="249">
        <v>0</v>
      </c>
      <c r="Q54" s="249">
        <v>0</v>
      </c>
      <c r="R54" s="249">
        <v>0</v>
      </c>
      <c r="S54" s="249">
        <v>0</v>
      </c>
    </row>
    <row r="55" spans="10:21" ht="15" customHeight="1" x14ac:dyDescent="0.3">
      <c r="K55" s="228" t="s">
        <v>231</v>
      </c>
      <c r="L55" s="248" t="s">
        <v>2588</v>
      </c>
      <c r="M55" s="242">
        <f t="shared" si="14"/>
        <v>74163</v>
      </c>
      <c r="N55" s="249"/>
      <c r="O55" s="249">
        <v>60772</v>
      </c>
      <c r="P55" s="249">
        <v>0</v>
      </c>
      <c r="Q55" s="249">
        <v>0</v>
      </c>
      <c r="R55" s="249">
        <v>13391</v>
      </c>
      <c r="S55" s="249">
        <v>0</v>
      </c>
    </row>
    <row r="56" spans="10:21" ht="15" customHeight="1" x14ac:dyDescent="0.3">
      <c r="K56" s="228" t="s">
        <v>232</v>
      </c>
      <c r="L56" s="248" t="s">
        <v>2589</v>
      </c>
      <c r="M56" s="242">
        <f t="shared" si="14"/>
        <v>0</v>
      </c>
      <c r="N56" s="249"/>
      <c r="O56" s="249">
        <v>0</v>
      </c>
      <c r="P56" s="249">
        <v>0</v>
      </c>
      <c r="Q56" s="249">
        <v>0</v>
      </c>
      <c r="R56" s="249">
        <v>0</v>
      </c>
      <c r="S56" s="249">
        <v>0</v>
      </c>
    </row>
    <row r="57" spans="10:21" ht="15" customHeight="1" x14ac:dyDescent="0.3">
      <c r="K57" s="228" t="s">
        <v>233</v>
      </c>
      <c r="L57" s="248" t="s">
        <v>2590</v>
      </c>
      <c r="M57" s="242">
        <f t="shared" si="14"/>
        <v>7134</v>
      </c>
      <c r="N57" s="249"/>
      <c r="O57" s="249">
        <v>7134</v>
      </c>
      <c r="P57" s="249">
        <v>0</v>
      </c>
      <c r="Q57" s="249">
        <v>0</v>
      </c>
      <c r="R57" s="249">
        <v>0</v>
      </c>
      <c r="S57" s="249">
        <v>0</v>
      </c>
    </row>
    <row r="58" spans="10:21" ht="15" customHeight="1" x14ac:dyDescent="0.3">
      <c r="K58" s="228" t="s">
        <v>234</v>
      </c>
      <c r="L58" s="248" t="s">
        <v>2591</v>
      </c>
      <c r="M58" s="242">
        <f t="shared" si="14"/>
        <v>5047</v>
      </c>
      <c r="N58" s="249"/>
      <c r="O58" s="249">
        <v>5047</v>
      </c>
      <c r="P58" s="249">
        <v>0</v>
      </c>
      <c r="Q58" s="249">
        <v>0</v>
      </c>
      <c r="R58" s="249">
        <v>0</v>
      </c>
      <c r="S58" s="249">
        <v>0</v>
      </c>
    </row>
    <row r="59" spans="10:21" ht="15" customHeight="1" x14ac:dyDescent="0.3">
      <c r="K59" s="228" t="s">
        <v>235</v>
      </c>
      <c r="L59" s="248" t="s">
        <v>236</v>
      </c>
      <c r="M59" s="242">
        <f t="shared" si="14"/>
        <v>245367</v>
      </c>
      <c r="N59" s="249">
        <v>199982</v>
      </c>
      <c r="O59" s="249">
        <v>45385</v>
      </c>
      <c r="P59" s="249">
        <v>0</v>
      </c>
      <c r="Q59" s="249">
        <v>0</v>
      </c>
      <c r="R59" s="249">
        <v>0</v>
      </c>
      <c r="S59" s="249">
        <v>0</v>
      </c>
    </row>
    <row r="60" spans="10:21" ht="15" customHeight="1" x14ac:dyDescent="0.3">
      <c r="J60" s="220" t="s">
        <v>1681</v>
      </c>
      <c r="K60" s="238" t="s">
        <v>237</v>
      </c>
      <c r="L60" s="239" t="s">
        <v>238</v>
      </c>
      <c r="M60" s="240">
        <f>SUM(N60:S60)</f>
        <v>33445</v>
      </c>
      <c r="N60" s="240">
        <f t="shared" ref="N60:S60" si="17">SUM(N63:N66)</f>
        <v>27271</v>
      </c>
      <c r="O60" s="240">
        <f t="shared" si="17"/>
        <v>0</v>
      </c>
      <c r="P60" s="240">
        <f t="shared" si="17"/>
        <v>0</v>
      </c>
      <c r="Q60" s="240">
        <f t="shared" si="17"/>
        <v>0</v>
      </c>
      <c r="R60" s="240">
        <f t="shared" si="17"/>
        <v>6174</v>
      </c>
      <c r="S60" s="240">
        <f t="shared" si="17"/>
        <v>0</v>
      </c>
    </row>
    <row r="61" spans="10:21" ht="15" hidden="1" customHeight="1" x14ac:dyDescent="0.3">
      <c r="J61" s="220" t="s">
        <v>1683</v>
      </c>
      <c r="K61" s="228"/>
      <c r="L61" s="236"/>
      <c r="M61" s="244">
        <f>SUM(N61:S61)</f>
        <v>27270.742677030976</v>
      </c>
      <c r="N61" s="230">
        <v>27270.742677030976</v>
      </c>
      <c r="O61" s="230"/>
      <c r="P61" s="230"/>
      <c r="Q61" s="230"/>
      <c r="R61" s="230"/>
      <c r="S61" s="230"/>
    </row>
    <row r="62" spans="10:21" ht="15" hidden="1" customHeight="1" x14ac:dyDescent="0.3">
      <c r="J62" s="220" t="s">
        <v>1684</v>
      </c>
      <c r="K62" s="231"/>
      <c r="L62" s="237"/>
      <c r="M62" s="245">
        <f>SUM(N62:S62)</f>
        <v>6174.2573229690242</v>
      </c>
      <c r="N62" s="233">
        <f t="shared" ref="N62:S62" si="18">+N60-N61</f>
        <v>0.25732296902424423</v>
      </c>
      <c r="O62" s="233">
        <f t="shared" si="18"/>
        <v>0</v>
      </c>
      <c r="P62" s="233">
        <f t="shared" si="18"/>
        <v>0</v>
      </c>
      <c r="Q62" s="233">
        <f t="shared" si="18"/>
        <v>0</v>
      </c>
      <c r="R62" s="233">
        <f t="shared" si="18"/>
        <v>6174</v>
      </c>
      <c r="S62" s="233">
        <f t="shared" si="18"/>
        <v>0</v>
      </c>
    </row>
    <row r="63" spans="10:21" ht="15" customHeight="1" x14ac:dyDescent="0.3">
      <c r="K63" s="228" t="s">
        <v>239</v>
      </c>
      <c r="L63" s="248" t="s">
        <v>240</v>
      </c>
      <c r="M63" s="242">
        <f t="shared" si="14"/>
        <v>5333</v>
      </c>
      <c r="N63" s="249">
        <v>1879</v>
      </c>
      <c r="O63" s="249"/>
      <c r="P63" s="249"/>
      <c r="Q63" s="249"/>
      <c r="R63" s="249">
        <v>3454</v>
      </c>
      <c r="S63" s="249"/>
    </row>
    <row r="64" spans="10:21" ht="15" customHeight="1" x14ac:dyDescent="0.3">
      <c r="K64" s="228" t="s">
        <v>241</v>
      </c>
      <c r="L64" s="248" t="s">
        <v>242</v>
      </c>
      <c r="M64" s="242">
        <f t="shared" si="14"/>
        <v>19745</v>
      </c>
      <c r="N64" s="249">
        <v>19745</v>
      </c>
      <c r="O64" s="249"/>
      <c r="P64" s="249"/>
      <c r="Q64" s="249"/>
      <c r="R64" s="249"/>
      <c r="S64" s="249"/>
    </row>
    <row r="65" spans="11:19" ht="15" customHeight="1" x14ac:dyDescent="0.3">
      <c r="K65" s="228" t="s">
        <v>243</v>
      </c>
      <c r="L65" s="248" t="s">
        <v>244</v>
      </c>
      <c r="M65" s="242">
        <f t="shared" si="14"/>
        <v>4586</v>
      </c>
      <c r="N65" s="249">
        <v>1866</v>
      </c>
      <c r="O65" s="249"/>
      <c r="P65" s="249"/>
      <c r="Q65" s="249"/>
      <c r="R65" s="249">
        <v>2720</v>
      </c>
      <c r="S65" s="249"/>
    </row>
    <row r="66" spans="11:19" ht="15" customHeight="1" x14ac:dyDescent="0.3">
      <c r="K66" s="228" t="s">
        <v>245</v>
      </c>
      <c r="L66" s="248" t="s">
        <v>246</v>
      </c>
      <c r="M66" s="242">
        <f t="shared" si="14"/>
        <v>3781</v>
      </c>
      <c r="N66" s="249">
        <v>3781</v>
      </c>
      <c r="O66" s="249"/>
      <c r="P66" s="249"/>
      <c r="Q66" s="249"/>
      <c r="R66" s="249"/>
      <c r="S66" s="249"/>
    </row>
    <row r="67" spans="11:19" ht="15" customHeight="1" x14ac:dyDescent="0.3">
      <c r="K67" s="238" t="s">
        <v>247</v>
      </c>
      <c r="L67" s="239" t="s">
        <v>248</v>
      </c>
      <c r="M67" s="240">
        <f>SUM(N67:S67)</f>
        <v>22360.489999999998</v>
      </c>
      <c r="N67" s="240">
        <f t="shared" ref="N67:S67" si="19">SUM(N70:N75)</f>
        <v>17080.489999999998</v>
      </c>
      <c r="O67" s="240">
        <f t="shared" si="19"/>
        <v>0</v>
      </c>
      <c r="P67" s="240">
        <f t="shared" si="19"/>
        <v>0</v>
      </c>
      <c r="Q67" s="240">
        <f t="shared" si="19"/>
        <v>0</v>
      </c>
      <c r="R67" s="240">
        <f t="shared" si="19"/>
        <v>3280</v>
      </c>
      <c r="S67" s="240">
        <f t="shared" si="19"/>
        <v>2000</v>
      </c>
    </row>
    <row r="68" spans="11:19" ht="15" hidden="1" customHeight="1" x14ac:dyDescent="0.3">
      <c r="K68" s="228"/>
      <c r="L68" s="236"/>
      <c r="M68" s="244">
        <f>SUM(N68:S68)</f>
        <v>17998.230942491802</v>
      </c>
      <c r="N68" s="230">
        <v>17998.230942491802</v>
      </c>
      <c r="O68" s="230"/>
      <c r="P68" s="230"/>
      <c r="Q68" s="230"/>
      <c r="R68" s="230"/>
      <c r="S68" s="230"/>
    </row>
    <row r="69" spans="11:19" ht="15" hidden="1" customHeight="1" x14ac:dyDescent="0.3">
      <c r="K69" s="231"/>
      <c r="L69" s="237"/>
      <c r="M69" s="245">
        <f>SUM(N69:S69)</f>
        <v>4362.2590575081958</v>
      </c>
      <c r="N69" s="233">
        <f t="shared" ref="N69:S69" si="20">+N67-N68</f>
        <v>-917.74094249180416</v>
      </c>
      <c r="O69" s="233">
        <f t="shared" si="20"/>
        <v>0</v>
      </c>
      <c r="P69" s="233">
        <f t="shared" si="20"/>
        <v>0</v>
      </c>
      <c r="Q69" s="233">
        <f t="shared" si="20"/>
        <v>0</v>
      </c>
      <c r="R69" s="233">
        <f t="shared" si="20"/>
        <v>3280</v>
      </c>
      <c r="S69" s="233">
        <f t="shared" si="20"/>
        <v>2000</v>
      </c>
    </row>
    <row r="70" spans="11:19" ht="15" customHeight="1" x14ac:dyDescent="0.3">
      <c r="K70" s="228" t="s">
        <v>249</v>
      </c>
      <c r="L70" s="248" t="s">
        <v>250</v>
      </c>
      <c r="M70" s="250">
        <f t="shared" si="14"/>
        <v>4270.49</v>
      </c>
      <c r="N70" s="251">
        <v>4270.49</v>
      </c>
      <c r="O70" s="249">
        <v>0</v>
      </c>
      <c r="P70" s="249">
        <v>0</v>
      </c>
      <c r="Q70" s="249">
        <v>0</v>
      </c>
      <c r="R70" s="249">
        <v>0</v>
      </c>
      <c r="S70" s="249">
        <v>0</v>
      </c>
    </row>
    <row r="71" spans="11:19" ht="24" customHeight="1" x14ac:dyDescent="0.3">
      <c r="K71" s="228" t="s">
        <v>251</v>
      </c>
      <c r="L71" s="248" t="s">
        <v>252</v>
      </c>
      <c r="M71" s="242">
        <f t="shared" si="14"/>
        <v>4416</v>
      </c>
      <c r="N71" s="249">
        <v>3416</v>
      </c>
      <c r="O71" s="249">
        <v>0</v>
      </c>
      <c r="P71" s="249">
        <v>0</v>
      </c>
      <c r="Q71" s="249">
        <v>0</v>
      </c>
      <c r="R71" s="249">
        <v>0</v>
      </c>
      <c r="S71" s="249">
        <v>1000</v>
      </c>
    </row>
    <row r="72" spans="11:19" ht="21.6" customHeight="1" x14ac:dyDescent="0.3">
      <c r="K72" s="228" t="s">
        <v>253</v>
      </c>
      <c r="L72" s="248" t="s">
        <v>254</v>
      </c>
      <c r="M72" s="242">
        <f t="shared" si="14"/>
        <v>3842</v>
      </c>
      <c r="N72" s="249">
        <v>2562</v>
      </c>
      <c r="O72" s="249">
        <v>0</v>
      </c>
      <c r="P72" s="249">
        <v>0</v>
      </c>
      <c r="Q72" s="249">
        <v>0</v>
      </c>
      <c r="R72" s="249">
        <v>1280</v>
      </c>
      <c r="S72" s="249">
        <v>0</v>
      </c>
    </row>
    <row r="73" spans="11:19" ht="15" customHeight="1" x14ac:dyDescent="0.3">
      <c r="K73" s="228" t="s">
        <v>255</v>
      </c>
      <c r="L73" s="248" t="s">
        <v>256</v>
      </c>
      <c r="M73" s="242">
        <f t="shared" si="14"/>
        <v>4416</v>
      </c>
      <c r="N73" s="249">
        <v>3416</v>
      </c>
      <c r="O73" s="249">
        <v>0</v>
      </c>
      <c r="P73" s="249">
        <v>0</v>
      </c>
      <c r="Q73" s="249">
        <v>0</v>
      </c>
      <c r="R73" s="249">
        <v>0</v>
      </c>
      <c r="S73" s="249">
        <v>1000</v>
      </c>
    </row>
    <row r="74" spans="11:19" ht="21.6" customHeight="1" x14ac:dyDescent="0.3">
      <c r="K74" s="228" t="s">
        <v>257</v>
      </c>
      <c r="L74" s="248" t="s">
        <v>258</v>
      </c>
      <c r="M74" s="242">
        <f t="shared" si="14"/>
        <v>4562</v>
      </c>
      <c r="N74" s="249">
        <v>2562</v>
      </c>
      <c r="O74" s="249">
        <v>0</v>
      </c>
      <c r="P74" s="249">
        <v>0</v>
      </c>
      <c r="Q74" s="249">
        <v>0</v>
      </c>
      <c r="R74" s="249">
        <v>2000</v>
      </c>
      <c r="S74" s="249">
        <v>0</v>
      </c>
    </row>
    <row r="75" spans="11:19" ht="19.95" customHeight="1" x14ac:dyDescent="0.3">
      <c r="K75" s="228" t="s">
        <v>259</v>
      </c>
      <c r="L75" s="248" t="s">
        <v>260</v>
      </c>
      <c r="M75" s="242">
        <f t="shared" si="14"/>
        <v>854</v>
      </c>
      <c r="N75" s="249">
        <v>854</v>
      </c>
      <c r="O75" s="249">
        <v>0</v>
      </c>
      <c r="P75" s="249">
        <v>0</v>
      </c>
      <c r="Q75" s="249">
        <v>0</v>
      </c>
      <c r="R75" s="249">
        <v>0</v>
      </c>
      <c r="S75" s="249">
        <v>0</v>
      </c>
    </row>
    <row r="76" spans="11:19" ht="15" customHeight="1" x14ac:dyDescent="0.3">
      <c r="K76" s="238" t="s">
        <v>261</v>
      </c>
      <c r="L76" s="239" t="s">
        <v>262</v>
      </c>
      <c r="M76" s="240">
        <f>SUM(N76:S76)</f>
        <v>403</v>
      </c>
      <c r="N76" s="240">
        <f t="shared" ref="N76:S76" si="21">SUM(N79:N81)</f>
        <v>403</v>
      </c>
      <c r="O76" s="240">
        <f t="shared" si="21"/>
        <v>0</v>
      </c>
      <c r="P76" s="240">
        <f t="shared" si="21"/>
        <v>0</v>
      </c>
      <c r="Q76" s="240">
        <f t="shared" si="21"/>
        <v>0</v>
      </c>
      <c r="R76" s="240">
        <f t="shared" si="21"/>
        <v>0</v>
      </c>
      <c r="S76" s="240">
        <f t="shared" si="21"/>
        <v>0</v>
      </c>
    </row>
    <row r="77" spans="11:19" ht="15" hidden="1" customHeight="1" x14ac:dyDescent="0.3">
      <c r="K77" s="228"/>
      <c r="L77" s="236"/>
      <c r="M77" s="244">
        <f>SUM(N77:S77)</f>
        <v>632.24143125000001</v>
      </c>
      <c r="N77" s="230">
        <v>632.24143125000001</v>
      </c>
      <c r="O77" s="230"/>
      <c r="P77" s="230"/>
      <c r="Q77" s="230"/>
      <c r="R77" s="230"/>
      <c r="S77" s="230"/>
    </row>
    <row r="78" spans="11:19" ht="15" hidden="1" customHeight="1" x14ac:dyDescent="0.3">
      <c r="K78" s="231"/>
      <c r="L78" s="237"/>
      <c r="M78" s="245">
        <f>SUM(N78:S78)</f>
        <v>-229.24143125000001</v>
      </c>
      <c r="N78" s="233">
        <f t="shared" ref="N78:S78" si="22">+N76-N77</f>
        <v>-229.24143125000001</v>
      </c>
      <c r="O78" s="233">
        <f t="shared" si="22"/>
        <v>0</v>
      </c>
      <c r="P78" s="233">
        <f t="shared" si="22"/>
        <v>0</v>
      </c>
      <c r="Q78" s="233">
        <f t="shared" si="22"/>
        <v>0</v>
      </c>
      <c r="R78" s="233">
        <f t="shared" si="22"/>
        <v>0</v>
      </c>
      <c r="S78" s="233">
        <f t="shared" si="22"/>
        <v>0</v>
      </c>
    </row>
    <row r="79" spans="11:19" ht="15" customHeight="1" x14ac:dyDescent="0.3">
      <c r="K79" s="228" t="s">
        <v>263</v>
      </c>
      <c r="L79" s="248" t="s">
        <v>264</v>
      </c>
      <c r="M79" s="242">
        <f t="shared" si="14"/>
        <v>254</v>
      </c>
      <c r="N79" s="249">
        <v>254</v>
      </c>
      <c r="O79" s="249"/>
      <c r="P79" s="249"/>
      <c r="Q79" s="249"/>
      <c r="R79" s="249"/>
      <c r="S79" s="249"/>
    </row>
    <row r="80" spans="11:19" ht="15" customHeight="1" x14ac:dyDescent="0.3">
      <c r="K80" s="228" t="s">
        <v>265</v>
      </c>
      <c r="L80" s="248" t="s">
        <v>2096</v>
      </c>
      <c r="M80" s="242">
        <f t="shared" si="14"/>
        <v>104</v>
      </c>
      <c r="N80" s="249">
        <v>104</v>
      </c>
      <c r="O80" s="249"/>
      <c r="P80" s="249"/>
      <c r="Q80" s="249"/>
      <c r="R80" s="249"/>
      <c r="S80" s="249"/>
    </row>
    <row r="81" spans="11:19" ht="15" customHeight="1" x14ac:dyDescent="0.3">
      <c r="K81" s="228" t="s">
        <v>2097</v>
      </c>
      <c r="L81" s="248" t="s">
        <v>2098</v>
      </c>
      <c r="M81" s="242">
        <f t="shared" si="14"/>
        <v>45</v>
      </c>
      <c r="N81" s="249">
        <v>45</v>
      </c>
      <c r="O81" s="249"/>
      <c r="P81" s="249"/>
      <c r="Q81" s="249"/>
      <c r="R81" s="249"/>
      <c r="S81" s="249"/>
    </row>
    <row r="82" spans="11:19" ht="15" customHeight="1" x14ac:dyDescent="0.3">
      <c r="K82" s="238" t="s">
        <v>2099</v>
      </c>
      <c r="L82" s="239" t="s">
        <v>2100</v>
      </c>
      <c r="M82" s="240">
        <f>SUM(N82:S82)</f>
        <v>1180.49</v>
      </c>
      <c r="N82" s="240">
        <f t="shared" ref="N82:S82" si="23">SUM(N85:N87)</f>
        <v>1180.49</v>
      </c>
      <c r="O82" s="240">
        <f t="shared" si="23"/>
        <v>0</v>
      </c>
      <c r="P82" s="240">
        <f t="shared" si="23"/>
        <v>0</v>
      </c>
      <c r="Q82" s="240">
        <f t="shared" si="23"/>
        <v>0</v>
      </c>
      <c r="R82" s="240">
        <f t="shared" si="23"/>
        <v>0</v>
      </c>
      <c r="S82" s="240">
        <f t="shared" si="23"/>
        <v>0</v>
      </c>
    </row>
    <row r="83" spans="11:19" ht="15" hidden="1" customHeight="1" x14ac:dyDescent="0.3">
      <c r="K83" s="228"/>
      <c r="L83" s="236"/>
      <c r="M83" s="244">
        <f>SUM(N83:S83)</f>
        <v>1180.1840050000001</v>
      </c>
      <c r="N83" s="230">
        <v>1180.1840050000001</v>
      </c>
      <c r="O83" s="230"/>
      <c r="P83" s="230"/>
      <c r="Q83" s="230"/>
      <c r="R83" s="230"/>
      <c r="S83" s="230"/>
    </row>
    <row r="84" spans="11:19" ht="15" hidden="1" customHeight="1" x14ac:dyDescent="0.3">
      <c r="K84" s="231"/>
      <c r="L84" s="237"/>
      <c r="M84" s="245">
        <f>SUM(N84:S84)</f>
        <v>0.30599499999993895</v>
      </c>
      <c r="N84" s="233">
        <f t="shared" ref="N84:S84" si="24">+N82-N83</f>
        <v>0.30599499999993895</v>
      </c>
      <c r="O84" s="233">
        <f t="shared" si="24"/>
        <v>0</v>
      </c>
      <c r="P84" s="233">
        <f t="shared" si="24"/>
        <v>0</v>
      </c>
      <c r="Q84" s="233">
        <f t="shared" si="24"/>
        <v>0</v>
      </c>
      <c r="R84" s="233">
        <f t="shared" si="24"/>
        <v>0</v>
      </c>
      <c r="S84" s="233">
        <f t="shared" si="24"/>
        <v>0</v>
      </c>
    </row>
    <row r="85" spans="11:19" ht="15" customHeight="1" x14ac:dyDescent="0.3">
      <c r="K85" s="228" t="s">
        <v>2101</v>
      </c>
      <c r="L85" s="248" t="s">
        <v>2102</v>
      </c>
      <c r="M85" s="250">
        <f t="shared" si="14"/>
        <v>590.49</v>
      </c>
      <c r="N85" s="251">
        <v>590.49</v>
      </c>
      <c r="O85" s="249"/>
      <c r="P85" s="249"/>
      <c r="Q85" s="249"/>
      <c r="R85" s="249"/>
      <c r="S85" s="249"/>
    </row>
    <row r="86" spans="11:19" ht="15" customHeight="1" x14ac:dyDescent="0.3">
      <c r="K86" s="228" t="s">
        <v>2103</v>
      </c>
      <c r="L86" s="248" t="s">
        <v>2104</v>
      </c>
      <c r="M86" s="242">
        <f t="shared" si="14"/>
        <v>295</v>
      </c>
      <c r="N86" s="249">
        <v>295</v>
      </c>
      <c r="O86" s="249"/>
      <c r="P86" s="249"/>
      <c r="Q86" s="249"/>
      <c r="R86" s="249"/>
      <c r="S86" s="249"/>
    </row>
    <row r="87" spans="11:19" ht="15" customHeight="1" x14ac:dyDescent="0.3">
      <c r="K87" s="228" t="s">
        <v>2105</v>
      </c>
      <c r="L87" s="248" t="s">
        <v>2106</v>
      </c>
      <c r="M87" s="242">
        <f t="shared" si="14"/>
        <v>295</v>
      </c>
      <c r="N87" s="249">
        <v>295</v>
      </c>
      <c r="O87" s="249"/>
      <c r="P87" s="249"/>
      <c r="Q87" s="249"/>
      <c r="R87" s="249"/>
      <c r="S87" s="249"/>
    </row>
    <row r="88" spans="11:19" ht="15" customHeight="1" x14ac:dyDescent="0.3">
      <c r="K88" s="238" t="s">
        <v>2107</v>
      </c>
      <c r="L88" s="239" t="s">
        <v>2108</v>
      </c>
      <c r="M88" s="240">
        <f>SUM(N88:S88)</f>
        <v>801</v>
      </c>
      <c r="N88" s="240">
        <f t="shared" ref="N88:S88" si="25">SUM(N91:N93)</f>
        <v>801</v>
      </c>
      <c r="O88" s="240">
        <f t="shared" si="25"/>
        <v>0</v>
      </c>
      <c r="P88" s="240">
        <f t="shared" si="25"/>
        <v>0</v>
      </c>
      <c r="Q88" s="240">
        <f t="shared" si="25"/>
        <v>0</v>
      </c>
      <c r="R88" s="240">
        <f t="shared" si="25"/>
        <v>0</v>
      </c>
      <c r="S88" s="240">
        <f t="shared" si="25"/>
        <v>0</v>
      </c>
    </row>
    <row r="89" spans="11:19" ht="15" hidden="1" customHeight="1" x14ac:dyDescent="0.3">
      <c r="K89" s="228"/>
      <c r="L89" s="236"/>
      <c r="M89" s="244">
        <f>SUM(N89:S89)</f>
        <v>800.83914625</v>
      </c>
      <c r="N89" s="230">
        <v>800.83914625</v>
      </c>
      <c r="O89" s="230"/>
      <c r="P89" s="230"/>
      <c r="Q89" s="230"/>
      <c r="R89" s="230"/>
      <c r="S89" s="230"/>
    </row>
    <row r="90" spans="11:19" ht="15" hidden="1" customHeight="1" x14ac:dyDescent="0.3">
      <c r="K90" s="231"/>
      <c r="L90" s="237"/>
      <c r="M90" s="245">
        <f>SUM(N90:S90)</f>
        <v>0.16085375000000113</v>
      </c>
      <c r="N90" s="233">
        <f t="shared" ref="N90:S90" si="26">+N88-N89</f>
        <v>0.16085375000000113</v>
      </c>
      <c r="O90" s="233">
        <f t="shared" si="26"/>
        <v>0</v>
      </c>
      <c r="P90" s="233">
        <f t="shared" si="26"/>
        <v>0</v>
      </c>
      <c r="Q90" s="233">
        <f t="shared" si="26"/>
        <v>0</v>
      </c>
      <c r="R90" s="233">
        <f t="shared" si="26"/>
        <v>0</v>
      </c>
      <c r="S90" s="233">
        <f t="shared" si="26"/>
        <v>0</v>
      </c>
    </row>
    <row r="91" spans="11:19" ht="15" customHeight="1" x14ac:dyDescent="0.3">
      <c r="K91" s="228" t="s">
        <v>2109</v>
      </c>
      <c r="L91" s="248" t="s">
        <v>2110</v>
      </c>
      <c r="M91" s="242">
        <f t="shared" si="14"/>
        <v>300</v>
      </c>
      <c r="N91" s="249">
        <v>300</v>
      </c>
      <c r="O91" s="249"/>
      <c r="P91" s="249"/>
      <c r="Q91" s="249"/>
      <c r="R91" s="249"/>
      <c r="S91" s="249"/>
    </row>
    <row r="92" spans="11:19" ht="15" customHeight="1" x14ac:dyDescent="0.3">
      <c r="K92" s="228" t="s">
        <v>2111</v>
      </c>
      <c r="L92" s="248" t="s">
        <v>2112</v>
      </c>
      <c r="M92" s="242">
        <f t="shared" si="14"/>
        <v>200</v>
      </c>
      <c r="N92" s="249">
        <v>200</v>
      </c>
      <c r="O92" s="249"/>
      <c r="P92" s="249"/>
      <c r="Q92" s="249"/>
      <c r="R92" s="249"/>
      <c r="S92" s="249"/>
    </row>
    <row r="93" spans="11:19" ht="15" customHeight="1" x14ac:dyDescent="0.3">
      <c r="K93" s="228" t="s">
        <v>2113</v>
      </c>
      <c r="L93" s="248" t="s">
        <v>2114</v>
      </c>
      <c r="M93" s="242">
        <f t="shared" si="14"/>
        <v>301</v>
      </c>
      <c r="N93" s="249">
        <v>301</v>
      </c>
      <c r="O93" s="249"/>
      <c r="P93" s="249"/>
      <c r="Q93" s="249"/>
      <c r="R93" s="249"/>
      <c r="S93" s="249"/>
    </row>
    <row r="94" spans="11:19" ht="15" customHeight="1" x14ac:dyDescent="0.3">
      <c r="K94" s="238" t="s">
        <v>2115</v>
      </c>
      <c r="L94" s="239" t="s">
        <v>2116</v>
      </c>
      <c r="M94" s="240">
        <f>SUM(N94:S94)</f>
        <v>35625</v>
      </c>
      <c r="N94" s="240">
        <f t="shared" ref="N94:S94" si="27">SUM(N97:N98)</f>
        <v>35625</v>
      </c>
      <c r="O94" s="240">
        <f t="shared" si="27"/>
        <v>0</v>
      </c>
      <c r="P94" s="240">
        <f t="shared" si="27"/>
        <v>0</v>
      </c>
      <c r="Q94" s="240">
        <f t="shared" si="27"/>
        <v>0</v>
      </c>
      <c r="R94" s="240">
        <f t="shared" si="27"/>
        <v>0</v>
      </c>
      <c r="S94" s="240">
        <f t="shared" si="27"/>
        <v>0</v>
      </c>
    </row>
    <row r="95" spans="11:19" ht="15" hidden="1" customHeight="1" x14ac:dyDescent="0.3">
      <c r="K95" s="228"/>
      <c r="L95" s="236"/>
      <c r="M95" s="244">
        <f>SUM(N95:S95)</f>
        <v>35624.697179499999</v>
      </c>
      <c r="N95" s="230">
        <v>35624.697179499999</v>
      </c>
      <c r="O95" s="230"/>
      <c r="P95" s="230"/>
      <c r="Q95" s="230"/>
      <c r="R95" s="230"/>
      <c r="S95" s="230"/>
    </row>
    <row r="96" spans="11:19" ht="15" hidden="1" customHeight="1" x14ac:dyDescent="0.3">
      <c r="K96" s="231"/>
      <c r="L96" s="237"/>
      <c r="M96" s="245">
        <f>SUM(N96:S96)</f>
        <v>0.30282050000096206</v>
      </c>
      <c r="N96" s="233">
        <f t="shared" ref="N96:S96" si="28">+N94-N95</f>
        <v>0.30282050000096206</v>
      </c>
      <c r="O96" s="233">
        <f t="shared" si="28"/>
        <v>0</v>
      </c>
      <c r="P96" s="233">
        <f t="shared" si="28"/>
        <v>0</v>
      </c>
      <c r="Q96" s="233">
        <f t="shared" si="28"/>
        <v>0</v>
      </c>
      <c r="R96" s="233">
        <f t="shared" si="28"/>
        <v>0</v>
      </c>
      <c r="S96" s="233">
        <f t="shared" si="28"/>
        <v>0</v>
      </c>
    </row>
    <row r="97" spans="11:19" ht="15" customHeight="1" x14ac:dyDescent="0.3">
      <c r="K97" s="228" t="s">
        <v>2117</v>
      </c>
      <c r="L97" s="248" t="s">
        <v>2118</v>
      </c>
      <c r="M97" s="242">
        <f t="shared" si="14"/>
        <v>25025</v>
      </c>
      <c r="N97" s="249">
        <v>25025</v>
      </c>
      <c r="O97" s="249"/>
      <c r="P97" s="249"/>
      <c r="Q97" s="249"/>
      <c r="R97" s="249"/>
      <c r="S97" s="249"/>
    </row>
    <row r="98" spans="11:19" ht="15" customHeight="1" x14ac:dyDescent="0.3">
      <c r="K98" s="228" t="s">
        <v>2119</v>
      </c>
      <c r="L98" s="248" t="s">
        <v>2120</v>
      </c>
      <c r="M98" s="242">
        <f t="shared" si="14"/>
        <v>10600</v>
      </c>
      <c r="N98" s="249">
        <v>10600</v>
      </c>
      <c r="O98" s="249"/>
      <c r="P98" s="249"/>
      <c r="Q98" s="249"/>
      <c r="R98" s="249"/>
      <c r="S98" s="249"/>
    </row>
    <row r="99" spans="11:19" ht="15" customHeight="1" x14ac:dyDescent="0.3">
      <c r="K99" s="238" t="s">
        <v>2121</v>
      </c>
      <c r="L99" s="239" t="s">
        <v>2122</v>
      </c>
      <c r="M99" s="240">
        <f>SUM(N99:S99)</f>
        <v>1850</v>
      </c>
      <c r="N99" s="240">
        <f t="shared" ref="N99:S99" si="29">SUM(N102:N105)</f>
        <v>632</v>
      </c>
      <c r="O99" s="240">
        <f t="shared" si="29"/>
        <v>0</v>
      </c>
      <c r="P99" s="240">
        <f t="shared" si="29"/>
        <v>0</v>
      </c>
      <c r="Q99" s="240">
        <f t="shared" si="29"/>
        <v>0</v>
      </c>
      <c r="R99" s="240">
        <f t="shared" si="29"/>
        <v>400</v>
      </c>
      <c r="S99" s="240">
        <f t="shared" si="29"/>
        <v>818</v>
      </c>
    </row>
    <row r="100" spans="11:19" ht="15" hidden="1" customHeight="1" x14ac:dyDescent="0.3">
      <c r="K100" s="228"/>
      <c r="L100" s="236"/>
      <c r="M100" s="244">
        <f>SUM(N100:S100)</f>
        <v>632.24143125000001</v>
      </c>
      <c r="N100" s="230">
        <v>632.24143125000001</v>
      </c>
      <c r="O100" s="230"/>
      <c r="P100" s="230"/>
      <c r="Q100" s="230"/>
      <c r="R100" s="230"/>
      <c r="S100" s="230"/>
    </row>
    <row r="101" spans="11:19" ht="15" hidden="1" customHeight="1" x14ac:dyDescent="0.3">
      <c r="K101" s="231"/>
      <c r="L101" s="237"/>
      <c r="M101" s="245">
        <f>SUM(N101:S101)</f>
        <v>1217.75856875</v>
      </c>
      <c r="N101" s="233">
        <f t="shared" ref="N101:S101" si="30">+N99-N100</f>
        <v>-0.24143125000000509</v>
      </c>
      <c r="O101" s="233">
        <f t="shared" si="30"/>
        <v>0</v>
      </c>
      <c r="P101" s="233">
        <f t="shared" si="30"/>
        <v>0</v>
      </c>
      <c r="Q101" s="233">
        <f t="shared" si="30"/>
        <v>0</v>
      </c>
      <c r="R101" s="233">
        <f t="shared" si="30"/>
        <v>400</v>
      </c>
      <c r="S101" s="233">
        <f t="shared" si="30"/>
        <v>818</v>
      </c>
    </row>
    <row r="102" spans="11:19" ht="15" customHeight="1" x14ac:dyDescent="0.3">
      <c r="K102" s="228" t="s">
        <v>2123</v>
      </c>
      <c r="L102" s="248" t="s">
        <v>2124</v>
      </c>
      <c r="M102" s="249">
        <f t="shared" si="14"/>
        <v>450</v>
      </c>
      <c r="N102" s="249">
        <v>232</v>
      </c>
      <c r="O102" s="249"/>
      <c r="P102" s="249"/>
      <c r="Q102" s="249"/>
      <c r="R102" s="249"/>
      <c r="S102" s="249">
        <v>218</v>
      </c>
    </row>
    <row r="103" spans="11:19" ht="15" customHeight="1" x14ac:dyDescent="0.3">
      <c r="K103" s="228" t="s">
        <v>2125</v>
      </c>
      <c r="L103" s="248" t="s">
        <v>2126</v>
      </c>
      <c r="M103" s="249">
        <f t="shared" si="14"/>
        <v>100</v>
      </c>
      <c r="N103" s="249">
        <v>100</v>
      </c>
      <c r="O103" s="249"/>
      <c r="P103" s="249"/>
      <c r="Q103" s="249"/>
      <c r="R103" s="249"/>
      <c r="S103" s="249"/>
    </row>
    <row r="104" spans="11:19" ht="15" customHeight="1" x14ac:dyDescent="0.3">
      <c r="K104" s="228" t="s">
        <v>2127</v>
      </c>
      <c r="L104" s="248" t="s">
        <v>2128</v>
      </c>
      <c r="M104" s="249">
        <f t="shared" si="14"/>
        <v>300</v>
      </c>
      <c r="N104" s="249">
        <v>300</v>
      </c>
      <c r="O104" s="249"/>
      <c r="P104" s="249"/>
      <c r="Q104" s="249"/>
      <c r="R104" s="249"/>
      <c r="S104" s="249"/>
    </row>
    <row r="105" spans="11:19" ht="15" customHeight="1" x14ac:dyDescent="0.3">
      <c r="K105" s="228" t="s">
        <v>2129</v>
      </c>
      <c r="L105" s="252" t="s">
        <v>2130</v>
      </c>
      <c r="M105" s="249">
        <f t="shared" si="14"/>
        <v>1000</v>
      </c>
      <c r="N105" s="249"/>
      <c r="O105" s="249"/>
      <c r="P105" s="249"/>
      <c r="Q105" s="249"/>
      <c r="R105" s="249">
        <v>400</v>
      </c>
      <c r="S105" s="249">
        <v>600</v>
      </c>
    </row>
    <row r="106" spans="11:19" ht="15" customHeight="1" x14ac:dyDescent="0.3">
      <c r="K106" s="238" t="s">
        <v>2131</v>
      </c>
      <c r="L106" s="239" t="s">
        <v>2132</v>
      </c>
      <c r="M106" s="240">
        <f>SUM(N106:S106)</f>
        <v>1915</v>
      </c>
      <c r="N106" s="240">
        <f>SUM(N109:N113)</f>
        <v>1915</v>
      </c>
      <c r="O106" s="240">
        <f>SUM(O109:O112)</f>
        <v>0</v>
      </c>
      <c r="P106" s="240">
        <f>SUM(P109:P112)</f>
        <v>0</v>
      </c>
      <c r="Q106" s="240">
        <f>SUM(Q109:Q112)</f>
        <v>0</v>
      </c>
      <c r="R106" s="240">
        <f>SUM(R109:R112)</f>
        <v>0</v>
      </c>
      <c r="S106" s="240">
        <f>SUM(S109:S112)</f>
        <v>0</v>
      </c>
    </row>
    <row r="107" spans="11:19" ht="15" hidden="1" customHeight="1" x14ac:dyDescent="0.3">
      <c r="K107" s="228"/>
      <c r="L107" s="236"/>
      <c r="M107" s="244">
        <f>SUM(N107:S107)</f>
        <v>1685.9771500000002</v>
      </c>
      <c r="N107" s="230">
        <v>1685.9771500000002</v>
      </c>
      <c r="O107" s="230"/>
      <c r="P107" s="230"/>
      <c r="Q107" s="230"/>
      <c r="R107" s="230"/>
      <c r="S107" s="230"/>
    </row>
    <row r="108" spans="11:19" ht="15" hidden="1" customHeight="1" x14ac:dyDescent="0.3">
      <c r="K108" s="231"/>
      <c r="L108" s="237"/>
      <c r="M108" s="245">
        <f>SUM(N108:S108)</f>
        <v>229.02284999999983</v>
      </c>
      <c r="N108" s="233">
        <f t="shared" ref="N108:S108" si="31">+N106-N107</f>
        <v>229.02284999999983</v>
      </c>
      <c r="O108" s="233">
        <f t="shared" si="31"/>
        <v>0</v>
      </c>
      <c r="P108" s="233">
        <f t="shared" si="31"/>
        <v>0</v>
      </c>
      <c r="Q108" s="233">
        <f t="shared" si="31"/>
        <v>0</v>
      </c>
      <c r="R108" s="233">
        <f t="shared" si="31"/>
        <v>0</v>
      </c>
      <c r="S108" s="233">
        <f t="shared" si="31"/>
        <v>0</v>
      </c>
    </row>
    <row r="109" spans="11:19" ht="15" customHeight="1" x14ac:dyDescent="0.3">
      <c r="K109" s="228" t="s">
        <v>2133</v>
      </c>
      <c r="L109" s="248" t="s">
        <v>2134</v>
      </c>
      <c r="M109" s="242">
        <f t="shared" si="14"/>
        <v>400</v>
      </c>
      <c r="N109" s="249">
        <v>400</v>
      </c>
      <c r="O109" s="249"/>
      <c r="P109" s="249"/>
      <c r="Q109" s="249"/>
      <c r="R109" s="249"/>
      <c r="S109" s="249"/>
    </row>
    <row r="110" spans="11:19" ht="15" customHeight="1" x14ac:dyDescent="0.3">
      <c r="K110" s="228" t="s">
        <v>2135</v>
      </c>
      <c r="L110" s="248" t="s">
        <v>2136</v>
      </c>
      <c r="M110" s="242">
        <f t="shared" si="14"/>
        <v>400</v>
      </c>
      <c r="N110" s="249">
        <v>400</v>
      </c>
      <c r="O110" s="249"/>
      <c r="P110" s="249"/>
      <c r="Q110" s="249"/>
      <c r="R110" s="249"/>
      <c r="S110" s="249"/>
    </row>
    <row r="111" spans="11:19" ht="15" customHeight="1" x14ac:dyDescent="0.3">
      <c r="K111" s="228" t="s">
        <v>2137</v>
      </c>
      <c r="L111" s="248" t="s">
        <v>2138</v>
      </c>
      <c r="M111" s="242">
        <f t="shared" si="14"/>
        <v>50</v>
      </c>
      <c r="N111" s="249">
        <v>50</v>
      </c>
      <c r="O111" s="249"/>
      <c r="P111" s="249"/>
      <c r="Q111" s="249"/>
      <c r="R111" s="249"/>
      <c r="S111" s="249"/>
    </row>
    <row r="112" spans="11:19" ht="15" customHeight="1" x14ac:dyDescent="0.3">
      <c r="K112" s="228" t="s">
        <v>2139</v>
      </c>
      <c r="L112" s="248" t="s">
        <v>2140</v>
      </c>
      <c r="M112" s="242">
        <f t="shared" si="14"/>
        <v>836</v>
      </c>
      <c r="N112" s="249">
        <v>836</v>
      </c>
      <c r="O112" s="249"/>
      <c r="P112" s="249"/>
      <c r="Q112" s="249"/>
      <c r="R112" s="249"/>
      <c r="S112" s="249"/>
    </row>
    <row r="113" spans="10:19" ht="15" customHeight="1" x14ac:dyDescent="0.3">
      <c r="K113" s="228" t="s">
        <v>2141</v>
      </c>
      <c r="L113" s="248" t="s">
        <v>2142</v>
      </c>
      <c r="M113" s="242">
        <f t="shared" si="14"/>
        <v>229</v>
      </c>
      <c r="N113" s="249">
        <v>229</v>
      </c>
      <c r="O113" s="249"/>
      <c r="P113" s="249"/>
      <c r="Q113" s="249"/>
      <c r="R113" s="249"/>
      <c r="S113" s="249"/>
    </row>
    <row r="114" spans="10:19" ht="15" customHeight="1" x14ac:dyDescent="0.3">
      <c r="J114" s="220" t="s">
        <v>1684</v>
      </c>
      <c r="K114" s="234">
        <v>2</v>
      </c>
      <c r="L114" s="235" t="s">
        <v>2143</v>
      </c>
      <c r="M114" s="226">
        <f t="shared" ref="M114:M144" si="32">SUM(N114:S114)</f>
        <v>38844</v>
      </c>
      <c r="N114" s="226">
        <f t="shared" ref="N114:S114" si="33">+N117+N124+N131+N138</f>
        <v>35294</v>
      </c>
      <c r="O114" s="226">
        <f t="shared" si="33"/>
        <v>0</v>
      </c>
      <c r="P114" s="226">
        <f t="shared" si="33"/>
        <v>0</v>
      </c>
      <c r="Q114" s="226">
        <f t="shared" si="33"/>
        <v>0</v>
      </c>
      <c r="R114" s="226">
        <f t="shared" si="33"/>
        <v>2550</v>
      </c>
      <c r="S114" s="226">
        <f t="shared" si="33"/>
        <v>1000</v>
      </c>
    </row>
    <row r="115" spans="10:19" ht="15" hidden="1" customHeight="1" x14ac:dyDescent="0.3">
      <c r="J115" s="220" t="s">
        <v>1681</v>
      </c>
      <c r="K115" s="228"/>
      <c r="L115" s="236"/>
      <c r="M115" s="244">
        <f t="shared" si="32"/>
        <v>0</v>
      </c>
      <c r="N115" s="230"/>
      <c r="O115" s="230"/>
      <c r="P115" s="230"/>
      <c r="Q115" s="230"/>
      <c r="R115" s="230"/>
      <c r="S115" s="230"/>
    </row>
    <row r="116" spans="10:19" ht="15" hidden="1" customHeight="1" x14ac:dyDescent="0.3">
      <c r="J116" s="220" t="s">
        <v>1683</v>
      </c>
      <c r="K116" s="231"/>
      <c r="L116" s="237"/>
      <c r="M116" s="245">
        <f t="shared" si="32"/>
        <v>38844</v>
      </c>
      <c r="N116" s="233">
        <f t="shared" ref="N116:S116" si="34">+N114-N115</f>
        <v>35294</v>
      </c>
      <c r="O116" s="233">
        <f t="shared" si="34"/>
        <v>0</v>
      </c>
      <c r="P116" s="233">
        <f t="shared" si="34"/>
        <v>0</v>
      </c>
      <c r="Q116" s="233">
        <f t="shared" si="34"/>
        <v>0</v>
      </c>
      <c r="R116" s="233">
        <f t="shared" si="34"/>
        <v>2550</v>
      </c>
      <c r="S116" s="233">
        <f t="shared" si="34"/>
        <v>1000</v>
      </c>
    </row>
    <row r="117" spans="10:19" ht="31.95" customHeight="1" x14ac:dyDescent="0.3">
      <c r="J117" s="220" t="s">
        <v>1684</v>
      </c>
      <c r="K117" s="238" t="s">
        <v>2144</v>
      </c>
      <c r="L117" s="239" t="s">
        <v>2145</v>
      </c>
      <c r="M117" s="240">
        <f t="shared" ref="M117:M124" si="35">SUM(N117:S117)</f>
        <v>253</v>
      </c>
      <c r="N117" s="240">
        <f t="shared" ref="N117:S117" si="36">SUM(N120:N123)</f>
        <v>253</v>
      </c>
      <c r="O117" s="240">
        <f t="shared" si="36"/>
        <v>0</v>
      </c>
      <c r="P117" s="240">
        <f t="shared" si="36"/>
        <v>0</v>
      </c>
      <c r="Q117" s="240">
        <f t="shared" si="36"/>
        <v>0</v>
      </c>
      <c r="R117" s="240">
        <f t="shared" si="36"/>
        <v>0</v>
      </c>
      <c r="S117" s="240">
        <f t="shared" si="36"/>
        <v>0</v>
      </c>
    </row>
    <row r="118" spans="10:19" ht="15" hidden="1" customHeight="1" x14ac:dyDescent="0.3">
      <c r="J118" s="220" t="s">
        <v>1681</v>
      </c>
      <c r="K118" s="253"/>
      <c r="L118" s="254"/>
      <c r="M118" s="255">
        <f t="shared" si="35"/>
        <v>-463.64371625000001</v>
      </c>
      <c r="N118" s="256">
        <v>-463.64371625000001</v>
      </c>
      <c r="O118" s="230"/>
      <c r="P118" s="230"/>
      <c r="Q118" s="230"/>
      <c r="R118" s="230"/>
      <c r="S118" s="230"/>
    </row>
    <row r="119" spans="10:19" ht="15" hidden="1" customHeight="1" x14ac:dyDescent="0.3">
      <c r="J119" s="220" t="s">
        <v>1683</v>
      </c>
      <c r="K119" s="253"/>
      <c r="L119" s="257"/>
      <c r="M119" s="255">
        <f t="shared" si="35"/>
        <v>716.64371625000001</v>
      </c>
      <c r="N119" s="256">
        <f t="shared" ref="N119:S119" si="37">+N117-N118</f>
        <v>716.64371625000001</v>
      </c>
      <c r="O119" s="233">
        <f t="shared" si="37"/>
        <v>0</v>
      </c>
      <c r="P119" s="233">
        <f t="shared" si="37"/>
        <v>0</v>
      </c>
      <c r="Q119" s="233">
        <f t="shared" si="37"/>
        <v>0</v>
      </c>
      <c r="R119" s="233">
        <f t="shared" si="37"/>
        <v>0</v>
      </c>
      <c r="S119" s="233">
        <f t="shared" si="37"/>
        <v>0</v>
      </c>
    </row>
    <row r="120" spans="10:19" ht="15" customHeight="1" x14ac:dyDescent="0.3">
      <c r="K120" s="228" t="s">
        <v>2146</v>
      </c>
      <c r="L120" s="248" t="s">
        <v>2147</v>
      </c>
      <c r="M120" s="242">
        <f t="shared" si="35"/>
        <v>50</v>
      </c>
      <c r="N120" s="249">
        <v>50</v>
      </c>
      <c r="O120" s="249"/>
      <c r="P120" s="249"/>
      <c r="Q120" s="249"/>
      <c r="R120" s="249"/>
      <c r="S120" s="249"/>
    </row>
    <row r="121" spans="10:19" ht="15" customHeight="1" x14ac:dyDescent="0.3">
      <c r="K121" s="228" t="s">
        <v>2148</v>
      </c>
      <c r="L121" s="248" t="s">
        <v>2149</v>
      </c>
      <c r="M121" s="242">
        <f t="shared" si="35"/>
        <v>100</v>
      </c>
      <c r="N121" s="249">
        <v>100</v>
      </c>
      <c r="O121" s="249"/>
      <c r="P121" s="249"/>
      <c r="Q121" s="249"/>
      <c r="R121" s="249"/>
      <c r="S121" s="249"/>
    </row>
    <row r="122" spans="10:19" ht="15" customHeight="1" x14ac:dyDescent="0.3">
      <c r="K122" s="228" t="s">
        <v>2150</v>
      </c>
      <c r="L122" s="248" t="s">
        <v>2151</v>
      </c>
      <c r="M122" s="242">
        <f t="shared" si="35"/>
        <v>50</v>
      </c>
      <c r="N122" s="249">
        <v>50</v>
      </c>
      <c r="O122" s="249"/>
      <c r="P122" s="249"/>
      <c r="Q122" s="249"/>
      <c r="R122" s="249"/>
      <c r="S122" s="249"/>
    </row>
    <row r="123" spans="10:19" ht="15" customHeight="1" x14ac:dyDescent="0.3">
      <c r="K123" s="228" t="s">
        <v>2152</v>
      </c>
      <c r="L123" s="248" t="s">
        <v>2153</v>
      </c>
      <c r="M123" s="242">
        <f t="shared" si="35"/>
        <v>53</v>
      </c>
      <c r="N123" s="249">
        <v>53</v>
      </c>
      <c r="O123" s="249"/>
      <c r="P123" s="249"/>
      <c r="Q123" s="249"/>
      <c r="R123" s="249"/>
      <c r="S123" s="249"/>
    </row>
    <row r="124" spans="10:19" ht="15" customHeight="1" x14ac:dyDescent="0.3">
      <c r="J124" s="220" t="s">
        <v>1684</v>
      </c>
      <c r="K124" s="238" t="s">
        <v>2154</v>
      </c>
      <c r="L124" s="239" t="s">
        <v>2155</v>
      </c>
      <c r="M124" s="240">
        <f t="shared" si="35"/>
        <v>33018</v>
      </c>
      <c r="N124" s="240">
        <f t="shared" ref="N124:S124" si="38">SUM(N127:N130)</f>
        <v>33018</v>
      </c>
      <c r="O124" s="240">
        <f t="shared" si="38"/>
        <v>0</v>
      </c>
      <c r="P124" s="240">
        <f t="shared" si="38"/>
        <v>0</v>
      </c>
      <c r="Q124" s="240">
        <f t="shared" si="38"/>
        <v>0</v>
      </c>
      <c r="R124" s="240">
        <f t="shared" si="38"/>
        <v>0</v>
      </c>
      <c r="S124" s="240">
        <f t="shared" si="38"/>
        <v>0</v>
      </c>
    </row>
    <row r="125" spans="10:19" ht="19.95" hidden="1" customHeight="1" x14ac:dyDescent="0.3">
      <c r="J125" s="220" t="s">
        <v>1681</v>
      </c>
      <c r="K125" s="253"/>
      <c r="L125" s="254"/>
      <c r="M125" s="255">
        <f t="shared" ref="M125:M130" si="39">SUM(N125:S125)</f>
        <v>0</v>
      </c>
      <c r="N125" s="256">
        <v>0</v>
      </c>
      <c r="O125" s="230"/>
      <c r="P125" s="230"/>
      <c r="Q125" s="230"/>
      <c r="R125" s="230"/>
      <c r="S125" s="230"/>
    </row>
    <row r="126" spans="10:19" ht="19.95" hidden="1" customHeight="1" x14ac:dyDescent="0.3">
      <c r="J126" s="220" t="s">
        <v>1683</v>
      </c>
      <c r="K126" s="253"/>
      <c r="L126" s="257"/>
      <c r="M126" s="255">
        <f t="shared" si="39"/>
        <v>33018</v>
      </c>
      <c r="N126" s="256">
        <f t="shared" ref="N126:S126" si="40">+N124-N125</f>
        <v>33018</v>
      </c>
      <c r="O126" s="233">
        <f t="shared" si="40"/>
        <v>0</v>
      </c>
      <c r="P126" s="233">
        <f t="shared" si="40"/>
        <v>0</v>
      </c>
      <c r="Q126" s="233">
        <f t="shared" si="40"/>
        <v>0</v>
      </c>
      <c r="R126" s="233">
        <f t="shared" si="40"/>
        <v>0</v>
      </c>
      <c r="S126" s="233">
        <f t="shared" si="40"/>
        <v>0</v>
      </c>
    </row>
    <row r="127" spans="10:19" ht="15" customHeight="1" x14ac:dyDescent="0.3">
      <c r="K127" s="228" t="s">
        <v>2156</v>
      </c>
      <c r="L127" s="248" t="s">
        <v>2157</v>
      </c>
      <c r="M127" s="242">
        <f t="shared" si="39"/>
        <v>21018</v>
      </c>
      <c r="N127" s="249">
        <v>21018</v>
      </c>
      <c r="O127" s="249"/>
      <c r="P127" s="249"/>
      <c r="Q127" s="249"/>
      <c r="R127" s="249"/>
      <c r="S127" s="249"/>
    </row>
    <row r="128" spans="10:19" ht="15" customHeight="1" x14ac:dyDescent="0.3">
      <c r="K128" s="228" t="s">
        <v>2158</v>
      </c>
      <c r="L128" s="248" t="s">
        <v>2159</v>
      </c>
      <c r="M128" s="242">
        <f t="shared" si="39"/>
        <v>5000</v>
      </c>
      <c r="N128" s="249">
        <v>5000</v>
      </c>
      <c r="O128" s="249"/>
      <c r="P128" s="249"/>
      <c r="Q128" s="249"/>
      <c r="R128" s="249"/>
      <c r="S128" s="249"/>
    </row>
    <row r="129" spans="10:19" ht="15" customHeight="1" x14ac:dyDescent="0.3">
      <c r="K129" s="228" t="s">
        <v>2160</v>
      </c>
      <c r="L129" s="248" t="s">
        <v>2161</v>
      </c>
      <c r="M129" s="242">
        <f t="shared" si="39"/>
        <v>5000</v>
      </c>
      <c r="N129" s="249">
        <v>5000</v>
      </c>
      <c r="O129" s="249"/>
      <c r="P129" s="249"/>
      <c r="Q129" s="249"/>
      <c r="R129" s="249"/>
      <c r="S129" s="249"/>
    </row>
    <row r="130" spans="10:19" ht="15" customHeight="1" x14ac:dyDescent="0.3">
      <c r="K130" s="228" t="s">
        <v>2162</v>
      </c>
      <c r="L130" s="248" t="s">
        <v>2163</v>
      </c>
      <c r="M130" s="242">
        <f t="shared" si="39"/>
        <v>2000</v>
      </c>
      <c r="N130" s="249">
        <v>2000</v>
      </c>
      <c r="O130" s="249"/>
      <c r="P130" s="249"/>
      <c r="Q130" s="249"/>
      <c r="R130" s="249"/>
      <c r="S130" s="249"/>
    </row>
    <row r="131" spans="10:19" ht="15" customHeight="1" x14ac:dyDescent="0.3">
      <c r="J131" s="220" t="s">
        <v>1684</v>
      </c>
      <c r="K131" s="238" t="s">
        <v>2164</v>
      </c>
      <c r="L131" s="239" t="s">
        <v>2165</v>
      </c>
      <c r="M131" s="240">
        <f t="shared" si="32"/>
        <v>126</v>
      </c>
      <c r="N131" s="240">
        <f t="shared" ref="N131:S131" si="41">SUM(N134:N137)</f>
        <v>126</v>
      </c>
      <c r="O131" s="240">
        <f t="shared" si="41"/>
        <v>0</v>
      </c>
      <c r="P131" s="240">
        <f t="shared" si="41"/>
        <v>0</v>
      </c>
      <c r="Q131" s="240">
        <f t="shared" si="41"/>
        <v>0</v>
      </c>
      <c r="R131" s="240">
        <f t="shared" si="41"/>
        <v>0</v>
      </c>
      <c r="S131" s="240">
        <f t="shared" si="41"/>
        <v>0</v>
      </c>
    </row>
    <row r="132" spans="10:19" ht="19.95" hidden="1" customHeight="1" x14ac:dyDescent="0.3">
      <c r="J132" s="220" t="s">
        <v>1681</v>
      </c>
      <c r="K132" s="228"/>
      <c r="L132" s="236"/>
      <c r="M132" s="244">
        <f t="shared" si="32"/>
        <v>126.44828625000001</v>
      </c>
      <c r="N132" s="230">
        <v>126.44828625000001</v>
      </c>
      <c r="O132" s="230"/>
      <c r="P132" s="230"/>
      <c r="Q132" s="230"/>
      <c r="R132" s="230"/>
      <c r="S132" s="230"/>
    </row>
    <row r="133" spans="10:19" ht="19.95" hidden="1" customHeight="1" x14ac:dyDescent="0.3">
      <c r="J133" s="220" t="s">
        <v>1683</v>
      </c>
      <c r="K133" s="231"/>
      <c r="L133" s="237"/>
      <c r="M133" s="245">
        <f t="shared" si="32"/>
        <v>-0.44828625000000955</v>
      </c>
      <c r="N133" s="233">
        <f t="shared" ref="N133:S133" si="42">+N131-N132</f>
        <v>-0.44828625000000955</v>
      </c>
      <c r="O133" s="233">
        <f t="shared" si="42"/>
        <v>0</v>
      </c>
      <c r="P133" s="233">
        <f t="shared" si="42"/>
        <v>0</v>
      </c>
      <c r="Q133" s="233">
        <f t="shared" si="42"/>
        <v>0</v>
      </c>
      <c r="R133" s="233">
        <f t="shared" si="42"/>
        <v>0</v>
      </c>
      <c r="S133" s="233">
        <f t="shared" si="42"/>
        <v>0</v>
      </c>
    </row>
    <row r="134" spans="10:19" ht="17.399999999999999" customHeight="1" x14ac:dyDescent="0.3">
      <c r="K134" s="228" t="s">
        <v>2166</v>
      </c>
      <c r="L134" s="248" t="s">
        <v>2167</v>
      </c>
      <c r="M134" s="242">
        <f t="shared" si="32"/>
        <v>25</v>
      </c>
      <c r="N134" s="249">
        <v>25</v>
      </c>
      <c r="O134" s="249"/>
      <c r="P134" s="249"/>
      <c r="Q134" s="249"/>
      <c r="R134" s="249"/>
      <c r="S134" s="249"/>
    </row>
    <row r="135" spans="10:19" ht="31.95" customHeight="1" x14ac:dyDescent="0.3">
      <c r="K135" s="228" t="s">
        <v>2168</v>
      </c>
      <c r="L135" s="248" t="s">
        <v>2169</v>
      </c>
      <c r="M135" s="242">
        <f t="shared" si="32"/>
        <v>26</v>
      </c>
      <c r="N135" s="249">
        <v>26</v>
      </c>
      <c r="O135" s="249"/>
      <c r="P135" s="249"/>
      <c r="Q135" s="249"/>
      <c r="R135" s="249"/>
      <c r="S135" s="249"/>
    </row>
    <row r="136" spans="10:19" ht="13.95" customHeight="1" x14ac:dyDescent="0.3">
      <c r="K136" s="228" t="s">
        <v>2170</v>
      </c>
      <c r="L136" s="248" t="s">
        <v>2171</v>
      </c>
      <c r="M136" s="242">
        <f t="shared" si="32"/>
        <v>24</v>
      </c>
      <c r="N136" s="249">
        <v>24</v>
      </c>
      <c r="O136" s="249"/>
      <c r="P136" s="249"/>
      <c r="Q136" s="249"/>
      <c r="R136" s="249"/>
      <c r="S136" s="249"/>
    </row>
    <row r="137" spans="10:19" ht="31.95" customHeight="1" x14ac:dyDescent="0.3">
      <c r="K137" s="228" t="s">
        <v>2172</v>
      </c>
      <c r="L137" s="248" t="s">
        <v>2173</v>
      </c>
      <c r="M137" s="242">
        <f t="shared" si="32"/>
        <v>51</v>
      </c>
      <c r="N137" s="249">
        <v>51</v>
      </c>
      <c r="O137" s="249"/>
      <c r="P137" s="249"/>
      <c r="Q137" s="249"/>
      <c r="R137" s="249"/>
      <c r="S137" s="249"/>
    </row>
    <row r="138" spans="10:19" ht="20.399999999999999" customHeight="1" x14ac:dyDescent="0.3">
      <c r="K138" s="238" t="s">
        <v>2174</v>
      </c>
      <c r="L138" s="239" t="s">
        <v>2175</v>
      </c>
      <c r="M138" s="240">
        <f t="shared" si="32"/>
        <v>5447</v>
      </c>
      <c r="N138" s="240">
        <f t="shared" ref="N138:S138" si="43">SUM(N141:N143)</f>
        <v>1897</v>
      </c>
      <c r="O138" s="240">
        <f t="shared" si="43"/>
        <v>0</v>
      </c>
      <c r="P138" s="240">
        <f t="shared" si="43"/>
        <v>0</v>
      </c>
      <c r="Q138" s="240">
        <f t="shared" si="43"/>
        <v>0</v>
      </c>
      <c r="R138" s="240">
        <f t="shared" si="43"/>
        <v>2550</v>
      </c>
      <c r="S138" s="240">
        <f t="shared" si="43"/>
        <v>1000</v>
      </c>
    </row>
    <row r="139" spans="10:19" ht="15" hidden="1" customHeight="1" x14ac:dyDescent="0.3">
      <c r="K139" s="228"/>
      <c r="L139" s="236"/>
      <c r="M139" s="244">
        <f t="shared" si="32"/>
        <v>1896.72429375</v>
      </c>
      <c r="N139" s="230">
        <v>1896.72429375</v>
      </c>
      <c r="O139" s="230"/>
      <c r="P139" s="230"/>
      <c r="Q139" s="230"/>
      <c r="R139" s="230"/>
      <c r="S139" s="230"/>
    </row>
    <row r="140" spans="10:19" ht="15" hidden="1" customHeight="1" x14ac:dyDescent="0.3">
      <c r="K140" s="231"/>
      <c r="L140" s="237"/>
      <c r="M140" s="245">
        <f t="shared" si="32"/>
        <v>3550.27570625</v>
      </c>
      <c r="N140" s="233">
        <f t="shared" ref="N140:S140" si="44">+N138-N139</f>
        <v>0.27570624999998472</v>
      </c>
      <c r="O140" s="233">
        <f t="shared" si="44"/>
        <v>0</v>
      </c>
      <c r="P140" s="233">
        <f t="shared" si="44"/>
        <v>0</v>
      </c>
      <c r="Q140" s="233">
        <f t="shared" si="44"/>
        <v>0</v>
      </c>
      <c r="R140" s="233">
        <f t="shared" si="44"/>
        <v>2550</v>
      </c>
      <c r="S140" s="233">
        <f t="shared" si="44"/>
        <v>1000</v>
      </c>
    </row>
    <row r="141" spans="10:19" ht="15" customHeight="1" x14ac:dyDescent="0.3">
      <c r="K141" s="228" t="s">
        <v>2176</v>
      </c>
      <c r="L141" s="248" t="s">
        <v>2177</v>
      </c>
      <c r="M141" s="242">
        <f t="shared" si="32"/>
        <v>1630</v>
      </c>
      <c r="N141" s="249">
        <v>1130</v>
      </c>
      <c r="O141" s="249"/>
      <c r="P141" s="249"/>
      <c r="Q141" s="249"/>
      <c r="R141" s="249"/>
      <c r="S141" s="249">
        <v>500</v>
      </c>
    </row>
    <row r="142" spans="10:19" ht="15" customHeight="1" x14ac:dyDescent="0.3">
      <c r="K142" s="228" t="s">
        <v>2178</v>
      </c>
      <c r="L142" s="248" t="s">
        <v>2179</v>
      </c>
      <c r="M142" s="242">
        <f t="shared" si="32"/>
        <v>700</v>
      </c>
      <c r="N142" s="249">
        <v>200</v>
      </c>
      <c r="O142" s="249"/>
      <c r="P142" s="249"/>
      <c r="Q142" s="249"/>
      <c r="R142" s="249"/>
      <c r="S142" s="249">
        <v>500</v>
      </c>
    </row>
    <row r="143" spans="10:19" ht="15" customHeight="1" x14ac:dyDescent="0.3">
      <c r="K143" s="228" t="s">
        <v>2180</v>
      </c>
      <c r="L143" s="248" t="s">
        <v>2181</v>
      </c>
      <c r="M143" s="242">
        <f t="shared" si="32"/>
        <v>3117</v>
      </c>
      <c r="N143" s="249">
        <v>567</v>
      </c>
      <c r="O143" s="249"/>
      <c r="P143" s="249"/>
      <c r="Q143" s="249"/>
      <c r="R143" s="249">
        <v>2550</v>
      </c>
      <c r="S143" s="249"/>
    </row>
    <row r="144" spans="10:19" ht="17.399999999999999" customHeight="1" x14ac:dyDescent="0.3">
      <c r="J144" s="220" t="s">
        <v>1684</v>
      </c>
      <c r="K144" s="234">
        <v>3</v>
      </c>
      <c r="L144" s="235" t="s">
        <v>2182</v>
      </c>
      <c r="M144" s="226">
        <f t="shared" si="32"/>
        <v>50518</v>
      </c>
      <c r="N144" s="226">
        <f t="shared" ref="N144:S144" si="45">+N147+N152+N158+N164+N171</f>
        <v>47308</v>
      </c>
      <c r="O144" s="226">
        <f t="shared" si="45"/>
        <v>0</v>
      </c>
      <c r="P144" s="226">
        <f t="shared" si="45"/>
        <v>0</v>
      </c>
      <c r="Q144" s="226">
        <f t="shared" si="45"/>
        <v>0</v>
      </c>
      <c r="R144" s="226">
        <f t="shared" si="45"/>
        <v>1050</v>
      </c>
      <c r="S144" s="226">
        <f t="shared" si="45"/>
        <v>2160</v>
      </c>
    </row>
    <row r="145" spans="10:19" ht="15" hidden="1" customHeight="1" x14ac:dyDescent="0.3">
      <c r="J145" s="220" t="s">
        <v>1681</v>
      </c>
      <c r="K145" s="228"/>
      <c r="L145" s="236"/>
      <c r="M145" s="244">
        <f t="shared" ref="M145:M176" si="46">SUM(N145:S145)</f>
        <v>0</v>
      </c>
      <c r="N145" s="230"/>
      <c r="O145" s="230"/>
      <c r="P145" s="230"/>
      <c r="Q145" s="230"/>
      <c r="R145" s="230"/>
      <c r="S145" s="230"/>
    </row>
    <row r="146" spans="10:19" ht="15" hidden="1" customHeight="1" x14ac:dyDescent="0.3">
      <c r="J146" s="220" t="s">
        <v>1683</v>
      </c>
      <c r="K146" s="231"/>
      <c r="L146" s="237"/>
      <c r="M146" s="245">
        <f t="shared" si="46"/>
        <v>50518</v>
      </c>
      <c r="N146" s="233">
        <f t="shared" ref="N146:S146" si="47">+N144-N145</f>
        <v>47308</v>
      </c>
      <c r="O146" s="233">
        <f t="shared" si="47"/>
        <v>0</v>
      </c>
      <c r="P146" s="233">
        <f t="shared" si="47"/>
        <v>0</v>
      </c>
      <c r="Q146" s="233">
        <f t="shared" si="47"/>
        <v>0</v>
      </c>
      <c r="R146" s="233">
        <f t="shared" si="47"/>
        <v>1050</v>
      </c>
      <c r="S146" s="233">
        <f t="shared" si="47"/>
        <v>2160</v>
      </c>
    </row>
    <row r="147" spans="10:19" ht="13.95" customHeight="1" x14ac:dyDescent="0.3">
      <c r="K147" s="238" t="s">
        <v>2183</v>
      </c>
      <c r="L147" s="239" t="s">
        <v>2184</v>
      </c>
      <c r="M147" s="240">
        <f t="shared" si="46"/>
        <v>1307</v>
      </c>
      <c r="N147" s="240">
        <f t="shared" ref="N147:S147" si="48">SUM(N150:N151)</f>
        <v>1307</v>
      </c>
      <c r="O147" s="240">
        <f t="shared" si="48"/>
        <v>0</v>
      </c>
      <c r="P147" s="240">
        <f t="shared" si="48"/>
        <v>0</v>
      </c>
      <c r="Q147" s="240">
        <f t="shared" si="48"/>
        <v>0</v>
      </c>
      <c r="R147" s="240">
        <f t="shared" si="48"/>
        <v>0</v>
      </c>
      <c r="S147" s="240">
        <f t="shared" si="48"/>
        <v>0</v>
      </c>
    </row>
    <row r="148" spans="10:19" ht="15" hidden="1" customHeight="1" x14ac:dyDescent="0.3">
      <c r="K148" s="228"/>
      <c r="L148" s="236"/>
      <c r="M148" s="244">
        <f t="shared" si="46"/>
        <v>1306.63229125</v>
      </c>
      <c r="N148" s="230">
        <v>1306.63229125</v>
      </c>
      <c r="O148" s="230"/>
      <c r="P148" s="230"/>
      <c r="Q148" s="230"/>
      <c r="R148" s="230"/>
      <c r="S148" s="230"/>
    </row>
    <row r="149" spans="10:19" ht="15" hidden="1" customHeight="1" x14ac:dyDescent="0.3">
      <c r="K149" s="231"/>
      <c r="L149" s="237"/>
      <c r="M149" s="245">
        <f t="shared" si="46"/>
        <v>0.36770875000001979</v>
      </c>
      <c r="N149" s="233">
        <f t="shared" ref="N149:S149" si="49">+N147-N148</f>
        <v>0.36770875000001979</v>
      </c>
      <c r="O149" s="233">
        <f t="shared" si="49"/>
        <v>0</v>
      </c>
      <c r="P149" s="233">
        <f t="shared" si="49"/>
        <v>0</v>
      </c>
      <c r="Q149" s="233">
        <f t="shared" si="49"/>
        <v>0</v>
      </c>
      <c r="R149" s="233">
        <f t="shared" si="49"/>
        <v>0</v>
      </c>
      <c r="S149" s="233">
        <f t="shared" si="49"/>
        <v>0</v>
      </c>
    </row>
    <row r="150" spans="10:19" ht="15" customHeight="1" x14ac:dyDescent="0.3">
      <c r="K150" s="228" t="s">
        <v>2185</v>
      </c>
      <c r="L150" s="248" t="s">
        <v>2186</v>
      </c>
      <c r="M150" s="242">
        <f t="shared" si="46"/>
        <v>464</v>
      </c>
      <c r="N150" s="249">
        <v>464</v>
      </c>
      <c r="O150" s="249"/>
      <c r="P150" s="249"/>
      <c r="Q150" s="249"/>
      <c r="R150" s="249"/>
      <c r="S150" s="249"/>
    </row>
    <row r="151" spans="10:19" ht="15" customHeight="1" x14ac:dyDescent="0.3">
      <c r="K151" s="228" t="s">
        <v>2187</v>
      </c>
      <c r="L151" s="248" t="s">
        <v>2188</v>
      </c>
      <c r="M151" s="242">
        <f t="shared" si="46"/>
        <v>843</v>
      </c>
      <c r="N151" s="249">
        <v>843</v>
      </c>
      <c r="O151" s="249"/>
      <c r="P151" s="249"/>
      <c r="Q151" s="249"/>
      <c r="R151" s="249"/>
      <c r="S151" s="249"/>
    </row>
    <row r="152" spans="10:19" ht="14.4" customHeight="1" x14ac:dyDescent="0.3">
      <c r="K152" s="238" t="s">
        <v>2189</v>
      </c>
      <c r="L152" s="239" t="s">
        <v>2190</v>
      </c>
      <c r="M152" s="240">
        <f t="shared" si="46"/>
        <v>3124</v>
      </c>
      <c r="N152" s="240">
        <f t="shared" ref="N152:S152" si="50">SUM(N155:N157)</f>
        <v>1264</v>
      </c>
      <c r="O152" s="240">
        <f t="shared" si="50"/>
        <v>0</v>
      </c>
      <c r="P152" s="240">
        <f t="shared" si="50"/>
        <v>0</v>
      </c>
      <c r="Q152" s="240">
        <f t="shared" si="50"/>
        <v>0</v>
      </c>
      <c r="R152" s="240">
        <f t="shared" si="50"/>
        <v>100</v>
      </c>
      <c r="S152" s="240">
        <f t="shared" si="50"/>
        <v>1760</v>
      </c>
    </row>
    <row r="153" spans="10:19" ht="15" hidden="1" customHeight="1" x14ac:dyDescent="0.3">
      <c r="K153" s="228"/>
      <c r="L153" s="236"/>
      <c r="M153" s="244">
        <f t="shared" si="46"/>
        <v>1264.4828625</v>
      </c>
      <c r="N153" s="230">
        <v>1264.4828625</v>
      </c>
      <c r="O153" s="230"/>
      <c r="P153" s="230"/>
      <c r="Q153" s="230"/>
      <c r="R153" s="230"/>
      <c r="S153" s="230"/>
    </row>
    <row r="154" spans="10:19" ht="15" hidden="1" customHeight="1" x14ac:dyDescent="0.3">
      <c r="K154" s="231"/>
      <c r="L154" s="237"/>
      <c r="M154" s="245">
        <f t="shared" si="46"/>
        <v>1859.5171375</v>
      </c>
      <c r="N154" s="233">
        <f t="shared" ref="N154:S154" si="51">+N152-N153</f>
        <v>-0.48286250000001019</v>
      </c>
      <c r="O154" s="233">
        <f t="shared" si="51"/>
        <v>0</v>
      </c>
      <c r="P154" s="233">
        <f t="shared" si="51"/>
        <v>0</v>
      </c>
      <c r="Q154" s="233">
        <f t="shared" si="51"/>
        <v>0</v>
      </c>
      <c r="R154" s="233">
        <f t="shared" si="51"/>
        <v>100</v>
      </c>
      <c r="S154" s="233">
        <f t="shared" si="51"/>
        <v>1760</v>
      </c>
    </row>
    <row r="155" spans="10:19" ht="15" customHeight="1" x14ac:dyDescent="0.3">
      <c r="K155" s="228" t="s">
        <v>2191</v>
      </c>
      <c r="L155" s="248" t="s">
        <v>2192</v>
      </c>
      <c r="M155" s="242">
        <f t="shared" si="46"/>
        <v>2260</v>
      </c>
      <c r="N155" s="249">
        <v>660</v>
      </c>
      <c r="O155" s="249"/>
      <c r="P155" s="249"/>
      <c r="Q155" s="249"/>
      <c r="R155" s="249">
        <v>100</v>
      </c>
      <c r="S155" s="249">
        <v>1500</v>
      </c>
    </row>
    <row r="156" spans="10:19" ht="15" customHeight="1" x14ac:dyDescent="0.3">
      <c r="K156" s="228" t="s">
        <v>2193</v>
      </c>
      <c r="L156" s="248" t="s">
        <v>2194</v>
      </c>
      <c r="M156" s="242">
        <f t="shared" si="46"/>
        <v>464</v>
      </c>
      <c r="N156" s="249">
        <v>304</v>
      </c>
      <c r="O156" s="249"/>
      <c r="P156" s="249"/>
      <c r="Q156" s="249"/>
      <c r="R156" s="249"/>
      <c r="S156" s="249">
        <v>160</v>
      </c>
    </row>
    <row r="157" spans="10:19" ht="15" customHeight="1" x14ac:dyDescent="0.3">
      <c r="K157" s="228" t="s">
        <v>2195</v>
      </c>
      <c r="L157" s="248" t="s">
        <v>2196</v>
      </c>
      <c r="M157" s="242">
        <f t="shared" si="46"/>
        <v>400</v>
      </c>
      <c r="N157" s="249">
        <v>300</v>
      </c>
      <c r="O157" s="249"/>
      <c r="P157" s="249"/>
      <c r="Q157" s="249"/>
      <c r="R157" s="249"/>
      <c r="S157" s="249">
        <v>100</v>
      </c>
    </row>
    <row r="158" spans="10:19" ht="15" customHeight="1" x14ac:dyDescent="0.3">
      <c r="K158" s="238" t="s">
        <v>2197</v>
      </c>
      <c r="L158" s="239" t="s">
        <v>2198</v>
      </c>
      <c r="M158" s="240">
        <f t="shared" si="46"/>
        <v>1060</v>
      </c>
      <c r="N158" s="240">
        <f t="shared" ref="N158:S158" si="52">SUM(N161:N163)</f>
        <v>210</v>
      </c>
      <c r="O158" s="240">
        <f t="shared" si="52"/>
        <v>0</v>
      </c>
      <c r="P158" s="240">
        <f t="shared" si="52"/>
        <v>0</v>
      </c>
      <c r="Q158" s="240">
        <f t="shared" si="52"/>
        <v>0</v>
      </c>
      <c r="R158" s="240">
        <f t="shared" si="52"/>
        <v>450</v>
      </c>
      <c r="S158" s="240">
        <f t="shared" si="52"/>
        <v>400</v>
      </c>
    </row>
    <row r="159" spans="10:19" ht="15" hidden="1" customHeight="1" x14ac:dyDescent="0.3">
      <c r="K159" s="228"/>
      <c r="L159" s="236"/>
      <c r="M159" s="244">
        <f t="shared" si="46"/>
        <v>210</v>
      </c>
      <c r="N159" s="230">
        <v>210</v>
      </c>
      <c r="O159" s="230"/>
      <c r="P159" s="230"/>
      <c r="Q159" s="230"/>
      <c r="R159" s="256"/>
      <c r="S159" s="256"/>
    </row>
    <row r="160" spans="10:19" ht="15" hidden="1" customHeight="1" x14ac:dyDescent="0.3">
      <c r="K160" s="231"/>
      <c r="L160" s="237"/>
      <c r="M160" s="245">
        <f t="shared" si="46"/>
        <v>850</v>
      </c>
      <c r="N160" s="233">
        <f t="shared" ref="N160:S160" si="53">+N158-N159</f>
        <v>0</v>
      </c>
      <c r="O160" s="233">
        <f t="shared" si="53"/>
        <v>0</v>
      </c>
      <c r="P160" s="233">
        <f t="shared" si="53"/>
        <v>0</v>
      </c>
      <c r="Q160" s="233">
        <f t="shared" si="53"/>
        <v>0</v>
      </c>
      <c r="R160" s="256">
        <f t="shared" si="53"/>
        <v>450</v>
      </c>
      <c r="S160" s="256">
        <f t="shared" si="53"/>
        <v>400</v>
      </c>
    </row>
    <row r="161" spans="10:19" ht="15" customHeight="1" x14ac:dyDescent="0.3">
      <c r="K161" s="228" t="s">
        <v>2199</v>
      </c>
      <c r="L161" s="248" t="s">
        <v>2200</v>
      </c>
      <c r="M161" s="242">
        <f t="shared" si="46"/>
        <v>270</v>
      </c>
      <c r="N161" s="249">
        <v>70</v>
      </c>
      <c r="O161" s="249"/>
      <c r="P161" s="249"/>
      <c r="Q161" s="249"/>
      <c r="R161" s="249">
        <v>150</v>
      </c>
      <c r="S161" s="249">
        <v>50</v>
      </c>
    </row>
    <row r="162" spans="10:19" ht="15" customHeight="1" x14ac:dyDescent="0.3">
      <c r="K162" s="228" t="s">
        <v>2201</v>
      </c>
      <c r="L162" s="248" t="s">
        <v>2202</v>
      </c>
      <c r="M162" s="242">
        <f t="shared" si="46"/>
        <v>420</v>
      </c>
      <c r="N162" s="249">
        <v>70</v>
      </c>
      <c r="O162" s="249"/>
      <c r="P162" s="249"/>
      <c r="Q162" s="249"/>
      <c r="R162" s="249">
        <v>150</v>
      </c>
      <c r="S162" s="249">
        <v>200</v>
      </c>
    </row>
    <row r="163" spans="10:19" ht="15" customHeight="1" x14ac:dyDescent="0.3">
      <c r="K163" s="228" t="s">
        <v>2203</v>
      </c>
      <c r="L163" s="248" t="s">
        <v>2204</v>
      </c>
      <c r="M163" s="242">
        <f t="shared" si="46"/>
        <v>370</v>
      </c>
      <c r="N163" s="249">
        <v>70</v>
      </c>
      <c r="O163" s="249"/>
      <c r="P163" s="249"/>
      <c r="Q163" s="249"/>
      <c r="R163" s="249">
        <v>150</v>
      </c>
      <c r="S163" s="249">
        <v>150</v>
      </c>
    </row>
    <row r="164" spans="10:19" ht="15" customHeight="1" x14ac:dyDescent="0.3">
      <c r="K164" s="238" t="s">
        <v>2205</v>
      </c>
      <c r="L164" s="239" t="s">
        <v>2206</v>
      </c>
      <c r="M164" s="240">
        <f t="shared" si="46"/>
        <v>43527</v>
      </c>
      <c r="N164" s="240">
        <f t="shared" ref="N164:S164" si="54">SUM(N167:N170)</f>
        <v>43027</v>
      </c>
      <c r="O164" s="240">
        <f t="shared" si="54"/>
        <v>0</v>
      </c>
      <c r="P164" s="240">
        <f t="shared" si="54"/>
        <v>0</v>
      </c>
      <c r="Q164" s="240">
        <f t="shared" si="54"/>
        <v>0</v>
      </c>
      <c r="R164" s="240">
        <f t="shared" si="54"/>
        <v>500</v>
      </c>
      <c r="S164" s="240">
        <f t="shared" si="54"/>
        <v>0</v>
      </c>
    </row>
    <row r="165" spans="10:19" ht="15" hidden="1" customHeight="1" x14ac:dyDescent="0.3">
      <c r="K165" s="228"/>
      <c r="L165" s="236"/>
      <c r="M165" s="244">
        <f t="shared" si="46"/>
        <v>43027.890069273912</v>
      </c>
      <c r="N165" s="230">
        <v>43027.890069273912</v>
      </c>
      <c r="O165" s="230"/>
      <c r="P165" s="230"/>
      <c r="Q165" s="230"/>
      <c r="R165" s="230"/>
      <c r="S165" s="230"/>
    </row>
    <row r="166" spans="10:19" ht="15" hidden="1" customHeight="1" x14ac:dyDescent="0.3">
      <c r="K166" s="231"/>
      <c r="L166" s="237"/>
      <c r="M166" s="245">
        <f t="shared" si="46"/>
        <v>499.10993072608835</v>
      </c>
      <c r="N166" s="233">
        <f t="shared" ref="N166:S166" si="55">+N164-N165</f>
        <v>-0.89006927391164936</v>
      </c>
      <c r="O166" s="233">
        <f t="shared" si="55"/>
        <v>0</v>
      </c>
      <c r="P166" s="233">
        <f t="shared" si="55"/>
        <v>0</v>
      </c>
      <c r="Q166" s="233">
        <f t="shared" si="55"/>
        <v>0</v>
      </c>
      <c r="R166" s="233">
        <f t="shared" si="55"/>
        <v>500</v>
      </c>
      <c r="S166" s="233">
        <f t="shared" si="55"/>
        <v>0</v>
      </c>
    </row>
    <row r="167" spans="10:19" ht="15" customHeight="1" x14ac:dyDescent="0.3">
      <c r="K167" s="228" t="s">
        <v>2207</v>
      </c>
      <c r="L167" s="248" t="s">
        <v>2208</v>
      </c>
      <c r="M167" s="242">
        <f t="shared" si="46"/>
        <v>15526</v>
      </c>
      <c r="N167" s="249">
        <v>15526</v>
      </c>
      <c r="O167" s="249"/>
      <c r="P167" s="249"/>
      <c r="Q167" s="249"/>
      <c r="R167" s="249"/>
      <c r="S167" s="249"/>
    </row>
    <row r="168" spans="10:19" ht="12.6" customHeight="1" x14ac:dyDescent="0.3">
      <c r="K168" s="228" t="s">
        <v>2209</v>
      </c>
      <c r="L168" s="248" t="s">
        <v>2210</v>
      </c>
      <c r="M168" s="242">
        <f t="shared" si="46"/>
        <v>2100</v>
      </c>
      <c r="N168" s="249">
        <v>2100</v>
      </c>
      <c r="O168" s="249"/>
      <c r="P168" s="249"/>
      <c r="Q168" s="249"/>
      <c r="R168" s="249"/>
      <c r="S168" s="249"/>
    </row>
    <row r="169" spans="10:19" ht="19.2" customHeight="1" x14ac:dyDescent="0.3">
      <c r="K169" s="228" t="s">
        <v>2211</v>
      </c>
      <c r="L169" s="248" t="s">
        <v>2212</v>
      </c>
      <c r="M169" s="242">
        <f t="shared" si="46"/>
        <v>2607</v>
      </c>
      <c r="N169" s="249">
        <v>2107</v>
      </c>
      <c r="O169" s="249"/>
      <c r="P169" s="249"/>
      <c r="Q169" s="249"/>
      <c r="R169" s="249">
        <v>500</v>
      </c>
      <c r="S169" s="249"/>
    </row>
    <row r="170" spans="10:19" ht="15" customHeight="1" x14ac:dyDescent="0.3">
      <c r="K170" s="228" t="s">
        <v>2213</v>
      </c>
      <c r="L170" s="248" t="s">
        <v>2214</v>
      </c>
      <c r="M170" s="242">
        <f t="shared" si="46"/>
        <v>23294</v>
      </c>
      <c r="N170" s="249">
        <v>23294</v>
      </c>
      <c r="O170" s="249"/>
      <c r="P170" s="249"/>
      <c r="Q170" s="249"/>
      <c r="R170" s="249"/>
      <c r="S170" s="249"/>
    </row>
    <row r="171" spans="10:19" ht="15" customHeight="1" x14ac:dyDescent="0.3">
      <c r="K171" s="238" t="s">
        <v>2215</v>
      </c>
      <c r="L171" s="239" t="s">
        <v>2216</v>
      </c>
      <c r="M171" s="240">
        <f t="shared" si="46"/>
        <v>1500</v>
      </c>
      <c r="N171" s="240">
        <f t="shared" ref="N171:S171" si="56">SUM(N174:N175)</f>
        <v>1500</v>
      </c>
      <c r="O171" s="240">
        <f t="shared" si="56"/>
        <v>0</v>
      </c>
      <c r="P171" s="240">
        <f t="shared" si="56"/>
        <v>0</v>
      </c>
      <c r="Q171" s="240">
        <f t="shared" si="56"/>
        <v>0</v>
      </c>
      <c r="R171" s="240">
        <f t="shared" si="56"/>
        <v>0</v>
      </c>
      <c r="S171" s="240">
        <f t="shared" si="56"/>
        <v>0</v>
      </c>
    </row>
    <row r="172" spans="10:19" ht="15" hidden="1" customHeight="1" x14ac:dyDescent="0.3">
      <c r="K172" s="228"/>
      <c r="L172" s="236"/>
      <c r="M172" s="244">
        <f t="shared" si="46"/>
        <v>0</v>
      </c>
      <c r="N172" s="230"/>
      <c r="O172" s="230"/>
      <c r="P172" s="230"/>
      <c r="Q172" s="230"/>
      <c r="R172" s="230"/>
      <c r="S172" s="230"/>
    </row>
    <row r="173" spans="10:19" ht="15" hidden="1" customHeight="1" x14ac:dyDescent="0.3">
      <c r="K173" s="231"/>
      <c r="L173" s="258"/>
      <c r="M173" s="245">
        <f t="shared" si="46"/>
        <v>1500</v>
      </c>
      <c r="N173" s="233">
        <f t="shared" ref="N173:S173" si="57">+N171-N172</f>
        <v>1500</v>
      </c>
      <c r="O173" s="233">
        <f t="shared" si="57"/>
        <v>0</v>
      </c>
      <c r="P173" s="233">
        <f t="shared" si="57"/>
        <v>0</v>
      </c>
      <c r="Q173" s="233">
        <f t="shared" si="57"/>
        <v>0</v>
      </c>
      <c r="R173" s="233">
        <f t="shared" si="57"/>
        <v>0</v>
      </c>
      <c r="S173" s="233">
        <f t="shared" si="57"/>
        <v>0</v>
      </c>
    </row>
    <row r="174" spans="10:19" ht="15" customHeight="1" x14ac:dyDescent="0.3">
      <c r="K174" s="259" t="s">
        <v>2217</v>
      </c>
      <c r="L174" s="260" t="s">
        <v>2218</v>
      </c>
      <c r="M174" s="261">
        <f t="shared" si="46"/>
        <v>1100</v>
      </c>
      <c r="N174" s="249">
        <v>1100</v>
      </c>
      <c r="O174" s="249"/>
      <c r="P174" s="249"/>
      <c r="Q174" s="249"/>
      <c r="R174" s="249"/>
      <c r="S174" s="249"/>
    </row>
    <row r="175" spans="10:19" ht="15" customHeight="1" x14ac:dyDescent="0.3">
      <c r="K175" s="259" t="s">
        <v>2219</v>
      </c>
      <c r="L175" s="260" t="s">
        <v>2220</v>
      </c>
      <c r="M175" s="261">
        <f t="shared" si="46"/>
        <v>400</v>
      </c>
      <c r="N175" s="249">
        <v>400</v>
      </c>
      <c r="O175" s="249"/>
      <c r="P175" s="249"/>
      <c r="Q175" s="249"/>
      <c r="R175" s="249"/>
      <c r="S175" s="249"/>
    </row>
    <row r="176" spans="10:19" ht="15" customHeight="1" x14ac:dyDescent="0.3">
      <c r="J176" s="220" t="s">
        <v>1684</v>
      </c>
      <c r="K176" s="234">
        <v>4</v>
      </c>
      <c r="L176" s="235" t="s">
        <v>2221</v>
      </c>
      <c r="M176" s="226">
        <f t="shared" si="46"/>
        <v>51837</v>
      </c>
      <c r="N176" s="226">
        <f t="shared" ref="N176:S176" si="58">+N179+N183+N187+N191+N195+N199+N206</f>
        <v>14837</v>
      </c>
      <c r="O176" s="226">
        <f t="shared" si="58"/>
        <v>0</v>
      </c>
      <c r="P176" s="226">
        <f t="shared" si="58"/>
        <v>0</v>
      </c>
      <c r="Q176" s="226">
        <f t="shared" si="58"/>
        <v>0</v>
      </c>
      <c r="R176" s="226">
        <f t="shared" si="58"/>
        <v>35500</v>
      </c>
      <c r="S176" s="226">
        <f t="shared" si="58"/>
        <v>1500</v>
      </c>
    </row>
    <row r="177" spans="10:19" ht="15" hidden="1" customHeight="1" x14ac:dyDescent="0.3">
      <c r="J177" s="220" t="s">
        <v>1681</v>
      </c>
      <c r="K177" s="228"/>
      <c r="L177" s="236"/>
      <c r="M177" s="244">
        <f t="shared" ref="M177:M198" si="59">SUM(N177:S177)</f>
        <v>53837.055765055702</v>
      </c>
      <c r="N177" s="230">
        <v>16837.055765055706</v>
      </c>
      <c r="O177" s="230">
        <f>+O179+O183+O187+O191+O195+O199+O206</f>
        <v>0</v>
      </c>
      <c r="P177" s="230">
        <f>+P179+P183+P187+P191+P195+P199+P206</f>
        <v>0</v>
      </c>
      <c r="Q177" s="230">
        <f>+Q179+Q183+Q187+Q191+Q195+Q199+Q206</f>
        <v>0</v>
      </c>
      <c r="R177" s="230">
        <f>+R179+R183+R187+R191+R195+R199+R206</f>
        <v>35500</v>
      </c>
      <c r="S177" s="230">
        <f>+S179+S183+S187+S191+S195+S199+S206</f>
        <v>1500</v>
      </c>
    </row>
    <row r="178" spans="10:19" ht="15" hidden="1" customHeight="1" x14ac:dyDescent="0.3">
      <c r="J178" s="220" t="s">
        <v>1683</v>
      </c>
      <c r="K178" s="231"/>
      <c r="L178" s="237"/>
      <c r="M178" s="245">
        <f t="shared" si="59"/>
        <v>-2000.0557650557057</v>
      </c>
      <c r="N178" s="233">
        <f t="shared" ref="N178:S178" si="60">+N176-N177</f>
        <v>-2000.0557650557057</v>
      </c>
      <c r="O178" s="233">
        <f t="shared" si="60"/>
        <v>0</v>
      </c>
      <c r="P178" s="233">
        <f t="shared" si="60"/>
        <v>0</v>
      </c>
      <c r="Q178" s="233">
        <f t="shared" si="60"/>
        <v>0</v>
      </c>
      <c r="R178" s="233">
        <f t="shared" si="60"/>
        <v>0</v>
      </c>
      <c r="S178" s="233">
        <f t="shared" si="60"/>
        <v>0</v>
      </c>
    </row>
    <row r="179" spans="10:19" ht="15" customHeight="1" x14ac:dyDescent="0.3">
      <c r="K179" s="238" t="s">
        <v>2222</v>
      </c>
      <c r="L179" s="239" t="s">
        <v>2223</v>
      </c>
      <c r="M179" s="240">
        <f t="shared" si="59"/>
        <v>900</v>
      </c>
      <c r="N179" s="240">
        <f t="shared" ref="N179:S179" si="61">SUM(N182:N182)</f>
        <v>900</v>
      </c>
      <c r="O179" s="240">
        <f t="shared" si="61"/>
        <v>0</v>
      </c>
      <c r="P179" s="240">
        <f t="shared" si="61"/>
        <v>0</v>
      </c>
      <c r="Q179" s="240">
        <f t="shared" si="61"/>
        <v>0</v>
      </c>
      <c r="R179" s="240">
        <f t="shared" si="61"/>
        <v>0</v>
      </c>
      <c r="S179" s="240">
        <f t="shared" si="61"/>
        <v>0</v>
      </c>
    </row>
    <row r="180" spans="10:19" ht="15" hidden="1" customHeight="1" x14ac:dyDescent="0.3">
      <c r="K180" s="228"/>
      <c r="L180" s="236"/>
      <c r="M180" s="244">
        <f t="shared" si="59"/>
        <v>6299.698577555705</v>
      </c>
      <c r="N180" s="230">
        <v>6299.698577555705</v>
      </c>
      <c r="O180" s="230"/>
      <c r="P180" s="230"/>
      <c r="Q180" s="230"/>
      <c r="R180" s="230"/>
      <c r="S180" s="230"/>
    </row>
    <row r="181" spans="10:19" ht="15" hidden="1" customHeight="1" x14ac:dyDescent="0.3">
      <c r="K181" s="231"/>
      <c r="L181" s="237"/>
      <c r="M181" s="245">
        <f t="shared" si="59"/>
        <v>-5399.698577555705</v>
      </c>
      <c r="N181" s="233">
        <f t="shared" ref="N181:S181" si="62">+N179-N180</f>
        <v>-5399.698577555705</v>
      </c>
      <c r="O181" s="233">
        <f t="shared" si="62"/>
        <v>0</v>
      </c>
      <c r="P181" s="233">
        <f t="shared" si="62"/>
        <v>0</v>
      </c>
      <c r="Q181" s="233">
        <f t="shared" si="62"/>
        <v>0</v>
      </c>
      <c r="R181" s="233">
        <f t="shared" si="62"/>
        <v>0</v>
      </c>
      <c r="S181" s="233">
        <f t="shared" si="62"/>
        <v>0</v>
      </c>
    </row>
    <row r="182" spans="10:19" ht="15" customHeight="1" x14ac:dyDescent="0.3">
      <c r="K182" s="228" t="s">
        <v>2224</v>
      </c>
      <c r="L182" s="248" t="s">
        <v>2225</v>
      </c>
      <c r="M182" s="242">
        <f t="shared" si="59"/>
        <v>900</v>
      </c>
      <c r="N182" s="249">
        <v>900</v>
      </c>
      <c r="O182" s="249"/>
      <c r="P182" s="249"/>
      <c r="Q182" s="249"/>
      <c r="R182" s="249"/>
      <c r="S182" s="249"/>
    </row>
    <row r="183" spans="10:19" ht="15" customHeight="1" x14ac:dyDescent="0.3">
      <c r="K183" s="238" t="s">
        <v>2226</v>
      </c>
      <c r="L183" s="239" t="s">
        <v>2227</v>
      </c>
      <c r="M183" s="240">
        <f t="shared" si="59"/>
        <v>900</v>
      </c>
      <c r="N183" s="240">
        <f t="shared" ref="N183:S183" si="63">SUM(N186:N186)</f>
        <v>900</v>
      </c>
      <c r="O183" s="240">
        <f t="shared" si="63"/>
        <v>0</v>
      </c>
      <c r="P183" s="240">
        <f t="shared" si="63"/>
        <v>0</v>
      </c>
      <c r="Q183" s="240">
        <f t="shared" si="63"/>
        <v>0</v>
      </c>
      <c r="R183" s="240">
        <f t="shared" si="63"/>
        <v>0</v>
      </c>
      <c r="S183" s="240">
        <f t="shared" si="63"/>
        <v>0</v>
      </c>
    </row>
    <row r="184" spans="10:19" ht="15.6" hidden="1" customHeight="1" x14ac:dyDescent="0.3">
      <c r="K184" s="228"/>
      <c r="L184" s="236"/>
      <c r="M184" s="244">
        <f t="shared" si="59"/>
        <v>900</v>
      </c>
      <c r="N184" s="230">
        <v>900</v>
      </c>
      <c r="O184" s="230"/>
      <c r="P184" s="230"/>
      <c r="Q184" s="230"/>
      <c r="R184" s="230"/>
      <c r="S184" s="230"/>
    </row>
    <row r="185" spans="10:19" ht="15" hidden="1" customHeight="1" x14ac:dyDescent="0.3">
      <c r="K185" s="231"/>
      <c r="L185" s="237"/>
      <c r="M185" s="245">
        <f t="shared" si="59"/>
        <v>0</v>
      </c>
      <c r="N185" s="233">
        <f t="shared" ref="N185:S185" si="64">+N183-N184</f>
        <v>0</v>
      </c>
      <c r="O185" s="233">
        <f t="shared" si="64"/>
        <v>0</v>
      </c>
      <c r="P185" s="233">
        <f t="shared" si="64"/>
        <v>0</v>
      </c>
      <c r="Q185" s="233">
        <f t="shared" si="64"/>
        <v>0</v>
      </c>
      <c r="R185" s="233">
        <f t="shared" si="64"/>
        <v>0</v>
      </c>
      <c r="S185" s="233">
        <f t="shared" si="64"/>
        <v>0</v>
      </c>
    </row>
    <row r="186" spans="10:19" ht="15" customHeight="1" x14ac:dyDescent="0.3">
      <c r="K186" s="228" t="s">
        <v>2228</v>
      </c>
      <c r="L186" s="248" t="s">
        <v>2229</v>
      </c>
      <c r="M186" s="242">
        <f t="shared" si="59"/>
        <v>900</v>
      </c>
      <c r="N186" s="249">
        <v>900</v>
      </c>
      <c r="O186" s="249"/>
      <c r="P186" s="249"/>
      <c r="Q186" s="249"/>
      <c r="R186" s="249"/>
      <c r="S186" s="249"/>
    </row>
    <row r="187" spans="10:19" ht="15" customHeight="1" x14ac:dyDescent="0.3">
      <c r="K187" s="238" t="s">
        <v>2230</v>
      </c>
      <c r="L187" s="239" t="s">
        <v>2231</v>
      </c>
      <c r="M187" s="240">
        <f t="shared" si="59"/>
        <v>1400</v>
      </c>
      <c r="N187" s="240">
        <f t="shared" ref="N187:S187" si="65">SUM(N190:N190)</f>
        <v>1400</v>
      </c>
      <c r="O187" s="240">
        <f t="shared" si="65"/>
        <v>0</v>
      </c>
      <c r="P187" s="240">
        <f t="shared" si="65"/>
        <v>0</v>
      </c>
      <c r="Q187" s="240">
        <f t="shared" si="65"/>
        <v>0</v>
      </c>
      <c r="R187" s="240">
        <f t="shared" si="65"/>
        <v>0</v>
      </c>
      <c r="S187" s="240">
        <f t="shared" si="65"/>
        <v>0</v>
      </c>
    </row>
    <row r="188" spans="10:19" ht="15" hidden="1" customHeight="1" x14ac:dyDescent="0.3">
      <c r="K188" s="228"/>
      <c r="L188" s="236"/>
      <c r="M188" s="244">
        <f t="shared" si="59"/>
        <v>1400</v>
      </c>
      <c r="N188" s="230">
        <v>1400</v>
      </c>
      <c r="O188" s="230"/>
      <c r="P188" s="230"/>
      <c r="Q188" s="230"/>
      <c r="R188" s="230"/>
      <c r="S188" s="230"/>
    </row>
    <row r="189" spans="10:19" ht="15" hidden="1" customHeight="1" x14ac:dyDescent="0.3">
      <c r="K189" s="231"/>
      <c r="L189" s="237"/>
      <c r="M189" s="245">
        <f t="shared" si="59"/>
        <v>0</v>
      </c>
      <c r="N189" s="233">
        <f t="shared" ref="N189:S189" si="66">+N187-N188</f>
        <v>0</v>
      </c>
      <c r="O189" s="233">
        <f t="shared" si="66"/>
        <v>0</v>
      </c>
      <c r="P189" s="233">
        <f t="shared" si="66"/>
        <v>0</v>
      </c>
      <c r="Q189" s="233">
        <f t="shared" si="66"/>
        <v>0</v>
      </c>
      <c r="R189" s="233">
        <f t="shared" si="66"/>
        <v>0</v>
      </c>
      <c r="S189" s="233">
        <f t="shared" si="66"/>
        <v>0</v>
      </c>
    </row>
    <row r="190" spans="10:19" ht="15" customHeight="1" x14ac:dyDescent="0.3">
      <c r="K190" s="228" t="s">
        <v>2232</v>
      </c>
      <c r="L190" s="248" t="s">
        <v>2233</v>
      </c>
      <c r="M190" s="242">
        <f t="shared" si="59"/>
        <v>1400</v>
      </c>
      <c r="N190" s="249">
        <v>1400</v>
      </c>
      <c r="O190" s="249"/>
      <c r="P190" s="249"/>
      <c r="Q190" s="249"/>
      <c r="R190" s="249"/>
      <c r="S190" s="249"/>
    </row>
    <row r="191" spans="10:19" ht="15" customHeight="1" x14ac:dyDescent="0.3">
      <c r="K191" s="238" t="s">
        <v>2234</v>
      </c>
      <c r="L191" s="239" t="s">
        <v>2235</v>
      </c>
      <c r="M191" s="240">
        <f t="shared" si="59"/>
        <v>400</v>
      </c>
      <c r="N191" s="240">
        <f t="shared" ref="N191:S191" si="67">SUM(N194:N194)</f>
        <v>400</v>
      </c>
      <c r="O191" s="240">
        <f t="shared" si="67"/>
        <v>0</v>
      </c>
      <c r="P191" s="240">
        <f t="shared" si="67"/>
        <v>0</v>
      </c>
      <c r="Q191" s="240">
        <f t="shared" si="67"/>
        <v>0</v>
      </c>
      <c r="R191" s="240">
        <f t="shared" si="67"/>
        <v>0</v>
      </c>
      <c r="S191" s="240">
        <f t="shared" si="67"/>
        <v>0</v>
      </c>
    </row>
    <row r="192" spans="10:19" ht="15" hidden="1" customHeight="1" x14ac:dyDescent="0.3">
      <c r="K192" s="228"/>
      <c r="L192" s="236"/>
      <c r="M192" s="244">
        <f t="shared" si="59"/>
        <v>400</v>
      </c>
      <c r="N192" s="230">
        <v>400</v>
      </c>
      <c r="O192" s="230"/>
      <c r="P192" s="230"/>
      <c r="Q192" s="230"/>
      <c r="R192" s="230"/>
      <c r="S192" s="230"/>
    </row>
    <row r="193" spans="11:19" ht="15" hidden="1" customHeight="1" x14ac:dyDescent="0.3">
      <c r="K193" s="231"/>
      <c r="L193" s="237"/>
      <c r="M193" s="245">
        <f t="shared" si="59"/>
        <v>0</v>
      </c>
      <c r="N193" s="233">
        <f t="shared" ref="N193:S193" si="68">+N191-N192</f>
        <v>0</v>
      </c>
      <c r="O193" s="233">
        <f t="shared" si="68"/>
        <v>0</v>
      </c>
      <c r="P193" s="233">
        <f t="shared" si="68"/>
        <v>0</v>
      </c>
      <c r="Q193" s="233">
        <f t="shared" si="68"/>
        <v>0</v>
      </c>
      <c r="R193" s="233">
        <f t="shared" si="68"/>
        <v>0</v>
      </c>
      <c r="S193" s="233">
        <f t="shared" si="68"/>
        <v>0</v>
      </c>
    </row>
    <row r="194" spans="11:19" ht="15" customHeight="1" x14ac:dyDescent="0.3">
      <c r="K194" s="228" t="s">
        <v>2236</v>
      </c>
      <c r="L194" s="248" t="s">
        <v>2237</v>
      </c>
      <c r="M194" s="242">
        <f t="shared" si="59"/>
        <v>400</v>
      </c>
      <c r="N194" s="249">
        <v>400</v>
      </c>
      <c r="O194" s="249"/>
      <c r="P194" s="249"/>
      <c r="Q194" s="249"/>
      <c r="R194" s="249"/>
      <c r="S194" s="249"/>
    </row>
    <row r="195" spans="11:19" ht="15" customHeight="1" x14ac:dyDescent="0.3">
      <c r="K195" s="238" t="s">
        <v>2238</v>
      </c>
      <c r="L195" s="239" t="s">
        <v>2239</v>
      </c>
      <c r="M195" s="240">
        <f t="shared" si="59"/>
        <v>700</v>
      </c>
      <c r="N195" s="240">
        <f t="shared" ref="N195:S195" si="69">SUM(N198:N198)</f>
        <v>700</v>
      </c>
      <c r="O195" s="240">
        <f t="shared" si="69"/>
        <v>0</v>
      </c>
      <c r="P195" s="240">
        <f t="shared" si="69"/>
        <v>0</v>
      </c>
      <c r="Q195" s="240">
        <f t="shared" si="69"/>
        <v>0</v>
      </c>
      <c r="R195" s="240">
        <f t="shared" si="69"/>
        <v>0</v>
      </c>
      <c r="S195" s="240">
        <f t="shared" si="69"/>
        <v>0</v>
      </c>
    </row>
    <row r="196" spans="11:19" ht="15" hidden="1" customHeight="1" x14ac:dyDescent="0.3">
      <c r="K196" s="228"/>
      <c r="L196" s="236"/>
      <c r="M196" s="244">
        <f t="shared" si="59"/>
        <v>700</v>
      </c>
      <c r="N196" s="230">
        <v>700</v>
      </c>
      <c r="O196" s="230"/>
      <c r="P196" s="230"/>
      <c r="Q196" s="230"/>
      <c r="R196" s="230"/>
      <c r="S196" s="230"/>
    </row>
    <row r="197" spans="11:19" ht="15" hidden="1" customHeight="1" x14ac:dyDescent="0.3">
      <c r="K197" s="231"/>
      <c r="L197" s="237"/>
      <c r="M197" s="245">
        <f t="shared" si="59"/>
        <v>0</v>
      </c>
      <c r="N197" s="233">
        <f t="shared" ref="N197:S197" si="70">+N195-N196</f>
        <v>0</v>
      </c>
      <c r="O197" s="233">
        <f t="shared" si="70"/>
        <v>0</v>
      </c>
      <c r="P197" s="233">
        <f t="shared" si="70"/>
        <v>0</v>
      </c>
      <c r="Q197" s="233">
        <f t="shared" si="70"/>
        <v>0</v>
      </c>
      <c r="R197" s="233">
        <f t="shared" si="70"/>
        <v>0</v>
      </c>
      <c r="S197" s="233">
        <f t="shared" si="70"/>
        <v>0</v>
      </c>
    </row>
    <row r="198" spans="11:19" ht="15" customHeight="1" x14ac:dyDescent="0.3">
      <c r="K198" s="228" t="s">
        <v>2240</v>
      </c>
      <c r="L198" s="248" t="s">
        <v>2241</v>
      </c>
      <c r="M198" s="242">
        <f t="shared" si="59"/>
        <v>700</v>
      </c>
      <c r="N198" s="249">
        <v>700</v>
      </c>
      <c r="O198" s="249"/>
      <c r="P198" s="249"/>
      <c r="Q198" s="249"/>
      <c r="R198" s="249"/>
      <c r="S198" s="249"/>
    </row>
    <row r="199" spans="11:19" ht="14.4" customHeight="1" x14ac:dyDescent="0.3">
      <c r="K199" s="238" t="s">
        <v>2242</v>
      </c>
      <c r="L199" s="239" t="s">
        <v>2243</v>
      </c>
      <c r="M199" s="240">
        <f t="shared" ref="M199:M230" si="71">SUM(N199:S199)</f>
        <v>45430</v>
      </c>
      <c r="N199" s="240">
        <f t="shared" ref="N199:S199" si="72">SUM(N202:N205)</f>
        <v>8430</v>
      </c>
      <c r="O199" s="240">
        <f t="shared" si="72"/>
        <v>0</v>
      </c>
      <c r="P199" s="240">
        <f t="shared" si="72"/>
        <v>0</v>
      </c>
      <c r="Q199" s="240">
        <f t="shared" si="72"/>
        <v>0</v>
      </c>
      <c r="R199" s="240">
        <f t="shared" si="72"/>
        <v>35500</v>
      </c>
      <c r="S199" s="240">
        <f t="shared" si="72"/>
        <v>1500</v>
      </c>
    </row>
    <row r="200" spans="11:19" ht="15" hidden="1" customHeight="1" x14ac:dyDescent="0.3">
      <c r="K200" s="228"/>
      <c r="L200" s="236"/>
      <c r="M200" s="244">
        <f t="shared" si="71"/>
        <v>8429.8857500000013</v>
      </c>
      <c r="N200" s="230">
        <v>8429.8857500000013</v>
      </c>
      <c r="O200" s="230"/>
      <c r="P200" s="230"/>
      <c r="Q200" s="230"/>
      <c r="R200" s="230"/>
      <c r="S200" s="230"/>
    </row>
    <row r="201" spans="11:19" ht="15" hidden="1" customHeight="1" x14ac:dyDescent="0.3">
      <c r="K201" s="231"/>
      <c r="L201" s="237"/>
      <c r="M201" s="245">
        <f t="shared" si="71"/>
        <v>37000.114249999999</v>
      </c>
      <c r="N201" s="233">
        <f t="shared" ref="N201:S201" si="73">+N199-N200</f>
        <v>0.11424999999871943</v>
      </c>
      <c r="O201" s="233">
        <f t="shared" si="73"/>
        <v>0</v>
      </c>
      <c r="P201" s="233">
        <f t="shared" si="73"/>
        <v>0</v>
      </c>
      <c r="Q201" s="233">
        <f t="shared" si="73"/>
        <v>0</v>
      </c>
      <c r="R201" s="233">
        <f t="shared" si="73"/>
        <v>35500</v>
      </c>
      <c r="S201" s="233">
        <f t="shared" si="73"/>
        <v>1500</v>
      </c>
    </row>
    <row r="202" spans="11:19" ht="15" customHeight="1" x14ac:dyDescent="0.3">
      <c r="K202" s="228" t="s">
        <v>2244</v>
      </c>
      <c r="L202" s="248" t="s">
        <v>2245</v>
      </c>
      <c r="M202" s="242">
        <f t="shared" si="71"/>
        <v>1300</v>
      </c>
      <c r="N202" s="249">
        <v>800</v>
      </c>
      <c r="O202" s="249"/>
      <c r="P202" s="249"/>
      <c r="Q202" s="249"/>
      <c r="R202" s="249">
        <v>500</v>
      </c>
      <c r="S202" s="249"/>
    </row>
    <row r="203" spans="11:19" ht="15" customHeight="1" x14ac:dyDescent="0.3">
      <c r="K203" s="228" t="s">
        <v>2246</v>
      </c>
      <c r="L203" s="248" t="s">
        <v>2247</v>
      </c>
      <c r="M203" s="242">
        <f t="shared" si="71"/>
        <v>12930</v>
      </c>
      <c r="N203" s="249">
        <v>2430</v>
      </c>
      <c r="O203" s="249"/>
      <c r="P203" s="249"/>
      <c r="Q203" s="249"/>
      <c r="R203" s="249">
        <v>10000</v>
      </c>
      <c r="S203" s="249">
        <v>500</v>
      </c>
    </row>
    <row r="204" spans="11:19" ht="15" customHeight="1" x14ac:dyDescent="0.3">
      <c r="K204" s="228" t="s">
        <v>2248</v>
      </c>
      <c r="L204" s="248" t="s">
        <v>2249</v>
      </c>
      <c r="M204" s="242">
        <f t="shared" si="71"/>
        <v>23700</v>
      </c>
      <c r="N204" s="249">
        <v>3200</v>
      </c>
      <c r="O204" s="249"/>
      <c r="P204" s="249"/>
      <c r="Q204" s="249"/>
      <c r="R204" s="249">
        <v>20000</v>
      </c>
      <c r="S204" s="249">
        <v>500</v>
      </c>
    </row>
    <row r="205" spans="11:19" ht="15" customHeight="1" x14ac:dyDescent="0.3">
      <c r="K205" s="228" t="s">
        <v>2250</v>
      </c>
      <c r="L205" s="248" t="s">
        <v>2251</v>
      </c>
      <c r="M205" s="242">
        <f t="shared" si="71"/>
        <v>7500</v>
      </c>
      <c r="N205" s="249">
        <v>2000</v>
      </c>
      <c r="O205" s="249"/>
      <c r="P205" s="249"/>
      <c r="Q205" s="249"/>
      <c r="R205" s="249">
        <v>5000</v>
      </c>
      <c r="S205" s="249">
        <v>500</v>
      </c>
    </row>
    <row r="206" spans="11:19" ht="15" customHeight="1" x14ac:dyDescent="0.3">
      <c r="K206" s="238" t="s">
        <v>2252</v>
      </c>
      <c r="L206" s="239" t="s">
        <v>2253</v>
      </c>
      <c r="M206" s="240">
        <f t="shared" si="71"/>
        <v>2107</v>
      </c>
      <c r="N206" s="240">
        <f t="shared" ref="N206:S206" si="74">SUM(N209:N211)</f>
        <v>2107</v>
      </c>
      <c r="O206" s="240">
        <f t="shared" si="74"/>
        <v>0</v>
      </c>
      <c r="P206" s="240">
        <f t="shared" si="74"/>
        <v>0</v>
      </c>
      <c r="Q206" s="240">
        <f t="shared" si="74"/>
        <v>0</v>
      </c>
      <c r="R206" s="240">
        <f t="shared" si="74"/>
        <v>0</v>
      </c>
      <c r="S206" s="240">
        <f t="shared" si="74"/>
        <v>0</v>
      </c>
    </row>
    <row r="207" spans="11:19" ht="15" hidden="1" customHeight="1" x14ac:dyDescent="0.3">
      <c r="K207" s="228"/>
      <c r="L207" s="236"/>
      <c r="M207" s="244">
        <f t="shared" si="71"/>
        <v>2107.4714375000003</v>
      </c>
      <c r="N207" s="230">
        <v>2107.4714375000003</v>
      </c>
      <c r="O207" s="230"/>
      <c r="P207" s="230"/>
      <c r="Q207" s="230"/>
      <c r="R207" s="230"/>
      <c r="S207" s="230"/>
    </row>
    <row r="208" spans="11:19" ht="15" hidden="1" customHeight="1" x14ac:dyDescent="0.3">
      <c r="K208" s="231"/>
      <c r="L208" s="237"/>
      <c r="M208" s="245">
        <f t="shared" si="71"/>
        <v>-0.47143750000032014</v>
      </c>
      <c r="N208" s="233">
        <f t="shared" ref="N208:S208" si="75">+N206-N207</f>
        <v>-0.47143750000032014</v>
      </c>
      <c r="O208" s="233">
        <f t="shared" si="75"/>
        <v>0</v>
      </c>
      <c r="P208" s="233">
        <f t="shared" si="75"/>
        <v>0</v>
      </c>
      <c r="Q208" s="233">
        <f t="shared" si="75"/>
        <v>0</v>
      </c>
      <c r="R208" s="233">
        <f t="shared" si="75"/>
        <v>0</v>
      </c>
      <c r="S208" s="233">
        <f t="shared" si="75"/>
        <v>0</v>
      </c>
    </row>
    <row r="209" spans="10:19" ht="15" customHeight="1" x14ac:dyDescent="0.3">
      <c r="K209" s="228" t="s">
        <v>2254</v>
      </c>
      <c r="L209" s="248" t="s">
        <v>2255</v>
      </c>
      <c r="M209" s="242">
        <f t="shared" si="71"/>
        <v>1100</v>
      </c>
      <c r="N209" s="249">
        <v>1100</v>
      </c>
      <c r="O209" s="249"/>
      <c r="P209" s="249"/>
      <c r="Q209" s="249"/>
      <c r="R209" s="249"/>
      <c r="S209" s="249"/>
    </row>
    <row r="210" spans="10:19" ht="15" customHeight="1" x14ac:dyDescent="0.3">
      <c r="K210" s="228" t="s">
        <v>2256</v>
      </c>
      <c r="L210" s="248" t="s">
        <v>2257</v>
      </c>
      <c r="M210" s="242">
        <f t="shared" si="71"/>
        <v>107</v>
      </c>
      <c r="N210" s="249">
        <v>107</v>
      </c>
      <c r="O210" s="249"/>
      <c r="P210" s="249"/>
      <c r="Q210" s="249"/>
      <c r="R210" s="249"/>
      <c r="S210" s="249"/>
    </row>
    <row r="211" spans="10:19" ht="15" customHeight="1" x14ac:dyDescent="0.3">
      <c r="K211" s="228" t="s">
        <v>2258</v>
      </c>
      <c r="L211" s="248" t="s">
        <v>2259</v>
      </c>
      <c r="M211" s="242">
        <f t="shared" si="71"/>
        <v>900</v>
      </c>
      <c r="N211" s="249">
        <v>900</v>
      </c>
      <c r="O211" s="249"/>
      <c r="P211" s="249"/>
      <c r="Q211" s="249"/>
      <c r="R211" s="249"/>
      <c r="S211" s="249"/>
    </row>
    <row r="212" spans="10:19" ht="15" customHeight="1" x14ac:dyDescent="0.3">
      <c r="J212" s="220" t="s">
        <v>1684</v>
      </c>
      <c r="K212" s="234">
        <v>5</v>
      </c>
      <c r="L212" s="235" t="s">
        <v>2260</v>
      </c>
      <c r="M212" s="226">
        <f t="shared" si="71"/>
        <v>327514</v>
      </c>
      <c r="N212" s="226">
        <f t="shared" ref="N212:S212" si="76">+N215+N222+N226+N231</f>
        <v>16214</v>
      </c>
      <c r="O212" s="226">
        <f t="shared" si="76"/>
        <v>31300</v>
      </c>
      <c r="P212" s="226">
        <f t="shared" si="76"/>
        <v>0</v>
      </c>
      <c r="Q212" s="226">
        <f t="shared" si="76"/>
        <v>12000</v>
      </c>
      <c r="R212" s="226">
        <f t="shared" si="76"/>
        <v>104000</v>
      </c>
      <c r="S212" s="226">
        <f t="shared" si="76"/>
        <v>164000</v>
      </c>
    </row>
    <row r="213" spans="10:19" ht="15" hidden="1" customHeight="1" x14ac:dyDescent="0.3">
      <c r="J213" s="220" t="s">
        <v>1681</v>
      </c>
      <c r="K213" s="228"/>
      <c r="L213" s="236"/>
      <c r="M213" s="244">
        <f t="shared" si="71"/>
        <v>41365.335930062523</v>
      </c>
      <c r="N213" s="230"/>
      <c r="O213" s="230">
        <v>41365.335930062523</v>
      </c>
      <c r="P213" s="230"/>
      <c r="Q213" s="230"/>
      <c r="R213" s="230"/>
      <c r="S213" s="230"/>
    </row>
    <row r="214" spans="10:19" ht="15" hidden="1" customHeight="1" x14ac:dyDescent="0.3">
      <c r="J214" s="220" t="s">
        <v>1683</v>
      </c>
      <c r="K214" s="231"/>
      <c r="L214" s="237"/>
      <c r="M214" s="245">
        <f t="shared" si="71"/>
        <v>286148.66406993748</v>
      </c>
      <c r="N214" s="233">
        <f t="shared" ref="N214:S214" si="77">+N212-N213</f>
        <v>16214</v>
      </c>
      <c r="O214" s="233">
        <f t="shared" si="77"/>
        <v>-10065.335930062523</v>
      </c>
      <c r="P214" s="233">
        <f t="shared" si="77"/>
        <v>0</v>
      </c>
      <c r="Q214" s="233">
        <f t="shared" si="77"/>
        <v>12000</v>
      </c>
      <c r="R214" s="233">
        <f t="shared" si="77"/>
        <v>104000</v>
      </c>
      <c r="S214" s="233">
        <f t="shared" si="77"/>
        <v>164000</v>
      </c>
    </row>
    <row r="215" spans="10:19" ht="15" customHeight="1" x14ac:dyDescent="0.3">
      <c r="K215" s="238" t="s">
        <v>2261</v>
      </c>
      <c r="L215" s="239" t="s">
        <v>2262</v>
      </c>
      <c r="M215" s="240">
        <f t="shared" si="71"/>
        <v>159000</v>
      </c>
      <c r="N215" s="240">
        <f t="shared" ref="N215:S215" si="78">SUM(N218:N221)</f>
        <v>9000</v>
      </c>
      <c r="O215" s="240">
        <f t="shared" si="78"/>
        <v>0</v>
      </c>
      <c r="P215" s="240">
        <f t="shared" si="78"/>
        <v>0</v>
      </c>
      <c r="Q215" s="240">
        <f t="shared" si="78"/>
        <v>0</v>
      </c>
      <c r="R215" s="240">
        <f t="shared" si="78"/>
        <v>0</v>
      </c>
      <c r="S215" s="240">
        <f t="shared" si="78"/>
        <v>150000</v>
      </c>
    </row>
    <row r="216" spans="10:19" ht="15" hidden="1" customHeight="1" x14ac:dyDescent="0.3">
      <c r="K216" s="228"/>
      <c r="L216" s="236"/>
      <c r="M216" s="244">
        <f t="shared" si="71"/>
        <v>162278.23565442403</v>
      </c>
      <c r="N216" s="230">
        <v>12278.235654424027</v>
      </c>
      <c r="O216" s="230"/>
      <c r="P216" s="230"/>
      <c r="Q216" s="230"/>
      <c r="R216" s="262"/>
      <c r="S216" s="262">
        <v>150000</v>
      </c>
    </row>
    <row r="217" spans="10:19" ht="15" hidden="1" customHeight="1" x14ac:dyDescent="0.3">
      <c r="K217" s="231"/>
      <c r="L217" s="237"/>
      <c r="M217" s="245">
        <f t="shared" si="71"/>
        <v>-3278.2356544240265</v>
      </c>
      <c r="N217" s="233">
        <f t="shared" ref="N217:S217" si="79">+N215-N216</f>
        <v>-3278.2356544240265</v>
      </c>
      <c r="O217" s="233">
        <f t="shared" si="79"/>
        <v>0</v>
      </c>
      <c r="P217" s="233">
        <f t="shared" si="79"/>
        <v>0</v>
      </c>
      <c r="Q217" s="233">
        <f t="shared" si="79"/>
        <v>0</v>
      </c>
      <c r="R217" s="233">
        <f t="shared" si="79"/>
        <v>0</v>
      </c>
      <c r="S217" s="233">
        <f t="shared" si="79"/>
        <v>0</v>
      </c>
    </row>
    <row r="218" spans="10:19" ht="15" customHeight="1" x14ac:dyDescent="0.3">
      <c r="K218" s="228" t="s">
        <v>2263</v>
      </c>
      <c r="L218" s="248" t="s">
        <v>2264</v>
      </c>
      <c r="M218" s="242">
        <f t="shared" si="71"/>
        <v>2500</v>
      </c>
      <c r="N218" s="249">
        <v>2500</v>
      </c>
      <c r="O218" s="249"/>
      <c r="P218" s="249"/>
      <c r="Q218" s="249"/>
      <c r="R218" s="249"/>
      <c r="S218" s="249"/>
    </row>
    <row r="219" spans="10:19" ht="24" customHeight="1" x14ac:dyDescent="0.3">
      <c r="K219" s="228" t="s">
        <v>2265</v>
      </c>
      <c r="L219" s="248" t="s">
        <v>2266</v>
      </c>
      <c r="M219" s="242">
        <f t="shared" si="71"/>
        <v>152000</v>
      </c>
      <c r="N219" s="249">
        <v>2000</v>
      </c>
      <c r="O219" s="249"/>
      <c r="P219" s="249"/>
      <c r="Q219" s="249"/>
      <c r="R219" s="249"/>
      <c r="S219" s="249">
        <v>150000</v>
      </c>
    </row>
    <row r="220" spans="10:19" ht="15" customHeight="1" x14ac:dyDescent="0.3">
      <c r="K220" s="228" t="s">
        <v>2267</v>
      </c>
      <c r="L220" s="248" t="s">
        <v>2268</v>
      </c>
      <c r="M220" s="242">
        <f t="shared" si="71"/>
        <v>3700</v>
      </c>
      <c r="N220" s="249">
        <v>3700</v>
      </c>
      <c r="O220" s="249"/>
      <c r="P220" s="249"/>
      <c r="Q220" s="249"/>
      <c r="R220" s="249"/>
      <c r="S220" s="249"/>
    </row>
    <row r="221" spans="10:19" ht="15" customHeight="1" x14ac:dyDescent="0.3">
      <c r="K221" s="228" t="s">
        <v>2269</v>
      </c>
      <c r="L221" s="248" t="s">
        <v>2270</v>
      </c>
      <c r="M221" s="242">
        <f t="shared" si="71"/>
        <v>800</v>
      </c>
      <c r="N221" s="249">
        <v>800</v>
      </c>
      <c r="O221" s="249"/>
      <c r="P221" s="249"/>
      <c r="Q221" s="249"/>
      <c r="R221" s="249"/>
      <c r="S221" s="249"/>
    </row>
    <row r="222" spans="10:19" ht="15" customHeight="1" x14ac:dyDescent="0.3">
      <c r="K222" s="238" t="s">
        <v>2271</v>
      </c>
      <c r="L222" s="239" t="s">
        <v>2272</v>
      </c>
      <c r="M222" s="240">
        <f t="shared" si="71"/>
        <v>4675</v>
      </c>
      <c r="N222" s="240">
        <f t="shared" ref="N222:S222" si="80">SUM(N225:N225)</f>
        <v>4675</v>
      </c>
      <c r="O222" s="240">
        <f t="shared" si="80"/>
        <v>0</v>
      </c>
      <c r="P222" s="240">
        <f t="shared" si="80"/>
        <v>0</v>
      </c>
      <c r="Q222" s="240">
        <f t="shared" si="80"/>
        <v>0</v>
      </c>
      <c r="R222" s="240">
        <f t="shared" si="80"/>
        <v>0</v>
      </c>
      <c r="S222" s="240">
        <f t="shared" si="80"/>
        <v>0</v>
      </c>
    </row>
    <row r="223" spans="10:19" ht="15" hidden="1" customHeight="1" x14ac:dyDescent="0.3">
      <c r="K223" s="228"/>
      <c r="L223" s="236"/>
      <c r="M223" s="244">
        <f t="shared" si="71"/>
        <v>4674.9364507202499</v>
      </c>
      <c r="N223" s="230">
        <v>4674.9364507202499</v>
      </c>
      <c r="O223" s="230"/>
      <c r="P223" s="230"/>
      <c r="Q223" s="230"/>
      <c r="R223" s="230"/>
      <c r="S223" s="230"/>
    </row>
    <row r="224" spans="10:19" ht="15" hidden="1" customHeight="1" x14ac:dyDescent="0.3">
      <c r="K224" s="231"/>
      <c r="L224" s="237"/>
      <c r="M224" s="245">
        <f t="shared" si="71"/>
        <v>6.3549279750077403E-2</v>
      </c>
      <c r="N224" s="233">
        <f t="shared" ref="N224:S224" si="81">+N222-N223</f>
        <v>6.3549279750077403E-2</v>
      </c>
      <c r="O224" s="233">
        <f t="shared" si="81"/>
        <v>0</v>
      </c>
      <c r="P224" s="233">
        <f t="shared" si="81"/>
        <v>0</v>
      </c>
      <c r="Q224" s="233">
        <f t="shared" si="81"/>
        <v>0</v>
      </c>
      <c r="R224" s="233">
        <f t="shared" si="81"/>
        <v>0</v>
      </c>
      <c r="S224" s="233">
        <f t="shared" si="81"/>
        <v>0</v>
      </c>
    </row>
    <row r="225" spans="10:19" ht="15" customHeight="1" x14ac:dyDescent="0.3">
      <c r="K225" s="228" t="s">
        <v>2273</v>
      </c>
      <c r="L225" s="248" t="s">
        <v>2274</v>
      </c>
      <c r="M225" s="242">
        <f t="shared" si="71"/>
        <v>4675</v>
      </c>
      <c r="N225" s="249">
        <v>4675</v>
      </c>
      <c r="O225" s="249"/>
      <c r="P225" s="249"/>
      <c r="Q225" s="249"/>
      <c r="R225" s="249"/>
      <c r="S225" s="249"/>
    </row>
    <row r="226" spans="10:19" ht="24.6" customHeight="1" x14ac:dyDescent="0.3">
      <c r="K226" s="238" t="s">
        <v>2275</v>
      </c>
      <c r="L226" s="239" t="s">
        <v>2276</v>
      </c>
      <c r="M226" s="240">
        <f t="shared" si="71"/>
        <v>163839</v>
      </c>
      <c r="N226" s="240">
        <f t="shared" ref="N226:S226" si="82">SUM(N229:N230)</f>
        <v>2539</v>
      </c>
      <c r="O226" s="240">
        <f t="shared" si="82"/>
        <v>31300</v>
      </c>
      <c r="P226" s="240">
        <f t="shared" si="82"/>
        <v>0</v>
      </c>
      <c r="Q226" s="240">
        <f t="shared" si="82"/>
        <v>12000</v>
      </c>
      <c r="R226" s="240">
        <f t="shared" si="82"/>
        <v>104000</v>
      </c>
      <c r="S226" s="240">
        <f t="shared" si="82"/>
        <v>14000</v>
      </c>
    </row>
    <row r="227" spans="10:19" ht="15" hidden="1" customHeight="1" x14ac:dyDescent="0.3">
      <c r="K227" s="228"/>
      <c r="L227" s="236"/>
      <c r="M227" s="244">
        <f t="shared" si="71"/>
        <v>143904.6815419842</v>
      </c>
      <c r="N227" s="230">
        <v>2539.3456119216899</v>
      </c>
      <c r="O227" s="230">
        <v>41365.335930062523</v>
      </c>
      <c r="P227" s="230"/>
      <c r="Q227" s="230"/>
      <c r="R227" s="262">
        <v>100000</v>
      </c>
      <c r="S227" s="230"/>
    </row>
    <row r="228" spans="10:19" ht="15" hidden="1" customHeight="1" x14ac:dyDescent="0.3">
      <c r="K228" s="231"/>
      <c r="L228" s="237"/>
      <c r="M228" s="245">
        <f t="shared" si="71"/>
        <v>19934.318458015787</v>
      </c>
      <c r="N228" s="233">
        <f t="shared" ref="N228:S228" si="83">+N226-N227</f>
        <v>-0.34561192168985144</v>
      </c>
      <c r="O228" s="233">
        <f t="shared" si="83"/>
        <v>-10065.335930062523</v>
      </c>
      <c r="P228" s="233">
        <f t="shared" si="83"/>
        <v>0</v>
      </c>
      <c r="Q228" s="233">
        <f t="shared" si="83"/>
        <v>12000</v>
      </c>
      <c r="R228" s="233">
        <f t="shared" si="83"/>
        <v>4000</v>
      </c>
      <c r="S228" s="233">
        <f t="shared" si="83"/>
        <v>14000</v>
      </c>
    </row>
    <row r="229" spans="10:19" ht="15" customHeight="1" x14ac:dyDescent="0.3">
      <c r="K229" s="228" t="s">
        <v>2277</v>
      </c>
      <c r="L229" s="248" t="s">
        <v>2278</v>
      </c>
      <c r="M229" s="242">
        <f t="shared" si="71"/>
        <v>147239</v>
      </c>
      <c r="N229" s="249">
        <v>1939</v>
      </c>
      <c r="O229" s="249">
        <v>19300</v>
      </c>
      <c r="P229" s="249">
        <v>0</v>
      </c>
      <c r="Q229" s="249">
        <v>12000</v>
      </c>
      <c r="R229" s="249">
        <v>102000</v>
      </c>
      <c r="S229" s="249">
        <v>12000</v>
      </c>
    </row>
    <row r="230" spans="10:19" ht="25.95" customHeight="1" x14ac:dyDescent="0.3">
      <c r="K230" s="228" t="s">
        <v>2279</v>
      </c>
      <c r="L230" s="248" t="s">
        <v>2280</v>
      </c>
      <c r="M230" s="242">
        <f t="shared" si="71"/>
        <v>16600</v>
      </c>
      <c r="N230" s="249">
        <v>600</v>
      </c>
      <c r="O230" s="249">
        <v>12000</v>
      </c>
      <c r="P230" s="249">
        <v>0</v>
      </c>
      <c r="Q230" s="249">
        <v>0</v>
      </c>
      <c r="R230" s="249">
        <v>2000</v>
      </c>
      <c r="S230" s="249">
        <v>2000</v>
      </c>
    </row>
    <row r="231" spans="10:19" ht="15" hidden="1" customHeight="1" x14ac:dyDescent="0.3">
      <c r="K231" s="263" t="s">
        <v>2281</v>
      </c>
      <c r="L231" s="264" t="s">
        <v>2282</v>
      </c>
      <c r="M231" s="240">
        <f t="shared" ref="M231:M290" si="84">SUM(N231:S231)</f>
        <v>0</v>
      </c>
      <c r="N231" s="240">
        <f t="shared" ref="N231:S231" si="85">SUM(N234:N234)</f>
        <v>0</v>
      </c>
      <c r="O231" s="240">
        <f t="shared" si="85"/>
        <v>0</v>
      </c>
      <c r="P231" s="240">
        <f t="shared" si="85"/>
        <v>0</v>
      </c>
      <c r="Q231" s="240">
        <f t="shared" si="85"/>
        <v>0</v>
      </c>
      <c r="R231" s="240">
        <f t="shared" si="85"/>
        <v>0</v>
      </c>
      <c r="S231" s="240">
        <f t="shared" si="85"/>
        <v>0</v>
      </c>
    </row>
    <row r="232" spans="10:19" ht="15" hidden="1" customHeight="1" x14ac:dyDescent="0.3">
      <c r="K232" s="263"/>
      <c r="L232" s="236"/>
      <c r="M232" s="244">
        <f t="shared" si="84"/>
        <v>0</v>
      </c>
      <c r="N232" s="230">
        <v>0</v>
      </c>
      <c r="O232" s="230"/>
      <c r="P232" s="230"/>
      <c r="Q232" s="230"/>
      <c r="R232" s="230"/>
      <c r="S232" s="230"/>
    </row>
    <row r="233" spans="10:19" ht="15" hidden="1" customHeight="1" x14ac:dyDescent="0.3">
      <c r="K233" s="263"/>
      <c r="L233" s="237"/>
      <c r="M233" s="245">
        <f t="shared" si="84"/>
        <v>0</v>
      </c>
      <c r="N233" s="233">
        <f t="shared" ref="N233:S233" si="86">+N231-N232</f>
        <v>0</v>
      </c>
      <c r="O233" s="233">
        <f t="shared" si="86"/>
        <v>0</v>
      </c>
      <c r="P233" s="233">
        <f t="shared" si="86"/>
        <v>0</v>
      </c>
      <c r="Q233" s="233">
        <f t="shared" si="86"/>
        <v>0</v>
      </c>
      <c r="R233" s="233">
        <f t="shared" si="86"/>
        <v>0</v>
      </c>
      <c r="S233" s="233">
        <f t="shared" si="86"/>
        <v>0</v>
      </c>
    </row>
    <row r="234" spans="10:19" ht="15" hidden="1" customHeight="1" x14ac:dyDescent="0.3">
      <c r="K234" s="265" t="s">
        <v>2283</v>
      </c>
      <c r="L234" s="266"/>
      <c r="M234" s="267">
        <f t="shared" si="84"/>
        <v>0</v>
      </c>
      <c r="N234" s="268"/>
      <c r="O234" s="268"/>
      <c r="P234" s="268"/>
      <c r="Q234" s="268"/>
      <c r="R234" s="268"/>
      <c r="S234" s="268"/>
    </row>
    <row r="235" spans="10:19" ht="15" customHeight="1" x14ac:dyDescent="0.3">
      <c r="J235" s="220" t="s">
        <v>1684</v>
      </c>
      <c r="K235" s="234">
        <v>6</v>
      </c>
      <c r="L235" s="235" t="s">
        <v>2284</v>
      </c>
      <c r="M235" s="226">
        <f t="shared" si="84"/>
        <v>72298</v>
      </c>
      <c r="N235" s="226">
        <f t="shared" ref="N235:S235" si="87">+N238+N250+N256+N261+N268+N273+N280+N285</f>
        <v>22426</v>
      </c>
      <c r="O235" s="226">
        <f t="shared" si="87"/>
        <v>0</v>
      </c>
      <c r="P235" s="226">
        <f t="shared" si="87"/>
        <v>6500</v>
      </c>
      <c r="Q235" s="226">
        <f t="shared" si="87"/>
        <v>0</v>
      </c>
      <c r="R235" s="226">
        <f>+R238+R250+R256+R261+R268+R273+R280+R285</f>
        <v>42872</v>
      </c>
      <c r="S235" s="226">
        <f t="shared" si="87"/>
        <v>500</v>
      </c>
    </row>
    <row r="236" spans="10:19" ht="15" hidden="1" customHeight="1" x14ac:dyDescent="0.3">
      <c r="J236" s="220" t="s">
        <v>1681</v>
      </c>
      <c r="K236" s="228"/>
      <c r="L236" s="236"/>
      <c r="M236" s="244">
        <f t="shared" si="84"/>
        <v>0</v>
      </c>
      <c r="N236" s="230"/>
      <c r="O236" s="230"/>
      <c r="P236" s="230"/>
      <c r="Q236" s="230"/>
      <c r="R236" s="230"/>
      <c r="S236" s="230"/>
    </row>
    <row r="237" spans="10:19" ht="15" hidden="1" customHeight="1" x14ac:dyDescent="0.3">
      <c r="J237" s="220" t="s">
        <v>1683</v>
      </c>
      <c r="K237" s="231"/>
      <c r="L237" s="237"/>
      <c r="M237" s="245">
        <f t="shared" si="84"/>
        <v>72298</v>
      </c>
      <c r="N237" s="233">
        <f t="shared" ref="N237:S237" si="88">+N235-N236</f>
        <v>22426</v>
      </c>
      <c r="O237" s="233">
        <f t="shared" si="88"/>
        <v>0</v>
      </c>
      <c r="P237" s="233">
        <f t="shared" si="88"/>
        <v>6500</v>
      </c>
      <c r="Q237" s="233">
        <f t="shared" si="88"/>
        <v>0</v>
      </c>
      <c r="R237" s="233">
        <f t="shared" si="88"/>
        <v>42872</v>
      </c>
      <c r="S237" s="233">
        <f t="shared" si="88"/>
        <v>500</v>
      </c>
    </row>
    <row r="238" spans="10:19" ht="15" customHeight="1" x14ac:dyDescent="0.3">
      <c r="K238" s="238" t="s">
        <v>2285</v>
      </c>
      <c r="L238" s="239" t="s">
        <v>2286</v>
      </c>
      <c r="M238" s="240">
        <f t="shared" si="84"/>
        <v>47067</v>
      </c>
      <c r="N238" s="240">
        <f t="shared" ref="N238:S238" si="89">SUM(N241:N249)</f>
        <v>7538</v>
      </c>
      <c r="O238" s="240">
        <f t="shared" si="89"/>
        <v>0</v>
      </c>
      <c r="P238" s="240">
        <f t="shared" si="89"/>
        <v>0</v>
      </c>
      <c r="Q238" s="240">
        <f t="shared" si="89"/>
        <v>0</v>
      </c>
      <c r="R238" s="240">
        <f t="shared" si="89"/>
        <v>39529</v>
      </c>
      <c r="S238" s="240">
        <f t="shared" si="89"/>
        <v>0</v>
      </c>
    </row>
    <row r="239" spans="10:19" ht="15" hidden="1" customHeight="1" x14ac:dyDescent="0.3">
      <c r="K239" s="228"/>
      <c r="L239" s="236"/>
      <c r="M239" s="244">
        <f t="shared" si="84"/>
        <v>22615.023099239999</v>
      </c>
      <c r="N239" s="230">
        <v>7538.3410330799998</v>
      </c>
      <c r="O239" s="230"/>
      <c r="P239" s="230"/>
      <c r="Q239" s="230"/>
      <c r="R239" s="230">
        <f>+N239*2</f>
        <v>15076.68206616</v>
      </c>
      <c r="S239" s="230"/>
    </row>
    <row r="240" spans="10:19" ht="15" hidden="1" customHeight="1" x14ac:dyDescent="0.3">
      <c r="K240" s="231"/>
      <c r="L240" s="237"/>
      <c r="M240" s="245">
        <f t="shared" si="84"/>
        <v>24451.976900760001</v>
      </c>
      <c r="N240" s="233">
        <f t="shared" ref="N240:S240" si="90">+N238-N239</f>
        <v>-0.34103307999976096</v>
      </c>
      <c r="O240" s="233">
        <f t="shared" si="90"/>
        <v>0</v>
      </c>
      <c r="P240" s="233">
        <f t="shared" si="90"/>
        <v>0</v>
      </c>
      <c r="Q240" s="233">
        <f t="shared" si="90"/>
        <v>0</v>
      </c>
      <c r="R240" s="233">
        <f t="shared" si="90"/>
        <v>24452.31793384</v>
      </c>
      <c r="S240" s="233">
        <f t="shared" si="90"/>
        <v>0</v>
      </c>
    </row>
    <row r="241" spans="11:19" ht="15" customHeight="1" x14ac:dyDescent="0.3">
      <c r="K241" s="228" t="s">
        <v>2287</v>
      </c>
      <c r="L241" s="248" t="s">
        <v>2288</v>
      </c>
      <c r="M241" s="242">
        <f t="shared" si="84"/>
        <v>10829</v>
      </c>
      <c r="N241" s="249">
        <v>800</v>
      </c>
      <c r="O241" s="249"/>
      <c r="P241" s="249"/>
      <c r="Q241" s="249"/>
      <c r="R241" s="249">
        <v>10029</v>
      </c>
      <c r="S241" s="249"/>
    </row>
    <row r="242" spans="11:19" ht="15" customHeight="1" x14ac:dyDescent="0.3">
      <c r="K242" s="228" t="s">
        <v>2289</v>
      </c>
      <c r="L242" s="248" t="s">
        <v>2290</v>
      </c>
      <c r="M242" s="242">
        <f t="shared" si="84"/>
        <v>2500</v>
      </c>
      <c r="N242" s="249">
        <v>2500</v>
      </c>
      <c r="O242" s="249"/>
      <c r="P242" s="249"/>
      <c r="Q242" s="249"/>
      <c r="R242" s="249"/>
      <c r="S242" s="249"/>
    </row>
    <row r="243" spans="11:19" ht="15" customHeight="1" x14ac:dyDescent="0.3">
      <c r="K243" s="228" t="s">
        <v>2291</v>
      </c>
      <c r="L243" s="248" t="s">
        <v>2292</v>
      </c>
      <c r="M243" s="242">
        <f t="shared" si="84"/>
        <v>23200</v>
      </c>
      <c r="N243" s="249">
        <v>200</v>
      </c>
      <c r="O243" s="249"/>
      <c r="P243" s="249"/>
      <c r="Q243" s="249"/>
      <c r="R243" s="249">
        <v>23000</v>
      </c>
      <c r="S243" s="249"/>
    </row>
    <row r="244" spans="11:19" ht="15" customHeight="1" x14ac:dyDescent="0.3">
      <c r="K244" s="228" t="s">
        <v>2293</v>
      </c>
      <c r="L244" s="248" t="s">
        <v>2294</v>
      </c>
      <c r="M244" s="242">
        <f t="shared" si="84"/>
        <v>1838</v>
      </c>
      <c r="N244" s="249">
        <v>1838</v>
      </c>
      <c r="O244" s="249"/>
      <c r="P244" s="249"/>
      <c r="Q244" s="249"/>
      <c r="R244" s="249"/>
      <c r="S244" s="249"/>
    </row>
    <row r="245" spans="11:19" ht="15" customHeight="1" x14ac:dyDescent="0.3">
      <c r="K245" s="228" t="s">
        <v>2295</v>
      </c>
      <c r="L245" s="248" t="s">
        <v>2296</v>
      </c>
      <c r="M245" s="242">
        <f t="shared" si="84"/>
        <v>800</v>
      </c>
      <c r="N245" s="249">
        <v>800</v>
      </c>
      <c r="O245" s="249"/>
      <c r="P245" s="249"/>
      <c r="Q245" s="249"/>
      <c r="R245" s="249"/>
      <c r="S245" s="249"/>
    </row>
    <row r="246" spans="11:19" ht="15" customHeight="1" x14ac:dyDescent="0.3">
      <c r="K246" s="228" t="s">
        <v>2297</v>
      </c>
      <c r="L246" s="248" t="s">
        <v>2298</v>
      </c>
      <c r="M246" s="242">
        <f t="shared" si="84"/>
        <v>400</v>
      </c>
      <c r="N246" s="249">
        <v>400</v>
      </c>
      <c r="O246" s="249"/>
      <c r="P246" s="249"/>
      <c r="Q246" s="249"/>
      <c r="R246" s="249"/>
      <c r="S246" s="249"/>
    </row>
    <row r="247" spans="11:19" ht="15" customHeight="1" x14ac:dyDescent="0.3">
      <c r="K247" s="228" t="s">
        <v>2299</v>
      </c>
      <c r="L247" s="248" t="s">
        <v>2300</v>
      </c>
      <c r="M247" s="242">
        <f t="shared" si="84"/>
        <v>200</v>
      </c>
      <c r="N247" s="249">
        <v>200</v>
      </c>
      <c r="O247" s="249"/>
      <c r="P247" s="249"/>
      <c r="Q247" s="249"/>
      <c r="R247" s="249"/>
      <c r="S247" s="249"/>
    </row>
    <row r="248" spans="11:19" ht="15" customHeight="1" x14ac:dyDescent="0.3">
      <c r="K248" s="228" t="s">
        <v>2301</v>
      </c>
      <c r="L248" s="248" t="s">
        <v>2302</v>
      </c>
      <c r="M248" s="242">
        <f t="shared" si="84"/>
        <v>200</v>
      </c>
      <c r="N248" s="249">
        <v>200</v>
      </c>
      <c r="O248" s="249"/>
      <c r="P248" s="249"/>
      <c r="Q248" s="249"/>
      <c r="R248" s="249"/>
      <c r="S248" s="249"/>
    </row>
    <row r="249" spans="11:19" ht="15" customHeight="1" x14ac:dyDescent="0.3">
      <c r="K249" s="228" t="s">
        <v>2303</v>
      </c>
      <c r="L249" s="248" t="s">
        <v>2304</v>
      </c>
      <c r="M249" s="242">
        <f t="shared" si="84"/>
        <v>7100</v>
      </c>
      <c r="N249" s="249">
        <v>600</v>
      </c>
      <c r="O249" s="249"/>
      <c r="P249" s="249"/>
      <c r="Q249" s="249"/>
      <c r="R249" s="249">
        <v>6500</v>
      </c>
      <c r="S249" s="249"/>
    </row>
    <row r="250" spans="11:19" ht="15" customHeight="1" x14ac:dyDescent="0.3">
      <c r="K250" s="238" t="s">
        <v>2305</v>
      </c>
      <c r="L250" s="239" t="s">
        <v>2306</v>
      </c>
      <c r="M250" s="240">
        <f t="shared" si="84"/>
        <v>1264</v>
      </c>
      <c r="N250" s="240">
        <f t="shared" ref="N250:S250" si="91">SUM(N253:N255)</f>
        <v>421</v>
      </c>
      <c r="O250" s="240">
        <f t="shared" si="91"/>
        <v>0</v>
      </c>
      <c r="P250" s="240">
        <f t="shared" si="91"/>
        <v>0</v>
      </c>
      <c r="Q250" s="240">
        <f t="shared" si="91"/>
        <v>0</v>
      </c>
      <c r="R250" s="240">
        <f t="shared" si="91"/>
        <v>843</v>
      </c>
      <c r="S250" s="240">
        <f t="shared" si="91"/>
        <v>0</v>
      </c>
    </row>
    <row r="251" spans="11:19" ht="15" hidden="1" customHeight="1" x14ac:dyDescent="0.3">
      <c r="K251" s="228"/>
      <c r="L251" s="236"/>
      <c r="M251" s="244">
        <f t="shared" si="84"/>
        <v>1264.4828625</v>
      </c>
      <c r="N251" s="230">
        <v>421.49428750000004</v>
      </c>
      <c r="O251" s="230"/>
      <c r="P251" s="230"/>
      <c r="Q251" s="230"/>
      <c r="R251" s="230">
        <f>+N251*2</f>
        <v>842.98857500000008</v>
      </c>
      <c r="S251" s="230"/>
    </row>
    <row r="252" spans="11:19" ht="15" hidden="1" customHeight="1" x14ac:dyDescent="0.3">
      <c r="K252" s="231"/>
      <c r="L252" s="237"/>
      <c r="M252" s="245">
        <f t="shared" si="84"/>
        <v>-0.48286250000012387</v>
      </c>
      <c r="N252" s="233">
        <f t="shared" ref="N252:S252" si="92">+N250-N251</f>
        <v>-0.49428750000004129</v>
      </c>
      <c r="O252" s="233">
        <f t="shared" si="92"/>
        <v>0</v>
      </c>
      <c r="P252" s="233">
        <f t="shared" si="92"/>
        <v>0</v>
      </c>
      <c r="Q252" s="233">
        <f t="shared" si="92"/>
        <v>0</v>
      </c>
      <c r="R252" s="233">
        <f t="shared" si="92"/>
        <v>1.1424999999917418E-2</v>
      </c>
      <c r="S252" s="233">
        <f t="shared" si="92"/>
        <v>0</v>
      </c>
    </row>
    <row r="253" spans="11:19" ht="15" customHeight="1" x14ac:dyDescent="0.3">
      <c r="K253" s="228" t="s">
        <v>2307</v>
      </c>
      <c r="L253" s="248" t="s">
        <v>2308</v>
      </c>
      <c r="M253" s="242">
        <f t="shared" si="84"/>
        <v>450</v>
      </c>
      <c r="N253" s="249">
        <v>200</v>
      </c>
      <c r="O253" s="249"/>
      <c r="P253" s="249"/>
      <c r="Q253" s="249"/>
      <c r="R253" s="249">
        <v>250</v>
      </c>
      <c r="S253" s="249"/>
    </row>
    <row r="254" spans="11:19" ht="15" customHeight="1" x14ac:dyDescent="0.3">
      <c r="K254" s="228" t="s">
        <v>2309</v>
      </c>
      <c r="L254" s="248" t="s">
        <v>2310</v>
      </c>
      <c r="M254" s="242">
        <f t="shared" si="84"/>
        <v>400</v>
      </c>
      <c r="N254" s="249">
        <v>150</v>
      </c>
      <c r="O254" s="249"/>
      <c r="P254" s="249"/>
      <c r="Q254" s="249"/>
      <c r="R254" s="249">
        <v>250</v>
      </c>
      <c r="S254" s="249"/>
    </row>
    <row r="255" spans="11:19" ht="15" customHeight="1" x14ac:dyDescent="0.3">
      <c r="K255" s="228" t="s">
        <v>2311</v>
      </c>
      <c r="L255" s="248" t="s">
        <v>2312</v>
      </c>
      <c r="M255" s="242">
        <f t="shared" si="84"/>
        <v>414</v>
      </c>
      <c r="N255" s="249">
        <v>71</v>
      </c>
      <c r="O255" s="249"/>
      <c r="P255" s="249"/>
      <c r="Q255" s="249"/>
      <c r="R255" s="249">
        <v>343</v>
      </c>
      <c r="S255" s="249"/>
    </row>
    <row r="256" spans="11:19" ht="15" customHeight="1" x14ac:dyDescent="0.3">
      <c r="K256" s="238" t="s">
        <v>2313</v>
      </c>
      <c r="L256" s="239" t="s">
        <v>2314</v>
      </c>
      <c r="M256" s="240">
        <f t="shared" si="84"/>
        <v>3170</v>
      </c>
      <c r="N256" s="240">
        <f t="shared" ref="N256:S256" si="93">SUM(N259:N260)</f>
        <v>3170</v>
      </c>
      <c r="O256" s="240">
        <f t="shared" si="93"/>
        <v>0</v>
      </c>
      <c r="P256" s="240">
        <f t="shared" si="93"/>
        <v>0</v>
      </c>
      <c r="Q256" s="240">
        <f t="shared" si="93"/>
        <v>0</v>
      </c>
      <c r="R256" s="240">
        <f t="shared" si="93"/>
        <v>0</v>
      </c>
      <c r="S256" s="240">
        <f t="shared" si="93"/>
        <v>0</v>
      </c>
    </row>
    <row r="257" spans="11:19" ht="15" hidden="1" customHeight="1" x14ac:dyDescent="0.3">
      <c r="K257" s="228"/>
      <c r="L257" s="236"/>
      <c r="M257" s="244">
        <f t="shared" si="84"/>
        <v>0</v>
      </c>
      <c r="N257" s="230"/>
      <c r="O257" s="230"/>
      <c r="P257" s="230"/>
      <c r="Q257" s="230"/>
      <c r="R257" s="230"/>
      <c r="S257" s="230"/>
    </row>
    <row r="258" spans="11:19" ht="15" hidden="1" customHeight="1" x14ac:dyDescent="0.3">
      <c r="K258" s="231"/>
      <c r="L258" s="237"/>
      <c r="M258" s="245">
        <f t="shared" si="84"/>
        <v>3170</v>
      </c>
      <c r="N258" s="233">
        <f t="shared" ref="N258:S258" si="94">+N256-N257</f>
        <v>3170</v>
      </c>
      <c r="O258" s="233">
        <f t="shared" si="94"/>
        <v>0</v>
      </c>
      <c r="P258" s="233">
        <f t="shared" si="94"/>
        <v>0</v>
      </c>
      <c r="Q258" s="233">
        <f t="shared" si="94"/>
        <v>0</v>
      </c>
      <c r="R258" s="233">
        <f t="shared" si="94"/>
        <v>0</v>
      </c>
      <c r="S258" s="233">
        <f t="shared" si="94"/>
        <v>0</v>
      </c>
    </row>
    <row r="259" spans="11:19" ht="25.95" customHeight="1" x14ac:dyDescent="0.3">
      <c r="K259" s="228" t="s">
        <v>2315</v>
      </c>
      <c r="L259" s="248" t="s">
        <v>2316</v>
      </c>
      <c r="M259" s="242">
        <f t="shared" si="84"/>
        <v>1130</v>
      </c>
      <c r="N259" s="249">
        <v>1130</v>
      </c>
      <c r="O259" s="249"/>
      <c r="P259" s="249"/>
      <c r="Q259" s="249"/>
      <c r="R259" s="249"/>
      <c r="S259" s="249"/>
    </row>
    <row r="260" spans="11:19" ht="15" customHeight="1" x14ac:dyDescent="0.3">
      <c r="K260" s="228" t="s">
        <v>2317</v>
      </c>
      <c r="L260" s="248" t="s">
        <v>2318</v>
      </c>
      <c r="M260" s="242">
        <f t="shared" si="84"/>
        <v>2040</v>
      </c>
      <c r="N260" s="249">
        <v>2040</v>
      </c>
      <c r="O260" s="249"/>
      <c r="P260" s="249"/>
      <c r="Q260" s="249"/>
      <c r="R260" s="249"/>
      <c r="S260" s="249"/>
    </row>
    <row r="261" spans="11:19" ht="15" customHeight="1" x14ac:dyDescent="0.3">
      <c r="K261" s="238" t="s">
        <v>2319</v>
      </c>
      <c r="L261" s="239" t="s">
        <v>2320</v>
      </c>
      <c r="M261" s="240">
        <f t="shared" si="84"/>
        <v>1000</v>
      </c>
      <c r="N261" s="240">
        <f t="shared" ref="N261:S261" si="95">SUM(N264:N265)</f>
        <v>1000</v>
      </c>
      <c r="O261" s="240">
        <f t="shared" si="95"/>
        <v>0</v>
      </c>
      <c r="P261" s="240">
        <f t="shared" si="95"/>
        <v>0</v>
      </c>
      <c r="Q261" s="240">
        <f t="shared" si="95"/>
        <v>0</v>
      </c>
      <c r="R261" s="240">
        <f t="shared" si="95"/>
        <v>0</v>
      </c>
      <c r="S261" s="240">
        <f t="shared" si="95"/>
        <v>0</v>
      </c>
    </row>
    <row r="262" spans="11:19" ht="15" hidden="1" customHeight="1" x14ac:dyDescent="0.3">
      <c r="K262" s="228"/>
      <c r="L262" s="236"/>
      <c r="M262" s="244">
        <f t="shared" si="84"/>
        <v>1000</v>
      </c>
      <c r="N262" s="230">
        <v>1000</v>
      </c>
      <c r="O262" s="230"/>
      <c r="P262" s="230"/>
      <c r="Q262" s="230"/>
      <c r="R262" s="230"/>
      <c r="S262" s="230"/>
    </row>
    <row r="263" spans="11:19" ht="15" hidden="1" customHeight="1" x14ac:dyDescent="0.3">
      <c r="K263" s="231"/>
      <c r="L263" s="237"/>
      <c r="M263" s="245">
        <f t="shared" si="84"/>
        <v>0</v>
      </c>
      <c r="N263" s="233">
        <f t="shared" ref="N263:S263" si="96">+N261-N262</f>
        <v>0</v>
      </c>
      <c r="O263" s="233">
        <f t="shared" si="96"/>
        <v>0</v>
      </c>
      <c r="P263" s="233">
        <f t="shared" si="96"/>
        <v>0</v>
      </c>
      <c r="Q263" s="233">
        <f t="shared" si="96"/>
        <v>0</v>
      </c>
      <c r="R263" s="233">
        <f t="shared" si="96"/>
        <v>0</v>
      </c>
      <c r="S263" s="233">
        <f t="shared" si="96"/>
        <v>0</v>
      </c>
    </row>
    <row r="264" spans="11:19" ht="27" customHeight="1" x14ac:dyDescent="0.3">
      <c r="K264" s="228" t="s">
        <v>2321</v>
      </c>
      <c r="L264" s="248" t="s">
        <v>2322</v>
      </c>
      <c r="M264" s="242">
        <f t="shared" si="84"/>
        <v>600</v>
      </c>
      <c r="N264" s="249">
        <v>600</v>
      </c>
      <c r="O264" s="249"/>
      <c r="P264" s="249"/>
      <c r="Q264" s="249"/>
      <c r="R264" s="249"/>
      <c r="S264" s="249"/>
    </row>
    <row r="265" spans="11:19" ht="15" customHeight="1" x14ac:dyDescent="0.3">
      <c r="K265" s="228" t="s">
        <v>2323</v>
      </c>
      <c r="L265" s="248" t="s">
        <v>2324</v>
      </c>
      <c r="M265" s="242">
        <f t="shared" si="84"/>
        <v>400</v>
      </c>
      <c r="N265" s="249">
        <v>400</v>
      </c>
      <c r="O265" s="249"/>
      <c r="P265" s="249"/>
      <c r="Q265" s="249"/>
      <c r="R265" s="249"/>
      <c r="S265" s="249"/>
    </row>
    <row r="266" spans="11:19" ht="27" customHeight="1" x14ac:dyDescent="0.3">
      <c r="K266" s="228" t="s">
        <v>2325</v>
      </c>
      <c r="L266" s="248" t="s">
        <v>2326</v>
      </c>
      <c r="M266" s="242">
        <f t="shared" si="84"/>
        <v>100</v>
      </c>
      <c r="N266" s="249">
        <v>100</v>
      </c>
      <c r="O266" s="249"/>
      <c r="P266" s="249"/>
      <c r="Q266" s="249"/>
      <c r="R266" s="249"/>
      <c r="S266" s="249"/>
    </row>
    <row r="267" spans="11:19" ht="15" customHeight="1" x14ac:dyDescent="0.3">
      <c r="K267" s="228" t="s">
        <v>688</v>
      </c>
      <c r="L267" s="248" t="s">
        <v>689</v>
      </c>
      <c r="M267" s="242">
        <f t="shared" si="84"/>
        <v>65000</v>
      </c>
      <c r="N267" s="249"/>
      <c r="O267" s="249"/>
      <c r="P267" s="249">
        <v>65000</v>
      </c>
      <c r="Q267" s="249"/>
      <c r="R267" s="249"/>
      <c r="S267" s="249"/>
    </row>
    <row r="268" spans="11:19" ht="15" customHeight="1" x14ac:dyDescent="0.3">
      <c r="K268" s="238" t="s">
        <v>690</v>
      </c>
      <c r="L268" s="239" t="s">
        <v>691</v>
      </c>
      <c r="M268" s="240">
        <f t="shared" si="84"/>
        <v>1264</v>
      </c>
      <c r="N268" s="240">
        <f t="shared" ref="N268:S268" si="97">SUM(N271:N272)</f>
        <v>1264</v>
      </c>
      <c r="O268" s="240">
        <f t="shared" si="97"/>
        <v>0</v>
      </c>
      <c r="P268" s="240">
        <f t="shared" si="97"/>
        <v>0</v>
      </c>
      <c r="Q268" s="240">
        <f t="shared" si="97"/>
        <v>0</v>
      </c>
      <c r="R268" s="240">
        <f t="shared" si="97"/>
        <v>0</v>
      </c>
      <c r="S268" s="240">
        <f t="shared" si="97"/>
        <v>0</v>
      </c>
    </row>
    <row r="269" spans="11:19" ht="15" hidden="1" customHeight="1" x14ac:dyDescent="0.3">
      <c r="K269" s="228"/>
      <c r="L269" s="236"/>
      <c r="M269" s="244">
        <f t="shared" si="84"/>
        <v>1264.4828625</v>
      </c>
      <c r="N269" s="230">
        <v>1264.4828625</v>
      </c>
      <c r="O269" s="230"/>
      <c r="P269" s="230"/>
      <c r="Q269" s="230"/>
      <c r="R269" s="230"/>
      <c r="S269" s="230"/>
    </row>
    <row r="270" spans="11:19" ht="15" hidden="1" customHeight="1" x14ac:dyDescent="0.3">
      <c r="K270" s="231"/>
      <c r="L270" s="237"/>
      <c r="M270" s="245">
        <f t="shared" si="84"/>
        <v>-0.48286250000001019</v>
      </c>
      <c r="N270" s="233">
        <f t="shared" ref="N270:S270" si="98">+N268-N269</f>
        <v>-0.48286250000001019</v>
      </c>
      <c r="O270" s="233">
        <f t="shared" si="98"/>
        <v>0</v>
      </c>
      <c r="P270" s="233">
        <f t="shared" si="98"/>
        <v>0</v>
      </c>
      <c r="Q270" s="233">
        <f t="shared" si="98"/>
        <v>0</v>
      </c>
      <c r="R270" s="233">
        <f t="shared" si="98"/>
        <v>0</v>
      </c>
      <c r="S270" s="233">
        <f t="shared" si="98"/>
        <v>0</v>
      </c>
    </row>
    <row r="271" spans="11:19" ht="15" customHeight="1" x14ac:dyDescent="0.3">
      <c r="K271" s="228" t="s">
        <v>692</v>
      </c>
      <c r="L271" s="248" t="s">
        <v>693</v>
      </c>
      <c r="M271" s="242">
        <f t="shared" si="84"/>
        <v>600</v>
      </c>
      <c r="N271" s="249">
        <v>600</v>
      </c>
      <c r="O271" s="249"/>
      <c r="P271" s="249"/>
      <c r="Q271" s="249"/>
      <c r="R271" s="249"/>
      <c r="S271" s="249"/>
    </row>
    <row r="272" spans="11:19" ht="15" customHeight="1" x14ac:dyDescent="0.3">
      <c r="K272" s="228" t="s">
        <v>694</v>
      </c>
      <c r="L272" s="248" t="s">
        <v>695</v>
      </c>
      <c r="M272" s="242">
        <f t="shared" si="84"/>
        <v>664</v>
      </c>
      <c r="N272" s="249">
        <v>664</v>
      </c>
      <c r="O272" s="249"/>
      <c r="P272" s="249"/>
      <c r="Q272" s="249"/>
      <c r="R272" s="249"/>
      <c r="S272" s="249"/>
    </row>
    <row r="273" spans="11:19" ht="15" customHeight="1" x14ac:dyDescent="0.3">
      <c r="K273" s="238" t="s">
        <v>696</v>
      </c>
      <c r="L273" s="239" t="s">
        <v>697</v>
      </c>
      <c r="M273" s="240">
        <f t="shared" si="84"/>
        <v>13715</v>
      </c>
      <c r="N273" s="240">
        <f>SUM(N276:N279)</f>
        <v>4215</v>
      </c>
      <c r="O273" s="240">
        <f>SUM(O276:O278)</f>
        <v>0</v>
      </c>
      <c r="P273" s="240">
        <f>SUM(P276:P278)</f>
        <v>6500</v>
      </c>
      <c r="Q273" s="240">
        <f>SUM(Q276:Q278)</f>
        <v>0</v>
      </c>
      <c r="R273" s="240">
        <f>SUM(R276:R278)</f>
        <v>2500</v>
      </c>
      <c r="S273" s="240">
        <f>SUM(S276:S278)</f>
        <v>500</v>
      </c>
    </row>
    <row r="274" spans="11:19" ht="15" hidden="1" customHeight="1" x14ac:dyDescent="0.3">
      <c r="K274" s="228"/>
      <c r="L274" s="236"/>
      <c r="M274" s="244">
        <f t="shared" si="84"/>
        <v>4214.9428750000006</v>
      </c>
      <c r="N274" s="230">
        <v>4214.9428750000006</v>
      </c>
      <c r="O274" s="230"/>
      <c r="P274" s="230"/>
      <c r="Q274" s="230"/>
      <c r="R274" s="230"/>
      <c r="S274" s="230"/>
    </row>
    <row r="275" spans="11:19" ht="15" hidden="1" customHeight="1" x14ac:dyDescent="0.3">
      <c r="K275" s="231"/>
      <c r="L275" s="237"/>
      <c r="M275" s="245">
        <f t="shared" si="84"/>
        <v>9500.0571249999994</v>
      </c>
      <c r="N275" s="233">
        <f t="shared" ref="N275:S275" si="99">+N273-N274</f>
        <v>5.7124999999359716E-2</v>
      </c>
      <c r="O275" s="233">
        <f t="shared" si="99"/>
        <v>0</v>
      </c>
      <c r="P275" s="233">
        <f t="shared" si="99"/>
        <v>6500</v>
      </c>
      <c r="Q275" s="233">
        <f t="shared" si="99"/>
        <v>0</v>
      </c>
      <c r="R275" s="233">
        <f t="shared" si="99"/>
        <v>2500</v>
      </c>
      <c r="S275" s="233">
        <f t="shared" si="99"/>
        <v>500</v>
      </c>
    </row>
    <row r="276" spans="11:19" ht="15" customHeight="1" x14ac:dyDescent="0.3">
      <c r="K276" s="228" t="s">
        <v>698</v>
      </c>
      <c r="L276" s="248" t="s">
        <v>699</v>
      </c>
      <c r="M276" s="242">
        <f t="shared" si="84"/>
        <v>1430</v>
      </c>
      <c r="N276" s="249">
        <v>430</v>
      </c>
      <c r="O276" s="249"/>
      <c r="P276" s="249">
        <v>500</v>
      </c>
      <c r="Q276" s="249"/>
      <c r="R276" s="249"/>
      <c r="S276" s="249">
        <v>500</v>
      </c>
    </row>
    <row r="277" spans="11:19" ht="25.95" customHeight="1" x14ac:dyDescent="0.3">
      <c r="K277" s="228" t="s">
        <v>700</v>
      </c>
      <c r="L277" s="248" t="s">
        <v>701</v>
      </c>
      <c r="M277" s="242">
        <f t="shared" si="84"/>
        <v>6600</v>
      </c>
      <c r="N277" s="249">
        <v>1600</v>
      </c>
      <c r="O277" s="249"/>
      <c r="P277" s="249">
        <v>5000</v>
      </c>
      <c r="Q277" s="249"/>
      <c r="R277" s="249"/>
      <c r="S277" s="249"/>
    </row>
    <row r="278" spans="11:19" ht="15" customHeight="1" x14ac:dyDescent="0.3">
      <c r="K278" s="228" t="s">
        <v>702</v>
      </c>
      <c r="L278" s="248" t="s">
        <v>703</v>
      </c>
      <c r="M278" s="242">
        <f t="shared" si="84"/>
        <v>5200</v>
      </c>
      <c r="N278" s="249">
        <v>1700</v>
      </c>
      <c r="O278" s="249"/>
      <c r="P278" s="249">
        <v>1000</v>
      </c>
      <c r="Q278" s="249"/>
      <c r="R278" s="249">
        <v>2500</v>
      </c>
      <c r="S278" s="249"/>
    </row>
    <row r="279" spans="11:19" ht="15" customHeight="1" x14ac:dyDescent="0.3">
      <c r="K279" s="228" t="s">
        <v>704</v>
      </c>
      <c r="L279" s="248" t="s">
        <v>705</v>
      </c>
      <c r="M279" s="242">
        <f t="shared" si="84"/>
        <v>485</v>
      </c>
      <c r="N279" s="249">
        <v>485</v>
      </c>
      <c r="O279" s="249"/>
      <c r="P279" s="249"/>
      <c r="Q279" s="249"/>
      <c r="R279" s="249"/>
      <c r="S279" s="249"/>
    </row>
    <row r="280" spans="11:19" ht="15" customHeight="1" x14ac:dyDescent="0.3">
      <c r="K280" s="238" t="s">
        <v>706</v>
      </c>
      <c r="L280" s="239" t="s">
        <v>707</v>
      </c>
      <c r="M280" s="240">
        <f t="shared" si="84"/>
        <v>2450</v>
      </c>
      <c r="N280" s="240">
        <f t="shared" ref="N280:S280" si="100">SUM(N283:N284)</f>
        <v>2450</v>
      </c>
      <c r="O280" s="240">
        <f t="shared" si="100"/>
        <v>0</v>
      </c>
      <c r="P280" s="240">
        <f t="shared" si="100"/>
        <v>0</v>
      </c>
      <c r="Q280" s="240">
        <f t="shared" si="100"/>
        <v>0</v>
      </c>
      <c r="R280" s="240">
        <f t="shared" si="100"/>
        <v>0</v>
      </c>
      <c r="S280" s="240">
        <f t="shared" si="100"/>
        <v>0</v>
      </c>
    </row>
    <row r="281" spans="11:19" ht="15" hidden="1" customHeight="1" x14ac:dyDescent="0.3">
      <c r="K281" s="228"/>
      <c r="L281" s="236"/>
      <c r="M281" s="244">
        <f t="shared" si="84"/>
        <v>2450</v>
      </c>
      <c r="N281" s="230">
        <v>2450</v>
      </c>
      <c r="O281" s="230"/>
      <c r="P281" s="230"/>
      <c r="Q281" s="230"/>
      <c r="R281" s="230"/>
      <c r="S281" s="230"/>
    </row>
    <row r="282" spans="11:19" ht="15" hidden="1" customHeight="1" x14ac:dyDescent="0.3">
      <c r="K282" s="231"/>
      <c r="L282" s="237"/>
      <c r="M282" s="245">
        <f t="shared" si="84"/>
        <v>0</v>
      </c>
      <c r="N282" s="233">
        <f t="shared" ref="N282:S282" si="101">+N280-N281</f>
        <v>0</v>
      </c>
      <c r="O282" s="233">
        <f t="shared" si="101"/>
        <v>0</v>
      </c>
      <c r="P282" s="233">
        <f t="shared" si="101"/>
        <v>0</v>
      </c>
      <c r="Q282" s="233">
        <f t="shared" si="101"/>
        <v>0</v>
      </c>
      <c r="R282" s="233">
        <f t="shared" si="101"/>
        <v>0</v>
      </c>
      <c r="S282" s="233">
        <f t="shared" si="101"/>
        <v>0</v>
      </c>
    </row>
    <row r="283" spans="11:19" ht="15" customHeight="1" x14ac:dyDescent="0.3">
      <c r="K283" s="228" t="s">
        <v>708</v>
      </c>
      <c r="L283" s="248" t="s">
        <v>709</v>
      </c>
      <c r="M283" s="242">
        <f t="shared" si="84"/>
        <v>1100</v>
      </c>
      <c r="N283" s="249">
        <v>1100</v>
      </c>
      <c r="O283" s="249"/>
      <c r="P283" s="249"/>
      <c r="Q283" s="249"/>
      <c r="R283" s="249"/>
      <c r="S283" s="249"/>
    </row>
    <row r="284" spans="11:19" ht="15" customHeight="1" x14ac:dyDescent="0.3">
      <c r="K284" s="228" t="s">
        <v>710</v>
      </c>
      <c r="L284" s="248" t="s">
        <v>711</v>
      </c>
      <c r="M284" s="242">
        <f t="shared" si="84"/>
        <v>1350</v>
      </c>
      <c r="N284" s="249">
        <v>1350</v>
      </c>
      <c r="O284" s="249"/>
      <c r="P284" s="249"/>
      <c r="Q284" s="249"/>
      <c r="R284" s="249"/>
      <c r="S284" s="249"/>
    </row>
    <row r="285" spans="11:19" ht="15" customHeight="1" x14ac:dyDescent="0.3">
      <c r="K285" s="238" t="s">
        <v>712</v>
      </c>
      <c r="L285" s="239" t="s">
        <v>713</v>
      </c>
      <c r="M285" s="240">
        <f t="shared" si="84"/>
        <v>2368</v>
      </c>
      <c r="N285" s="240">
        <f t="shared" ref="N285:S285" si="102">SUM(N288:N290)</f>
        <v>2368</v>
      </c>
      <c r="O285" s="240">
        <f t="shared" si="102"/>
        <v>0</v>
      </c>
      <c r="P285" s="240">
        <f t="shared" si="102"/>
        <v>0</v>
      </c>
      <c r="Q285" s="240">
        <f t="shared" si="102"/>
        <v>0</v>
      </c>
      <c r="R285" s="240">
        <f t="shared" si="102"/>
        <v>0</v>
      </c>
      <c r="S285" s="240">
        <f t="shared" si="102"/>
        <v>0</v>
      </c>
    </row>
    <row r="286" spans="11:19" ht="15" hidden="1" customHeight="1" x14ac:dyDescent="0.3">
      <c r="K286" s="228"/>
      <c r="L286" s="236"/>
      <c r="M286" s="244">
        <f t="shared" si="84"/>
        <v>1568.4645426450002</v>
      </c>
      <c r="N286" s="230">
        <v>1568.4645426450002</v>
      </c>
      <c r="O286" s="230"/>
      <c r="P286" s="230"/>
      <c r="Q286" s="230"/>
      <c r="R286" s="230"/>
      <c r="S286" s="230"/>
    </row>
    <row r="287" spans="11:19" ht="15" hidden="1" customHeight="1" x14ac:dyDescent="0.3">
      <c r="K287" s="231"/>
      <c r="L287" s="237"/>
      <c r="M287" s="245">
        <f t="shared" si="84"/>
        <v>799.53545735499983</v>
      </c>
      <c r="N287" s="233">
        <f t="shared" ref="N287:S287" si="103">+N285-N286</f>
        <v>799.53545735499983</v>
      </c>
      <c r="O287" s="233">
        <f t="shared" si="103"/>
        <v>0</v>
      </c>
      <c r="P287" s="233">
        <f t="shared" si="103"/>
        <v>0</v>
      </c>
      <c r="Q287" s="233">
        <f t="shared" si="103"/>
        <v>0</v>
      </c>
      <c r="R287" s="233">
        <f t="shared" si="103"/>
        <v>0</v>
      </c>
      <c r="S287" s="233">
        <f t="shared" si="103"/>
        <v>0</v>
      </c>
    </row>
    <row r="288" spans="11:19" ht="15" customHeight="1" x14ac:dyDescent="0.3">
      <c r="K288" s="228" t="s">
        <v>714</v>
      </c>
      <c r="L288" s="248" t="s">
        <v>715</v>
      </c>
      <c r="M288" s="242">
        <f t="shared" si="84"/>
        <v>948</v>
      </c>
      <c r="N288" s="249">
        <v>948</v>
      </c>
      <c r="O288" s="249"/>
      <c r="P288" s="249"/>
      <c r="Q288" s="249"/>
      <c r="R288" s="249"/>
      <c r="S288" s="249"/>
    </row>
    <row r="289" spans="11:19" ht="15" customHeight="1" x14ac:dyDescent="0.3">
      <c r="K289" s="228" t="s">
        <v>716</v>
      </c>
      <c r="L289" s="248" t="s">
        <v>717</v>
      </c>
      <c r="M289" s="242">
        <f t="shared" si="84"/>
        <v>620</v>
      </c>
      <c r="N289" s="249">
        <v>620</v>
      </c>
      <c r="O289" s="249"/>
      <c r="P289" s="249"/>
      <c r="Q289" s="249"/>
      <c r="R289" s="249"/>
      <c r="S289" s="249"/>
    </row>
    <row r="290" spans="11:19" ht="15" customHeight="1" x14ac:dyDescent="0.3">
      <c r="K290" s="228" t="s">
        <v>718</v>
      </c>
      <c r="L290" s="248" t="s">
        <v>719</v>
      </c>
      <c r="M290" s="242">
        <f t="shared" si="84"/>
        <v>800</v>
      </c>
      <c r="N290" s="249">
        <v>800</v>
      </c>
      <c r="O290" s="249"/>
      <c r="P290" s="249"/>
      <c r="Q290" s="249"/>
      <c r="R290" s="249"/>
      <c r="S290" s="249"/>
    </row>
  </sheetData>
  <mergeCells count="2">
    <mergeCell ref="K2:L3"/>
    <mergeCell ref="M2:S2"/>
  </mergeCells>
  <phoneticPr fontId="2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S111"/>
  <sheetViews>
    <sheetView tabSelected="1" zoomScale="60" zoomScaleNormal="60" workbookViewId="0">
      <pane ySplit="10" topLeftCell="A11" activePane="bottomLeft" state="frozen"/>
      <selection activeCell="E11" sqref="E11:E14"/>
      <selection pane="bottomLeft" activeCell="E23" sqref="E23:E26"/>
    </sheetView>
  </sheetViews>
  <sheetFormatPr baseColWidth="10" defaultColWidth="11.44140625" defaultRowHeight="40.200000000000003" customHeight="1" x14ac:dyDescent="0.3"/>
  <cols>
    <col min="1" max="1" width="2.6640625" style="130" customWidth="1"/>
    <col min="2" max="2" width="15.6640625" style="151" customWidth="1"/>
    <col min="3" max="3" width="15.6640625" style="5" customWidth="1"/>
    <col min="4" max="4" width="6.5546875" style="169" customWidth="1"/>
    <col min="5" max="5" width="25.6640625" style="4" customWidth="1"/>
    <col min="6" max="7" width="9.6640625" style="132" customWidth="1"/>
    <col min="8" max="11" width="9.6640625" style="133" customWidth="1"/>
    <col min="12" max="13" width="25.6640625" style="5" customWidth="1"/>
    <col min="14" max="17" width="11.6640625" style="145" customWidth="1"/>
    <col min="18" max="18" width="6.5546875" style="4" customWidth="1"/>
    <col min="19" max="19" width="12.6640625" style="131" customWidth="1"/>
    <col min="20" max="26" width="12.6640625" style="134" customWidth="1"/>
    <col min="27" max="27" width="6.5546875" style="4" customWidth="1"/>
    <col min="28" max="28" width="12.6640625" style="135" customWidth="1"/>
    <col min="29" max="32" width="12.6640625" style="173" customWidth="1"/>
    <col min="33" max="35" width="12.6640625" style="6" customWidth="1"/>
    <col min="36" max="36" width="6.5546875" style="4" customWidth="1"/>
    <col min="37" max="37" width="12.6640625" style="135" customWidth="1"/>
    <col min="38" max="41" width="12.6640625" style="173" customWidth="1"/>
    <col min="42" max="44" width="12.6640625" style="6" customWidth="1"/>
    <col min="45" max="45" width="6.5546875" style="4" customWidth="1"/>
    <col min="46" max="46" width="12.6640625" style="135" customWidth="1"/>
    <col min="47" max="50" width="12.6640625" style="173" customWidth="1"/>
    <col min="51" max="53" width="12.6640625" style="6" customWidth="1"/>
    <col min="54" max="54" width="6.5546875" style="4" customWidth="1"/>
    <col min="55" max="55" width="12.6640625" style="135" customWidth="1"/>
    <col min="56" max="59" width="12.6640625" style="173" customWidth="1"/>
    <col min="60" max="62" width="12.6640625" style="6" customWidth="1"/>
    <col min="63" max="63" width="6.6640625" style="6" customWidth="1"/>
    <col min="64" max="91" width="12.6640625" style="6" customWidth="1"/>
    <col min="92" max="16384" width="11.44140625" style="6"/>
  </cols>
  <sheetData>
    <row r="1" spans="1:71" ht="16.2" customHeight="1" x14ac:dyDescent="0.3"/>
    <row r="2" spans="1:71" s="174" customFormat="1" ht="16.2" customHeight="1" x14ac:dyDescent="0.3">
      <c r="A2" s="152"/>
      <c r="B2" s="362"/>
      <c r="C2" s="338" t="s">
        <v>2552</v>
      </c>
      <c r="D2" s="338"/>
      <c r="E2" s="338"/>
      <c r="F2" s="338"/>
      <c r="G2" s="338"/>
      <c r="H2" s="338"/>
      <c r="I2" s="338"/>
      <c r="J2" s="352"/>
      <c r="K2" s="353"/>
      <c r="L2" s="156" t="s">
        <v>2553</v>
      </c>
      <c r="M2" s="358" t="s">
        <v>3092</v>
      </c>
      <c r="N2" s="359"/>
      <c r="O2" s="359"/>
      <c r="P2" s="359"/>
      <c r="Q2" s="360"/>
      <c r="R2" s="337" t="s">
        <v>2552</v>
      </c>
      <c r="S2" s="338"/>
      <c r="T2" s="338"/>
      <c r="U2" s="338"/>
      <c r="V2" s="338"/>
      <c r="W2" s="338"/>
      <c r="X2" s="338"/>
      <c r="Y2" s="338"/>
      <c r="Z2" s="339"/>
      <c r="AA2" s="335" t="s">
        <v>2553</v>
      </c>
      <c r="AB2" s="335"/>
      <c r="AC2" s="335"/>
      <c r="AD2" s="351" t="str">
        <f>+$M2</f>
        <v>SECRETARÌA DE DESARROLLO ECONÓMICO (Agricultura)</v>
      </c>
      <c r="AE2" s="351"/>
      <c r="AF2" s="351"/>
      <c r="AG2" s="351"/>
      <c r="AH2" s="351"/>
      <c r="AI2" s="351"/>
      <c r="AJ2" s="337" t="s">
        <v>2552</v>
      </c>
      <c r="AK2" s="338"/>
      <c r="AL2" s="338"/>
      <c r="AM2" s="338"/>
      <c r="AN2" s="338"/>
      <c r="AO2" s="338"/>
      <c r="AP2" s="338"/>
      <c r="AQ2" s="338"/>
      <c r="AR2" s="339"/>
      <c r="AS2" s="335" t="s">
        <v>2553</v>
      </c>
      <c r="AT2" s="335"/>
      <c r="AU2" s="335"/>
      <c r="AV2" s="351" t="str">
        <f>+$M2</f>
        <v>SECRETARÌA DE DESARROLLO ECONÓMICO (Agricultura)</v>
      </c>
      <c r="AW2" s="351"/>
      <c r="AX2" s="351"/>
      <c r="AY2" s="351"/>
      <c r="AZ2" s="351"/>
      <c r="BA2" s="351"/>
      <c r="BB2" s="337" t="s">
        <v>2552</v>
      </c>
      <c r="BC2" s="338"/>
      <c r="BD2" s="338"/>
      <c r="BE2" s="338"/>
      <c r="BF2" s="338"/>
      <c r="BG2" s="338"/>
      <c r="BH2" s="338"/>
      <c r="BI2" s="338"/>
      <c r="BJ2" s="339"/>
      <c r="BK2" s="335" t="s">
        <v>2553</v>
      </c>
      <c r="BL2" s="335"/>
      <c r="BM2" s="335"/>
      <c r="BN2" s="351" t="str">
        <f>+$M2</f>
        <v>SECRETARÌA DE DESARROLLO ECONÓMICO (Agricultura)</v>
      </c>
      <c r="BO2" s="351"/>
      <c r="BP2" s="351"/>
      <c r="BQ2" s="351"/>
      <c r="BR2" s="351"/>
      <c r="BS2" s="351"/>
    </row>
    <row r="3" spans="1:71" s="174" customFormat="1" ht="16.2" customHeight="1" x14ac:dyDescent="0.3">
      <c r="A3" s="152"/>
      <c r="B3" s="363"/>
      <c r="C3" s="333" t="s">
        <v>1023</v>
      </c>
      <c r="D3" s="333"/>
      <c r="E3" s="333"/>
      <c r="F3" s="333"/>
      <c r="G3" s="333"/>
      <c r="H3" s="333"/>
      <c r="I3" s="333"/>
      <c r="J3" s="354"/>
      <c r="K3" s="355"/>
      <c r="L3" s="156" t="s">
        <v>2554</v>
      </c>
      <c r="M3" s="329"/>
      <c r="N3" s="330"/>
      <c r="O3" s="330"/>
      <c r="P3" s="330"/>
      <c r="Q3" s="331"/>
      <c r="R3" s="332" t="s">
        <v>1023</v>
      </c>
      <c r="S3" s="333"/>
      <c r="T3" s="333"/>
      <c r="U3" s="333"/>
      <c r="V3" s="333"/>
      <c r="W3" s="333"/>
      <c r="X3" s="333"/>
      <c r="Y3" s="333"/>
      <c r="Z3" s="334"/>
      <c r="AA3" s="335" t="s">
        <v>2554</v>
      </c>
      <c r="AB3" s="335"/>
      <c r="AC3" s="335"/>
      <c r="AD3" s="336">
        <f>+$M3</f>
        <v>0</v>
      </c>
      <c r="AE3" s="336"/>
      <c r="AF3" s="336"/>
      <c r="AG3" s="336"/>
      <c r="AH3" s="336"/>
      <c r="AI3" s="336"/>
      <c r="AJ3" s="332" t="s">
        <v>1023</v>
      </c>
      <c r="AK3" s="333"/>
      <c r="AL3" s="333"/>
      <c r="AM3" s="333"/>
      <c r="AN3" s="333"/>
      <c r="AO3" s="333"/>
      <c r="AP3" s="333"/>
      <c r="AQ3" s="333"/>
      <c r="AR3" s="334"/>
      <c r="AS3" s="335" t="s">
        <v>2554</v>
      </c>
      <c r="AT3" s="335"/>
      <c r="AU3" s="335"/>
      <c r="AV3" s="336">
        <f>+$M3</f>
        <v>0</v>
      </c>
      <c r="AW3" s="336"/>
      <c r="AX3" s="336"/>
      <c r="AY3" s="336"/>
      <c r="AZ3" s="336"/>
      <c r="BA3" s="336"/>
      <c r="BB3" s="332" t="s">
        <v>1023</v>
      </c>
      <c r="BC3" s="333"/>
      <c r="BD3" s="333"/>
      <c r="BE3" s="333"/>
      <c r="BF3" s="333"/>
      <c r="BG3" s="333"/>
      <c r="BH3" s="333"/>
      <c r="BI3" s="333"/>
      <c r="BJ3" s="334"/>
      <c r="BK3" s="335" t="s">
        <v>2554</v>
      </c>
      <c r="BL3" s="335"/>
      <c r="BM3" s="335"/>
      <c r="BN3" s="336">
        <f>+$M3</f>
        <v>0</v>
      </c>
      <c r="BO3" s="336"/>
      <c r="BP3" s="336"/>
      <c r="BQ3" s="336"/>
      <c r="BR3" s="336"/>
      <c r="BS3" s="336"/>
    </row>
    <row r="4" spans="1:71" s="271" customFormat="1" ht="16.2" customHeight="1" x14ac:dyDescent="0.3">
      <c r="A4" s="269"/>
      <c r="B4" s="363"/>
      <c r="C4" s="340" t="s">
        <v>3442</v>
      </c>
      <c r="D4" s="340"/>
      <c r="E4" s="340"/>
      <c r="F4" s="340"/>
      <c r="G4" s="340"/>
      <c r="H4" s="340"/>
      <c r="I4" s="340"/>
      <c r="J4" s="354"/>
      <c r="K4" s="355"/>
      <c r="L4" s="270" t="s">
        <v>1034</v>
      </c>
      <c r="M4" s="342" t="s">
        <v>656</v>
      </c>
      <c r="N4" s="343"/>
      <c r="O4" s="343"/>
      <c r="P4" s="343"/>
      <c r="Q4" s="344"/>
      <c r="R4" s="345" t="s">
        <v>3442</v>
      </c>
      <c r="S4" s="340"/>
      <c r="T4" s="340"/>
      <c r="U4" s="340"/>
      <c r="V4" s="340"/>
      <c r="W4" s="340"/>
      <c r="X4" s="340"/>
      <c r="Y4" s="340"/>
      <c r="Z4" s="346"/>
      <c r="AA4" s="349" t="s">
        <v>1022</v>
      </c>
      <c r="AB4" s="349"/>
      <c r="AC4" s="349"/>
      <c r="AD4" s="350" t="str">
        <f>+$M4</f>
        <v>6. Productividad</v>
      </c>
      <c r="AE4" s="350"/>
      <c r="AF4" s="350"/>
      <c r="AG4" s="350"/>
      <c r="AH4" s="350"/>
      <c r="AI4" s="350"/>
      <c r="AJ4" s="345" t="s">
        <v>3442</v>
      </c>
      <c r="AK4" s="340"/>
      <c r="AL4" s="340"/>
      <c r="AM4" s="340"/>
      <c r="AN4" s="340"/>
      <c r="AO4" s="340"/>
      <c r="AP4" s="340"/>
      <c r="AQ4" s="340"/>
      <c r="AR4" s="346"/>
      <c r="AS4" s="349" t="s">
        <v>1022</v>
      </c>
      <c r="AT4" s="349"/>
      <c r="AU4" s="349"/>
      <c r="AV4" s="350" t="str">
        <f>+$M4</f>
        <v>6. Productividad</v>
      </c>
      <c r="AW4" s="350"/>
      <c r="AX4" s="350"/>
      <c r="AY4" s="350"/>
      <c r="AZ4" s="350"/>
      <c r="BA4" s="350"/>
      <c r="BB4" s="345" t="s">
        <v>3442</v>
      </c>
      <c r="BC4" s="340"/>
      <c r="BD4" s="340"/>
      <c r="BE4" s="340"/>
      <c r="BF4" s="340"/>
      <c r="BG4" s="340"/>
      <c r="BH4" s="340"/>
      <c r="BI4" s="340"/>
      <c r="BJ4" s="346"/>
      <c r="BK4" s="349" t="s">
        <v>1022</v>
      </c>
      <c r="BL4" s="349"/>
      <c r="BM4" s="349"/>
      <c r="BN4" s="350" t="str">
        <f>+$M4</f>
        <v>6. Productividad</v>
      </c>
      <c r="BO4" s="350"/>
      <c r="BP4" s="350"/>
      <c r="BQ4" s="350"/>
      <c r="BR4" s="350"/>
      <c r="BS4" s="350"/>
    </row>
    <row r="5" spans="1:71" s="174" customFormat="1" ht="16.2" customHeight="1" x14ac:dyDescent="0.3">
      <c r="A5" s="152"/>
      <c r="B5" s="364"/>
      <c r="C5" s="341"/>
      <c r="D5" s="341"/>
      <c r="E5" s="341"/>
      <c r="F5" s="341"/>
      <c r="G5" s="341"/>
      <c r="H5" s="341"/>
      <c r="I5" s="341"/>
      <c r="J5" s="356"/>
      <c r="K5" s="357"/>
      <c r="L5" s="156" t="s">
        <v>1035</v>
      </c>
      <c r="M5" s="387" t="s">
        <v>657</v>
      </c>
      <c r="N5" s="388"/>
      <c r="O5" s="388"/>
      <c r="P5" s="388"/>
      <c r="Q5" s="389"/>
      <c r="R5" s="347"/>
      <c r="S5" s="341"/>
      <c r="T5" s="341"/>
      <c r="U5" s="341"/>
      <c r="V5" s="341"/>
      <c r="W5" s="341"/>
      <c r="X5" s="341"/>
      <c r="Y5" s="341"/>
      <c r="Z5" s="348"/>
      <c r="AA5" s="335" t="s">
        <v>1024</v>
      </c>
      <c r="AB5" s="335"/>
      <c r="AC5" s="335"/>
      <c r="AD5" s="361" t="str">
        <f>+$M5</f>
        <v>6.1 Más Oportunidades para lo Agropecuario, Pesca y Plantaciones Forestales</v>
      </c>
      <c r="AE5" s="361"/>
      <c r="AF5" s="361"/>
      <c r="AG5" s="361"/>
      <c r="AH5" s="361"/>
      <c r="AI5" s="361"/>
      <c r="AJ5" s="347"/>
      <c r="AK5" s="341"/>
      <c r="AL5" s="341"/>
      <c r="AM5" s="341"/>
      <c r="AN5" s="341"/>
      <c r="AO5" s="341"/>
      <c r="AP5" s="341"/>
      <c r="AQ5" s="341"/>
      <c r="AR5" s="348"/>
      <c r="AS5" s="335" t="s">
        <v>1024</v>
      </c>
      <c r="AT5" s="335"/>
      <c r="AU5" s="335"/>
      <c r="AV5" s="387" t="str">
        <f>+$M5</f>
        <v>6.1 Más Oportunidades para lo Agropecuario, Pesca y Plantaciones Forestales</v>
      </c>
      <c r="AW5" s="388"/>
      <c r="AX5" s="388"/>
      <c r="AY5" s="388"/>
      <c r="AZ5" s="388"/>
      <c r="BA5" s="389"/>
      <c r="BB5" s="347"/>
      <c r="BC5" s="341"/>
      <c r="BD5" s="341"/>
      <c r="BE5" s="341"/>
      <c r="BF5" s="341"/>
      <c r="BG5" s="341"/>
      <c r="BH5" s="341"/>
      <c r="BI5" s="341"/>
      <c r="BJ5" s="348"/>
      <c r="BK5" s="335" t="s">
        <v>1024</v>
      </c>
      <c r="BL5" s="335"/>
      <c r="BM5" s="335"/>
      <c r="BN5" s="361" t="str">
        <f>+$M5</f>
        <v>6.1 Más Oportunidades para lo Agropecuario, Pesca y Plantaciones Forestales</v>
      </c>
      <c r="BO5" s="361"/>
      <c r="BP5" s="361"/>
      <c r="BQ5" s="361"/>
      <c r="BR5" s="361"/>
      <c r="BS5" s="361"/>
    </row>
    <row r="6" spans="1:71" ht="16.2" customHeight="1" thickBot="1" x14ac:dyDescent="0.35">
      <c r="B6" s="3"/>
      <c r="C6" s="3"/>
      <c r="D6" s="175"/>
      <c r="E6" s="1"/>
      <c r="F6" s="6"/>
      <c r="G6" s="6"/>
      <c r="H6" s="6"/>
      <c r="I6" s="6"/>
      <c r="J6" s="6"/>
      <c r="K6" s="6"/>
      <c r="L6" s="2"/>
      <c r="M6" s="2"/>
      <c r="N6" s="176"/>
      <c r="O6" s="176"/>
      <c r="P6" s="176"/>
      <c r="Q6" s="134"/>
      <c r="R6" s="134"/>
      <c r="S6" s="6"/>
      <c r="AA6" s="134"/>
      <c r="AJ6" s="134"/>
      <c r="AS6" s="134"/>
      <c r="BB6" s="134"/>
    </row>
    <row r="7" spans="1:71" ht="16.2" customHeight="1" thickBot="1" x14ac:dyDescent="0.35">
      <c r="A7" s="6"/>
      <c r="B7" s="372" t="s">
        <v>2555</v>
      </c>
      <c r="C7" s="372" t="s">
        <v>1026</v>
      </c>
      <c r="D7" s="390" t="s">
        <v>1027</v>
      </c>
      <c r="E7" s="391" t="s">
        <v>2592</v>
      </c>
      <c r="F7" s="383" t="s">
        <v>3443</v>
      </c>
      <c r="G7" s="384" t="s">
        <v>354</v>
      </c>
      <c r="H7" s="380" t="s">
        <v>358</v>
      </c>
      <c r="I7" s="380" t="s">
        <v>359</v>
      </c>
      <c r="J7" s="427" t="s">
        <v>360</v>
      </c>
      <c r="K7" s="441" t="s">
        <v>1016</v>
      </c>
      <c r="L7" s="424" t="s">
        <v>2556</v>
      </c>
      <c r="M7" s="424" t="s">
        <v>2557</v>
      </c>
      <c r="N7" s="447" t="s">
        <v>2558</v>
      </c>
      <c r="O7" s="448"/>
      <c r="P7" s="447" t="s">
        <v>2559</v>
      </c>
      <c r="Q7" s="448"/>
      <c r="R7" s="372" t="s">
        <v>1027</v>
      </c>
      <c r="S7" s="365" t="s">
        <v>1029</v>
      </c>
      <c r="T7" s="368" t="s">
        <v>1017</v>
      </c>
      <c r="U7" s="369"/>
      <c r="V7" s="369"/>
      <c r="W7" s="369"/>
      <c r="X7" s="369"/>
      <c r="Y7" s="369"/>
      <c r="Z7" s="370"/>
      <c r="AA7" s="371" t="s">
        <v>1027</v>
      </c>
      <c r="AB7" s="415" t="s">
        <v>1030</v>
      </c>
      <c r="AC7" s="418" t="s">
        <v>1018</v>
      </c>
      <c r="AD7" s="419"/>
      <c r="AE7" s="419"/>
      <c r="AF7" s="419"/>
      <c r="AG7" s="419"/>
      <c r="AH7" s="419"/>
      <c r="AI7" s="420"/>
      <c r="AJ7" s="372" t="s">
        <v>1027</v>
      </c>
      <c r="AK7" s="421" t="s">
        <v>1031</v>
      </c>
      <c r="AL7" s="455" t="s">
        <v>1019</v>
      </c>
      <c r="AM7" s="456"/>
      <c r="AN7" s="456"/>
      <c r="AO7" s="456"/>
      <c r="AP7" s="456"/>
      <c r="AQ7" s="456"/>
      <c r="AR7" s="457"/>
      <c r="AS7" s="372" t="s">
        <v>1027</v>
      </c>
      <c r="AT7" s="427" t="s">
        <v>1032</v>
      </c>
      <c r="AU7" s="430" t="s">
        <v>1020</v>
      </c>
      <c r="AV7" s="431"/>
      <c r="AW7" s="431"/>
      <c r="AX7" s="431"/>
      <c r="AY7" s="431"/>
      <c r="AZ7" s="431"/>
      <c r="BA7" s="432"/>
      <c r="BB7" s="372" t="s">
        <v>1027</v>
      </c>
      <c r="BC7" s="439" t="s">
        <v>1033</v>
      </c>
      <c r="BD7" s="444" t="s">
        <v>1021</v>
      </c>
      <c r="BE7" s="445"/>
      <c r="BF7" s="445"/>
      <c r="BG7" s="445"/>
      <c r="BH7" s="445"/>
      <c r="BI7" s="445"/>
      <c r="BJ7" s="446"/>
      <c r="BK7" s="406" t="s">
        <v>1028</v>
      </c>
      <c r="BL7" s="407"/>
      <c r="BM7" s="407"/>
      <c r="BN7" s="407"/>
      <c r="BO7" s="407"/>
      <c r="BP7" s="407"/>
      <c r="BQ7" s="407"/>
      <c r="BR7" s="407"/>
      <c r="BS7" s="408"/>
    </row>
    <row r="8" spans="1:71" ht="16.2" customHeight="1" x14ac:dyDescent="0.3">
      <c r="A8" s="6"/>
      <c r="B8" s="372"/>
      <c r="C8" s="372"/>
      <c r="D8" s="390"/>
      <c r="E8" s="391"/>
      <c r="F8" s="366"/>
      <c r="G8" s="385"/>
      <c r="H8" s="381"/>
      <c r="I8" s="381"/>
      <c r="J8" s="428"/>
      <c r="K8" s="442"/>
      <c r="L8" s="425"/>
      <c r="M8" s="425"/>
      <c r="N8" s="146" t="s">
        <v>2564</v>
      </c>
      <c r="O8" s="146" t="s">
        <v>2565</v>
      </c>
      <c r="P8" s="146" t="s">
        <v>2564</v>
      </c>
      <c r="Q8" s="146" t="s">
        <v>2565</v>
      </c>
      <c r="R8" s="372"/>
      <c r="S8" s="366"/>
      <c r="T8" s="373" t="s">
        <v>2560</v>
      </c>
      <c r="U8" s="375" t="s">
        <v>2561</v>
      </c>
      <c r="V8" s="375"/>
      <c r="W8" s="375"/>
      <c r="X8" s="375"/>
      <c r="Y8" s="376" t="s">
        <v>355</v>
      </c>
      <c r="Z8" s="378" t="s">
        <v>2562</v>
      </c>
      <c r="AA8" s="372"/>
      <c r="AB8" s="416"/>
      <c r="AC8" s="404" t="s">
        <v>2563</v>
      </c>
      <c r="AD8" s="375" t="s">
        <v>2561</v>
      </c>
      <c r="AE8" s="375"/>
      <c r="AF8" s="375"/>
      <c r="AG8" s="375"/>
      <c r="AH8" s="376" t="s">
        <v>355</v>
      </c>
      <c r="AI8" s="378" t="s">
        <v>2562</v>
      </c>
      <c r="AJ8" s="372"/>
      <c r="AK8" s="422"/>
      <c r="AL8" s="404" t="s">
        <v>2563</v>
      </c>
      <c r="AM8" s="375" t="s">
        <v>2561</v>
      </c>
      <c r="AN8" s="375"/>
      <c r="AO8" s="375"/>
      <c r="AP8" s="375"/>
      <c r="AQ8" s="376" t="s">
        <v>355</v>
      </c>
      <c r="AR8" s="378" t="s">
        <v>2562</v>
      </c>
      <c r="AS8" s="372"/>
      <c r="AT8" s="428"/>
      <c r="AU8" s="404" t="s">
        <v>2563</v>
      </c>
      <c r="AV8" s="375" t="s">
        <v>2561</v>
      </c>
      <c r="AW8" s="375"/>
      <c r="AX8" s="375"/>
      <c r="AY8" s="375"/>
      <c r="AZ8" s="376" t="s">
        <v>355</v>
      </c>
      <c r="BA8" s="378" t="s">
        <v>2562</v>
      </c>
      <c r="BB8" s="372"/>
      <c r="BC8" s="439"/>
      <c r="BD8" s="373" t="s">
        <v>2563</v>
      </c>
      <c r="BE8" s="375" t="s">
        <v>2561</v>
      </c>
      <c r="BF8" s="375"/>
      <c r="BG8" s="375"/>
      <c r="BH8" s="375"/>
      <c r="BI8" s="433" t="s">
        <v>355</v>
      </c>
      <c r="BJ8" s="434" t="s">
        <v>2562</v>
      </c>
      <c r="BK8" s="409"/>
      <c r="BL8" s="410"/>
      <c r="BM8" s="410"/>
      <c r="BN8" s="410"/>
      <c r="BO8" s="410"/>
      <c r="BP8" s="410"/>
      <c r="BQ8" s="410"/>
      <c r="BR8" s="410"/>
      <c r="BS8" s="411"/>
    </row>
    <row r="9" spans="1:71" ht="16.2" customHeight="1" x14ac:dyDescent="0.3">
      <c r="A9" s="6"/>
      <c r="B9" s="372"/>
      <c r="C9" s="372"/>
      <c r="D9" s="390"/>
      <c r="E9" s="391"/>
      <c r="F9" s="367"/>
      <c r="G9" s="386"/>
      <c r="H9" s="382"/>
      <c r="I9" s="382"/>
      <c r="J9" s="429"/>
      <c r="K9" s="443"/>
      <c r="L9" s="426"/>
      <c r="M9" s="426"/>
      <c r="N9" s="147" t="s">
        <v>1025</v>
      </c>
      <c r="O9" s="147" t="s">
        <v>1025</v>
      </c>
      <c r="P9" s="147" t="s">
        <v>1025</v>
      </c>
      <c r="Q9" s="147" t="s">
        <v>1025</v>
      </c>
      <c r="R9" s="372"/>
      <c r="S9" s="367"/>
      <c r="T9" s="374"/>
      <c r="U9" s="7" t="s">
        <v>2566</v>
      </c>
      <c r="V9" s="7" t="s">
        <v>3065</v>
      </c>
      <c r="W9" s="7" t="s">
        <v>2567</v>
      </c>
      <c r="X9" s="7" t="s">
        <v>3064</v>
      </c>
      <c r="Y9" s="377"/>
      <c r="Z9" s="379"/>
      <c r="AA9" s="372"/>
      <c r="AB9" s="417"/>
      <c r="AC9" s="405"/>
      <c r="AD9" s="7" t="s">
        <v>2566</v>
      </c>
      <c r="AE9" s="7" t="s">
        <v>3065</v>
      </c>
      <c r="AF9" s="7" t="s">
        <v>2567</v>
      </c>
      <c r="AG9" s="7" t="s">
        <v>3064</v>
      </c>
      <c r="AH9" s="377"/>
      <c r="AI9" s="379"/>
      <c r="AJ9" s="372"/>
      <c r="AK9" s="423"/>
      <c r="AL9" s="405"/>
      <c r="AM9" s="7" t="s">
        <v>2566</v>
      </c>
      <c r="AN9" s="7" t="s">
        <v>3065</v>
      </c>
      <c r="AO9" s="7" t="s">
        <v>2567</v>
      </c>
      <c r="AP9" s="7" t="s">
        <v>3064</v>
      </c>
      <c r="AQ9" s="377"/>
      <c r="AR9" s="379"/>
      <c r="AS9" s="372"/>
      <c r="AT9" s="429"/>
      <c r="AU9" s="405"/>
      <c r="AV9" s="7" t="s">
        <v>2566</v>
      </c>
      <c r="AW9" s="7" t="s">
        <v>3065</v>
      </c>
      <c r="AX9" s="7" t="s">
        <v>2567</v>
      </c>
      <c r="AY9" s="7" t="s">
        <v>3064</v>
      </c>
      <c r="AZ9" s="377"/>
      <c r="BA9" s="379"/>
      <c r="BB9" s="372"/>
      <c r="BC9" s="440"/>
      <c r="BD9" s="374"/>
      <c r="BE9" s="7" t="s">
        <v>2566</v>
      </c>
      <c r="BF9" s="7" t="s">
        <v>3065</v>
      </c>
      <c r="BG9" s="7" t="s">
        <v>2567</v>
      </c>
      <c r="BH9" s="7" t="s">
        <v>3064</v>
      </c>
      <c r="BI9" s="377"/>
      <c r="BJ9" s="435"/>
      <c r="BK9" s="412"/>
      <c r="BL9" s="413"/>
      <c r="BM9" s="413"/>
      <c r="BN9" s="413"/>
      <c r="BO9" s="413"/>
      <c r="BP9" s="413"/>
      <c r="BQ9" s="413"/>
      <c r="BR9" s="413"/>
      <c r="BS9" s="414"/>
    </row>
    <row r="10" spans="1:71" ht="16.2" customHeight="1" thickBot="1" x14ac:dyDescent="0.35">
      <c r="B10" s="2"/>
    </row>
    <row r="11" spans="1:71" s="174" customFormat="1" ht="40.200000000000003" customHeight="1" thickTop="1" x14ac:dyDescent="0.3">
      <c r="A11" s="152"/>
      <c r="B11" s="500" t="s">
        <v>658</v>
      </c>
      <c r="C11" s="503" t="s">
        <v>663</v>
      </c>
      <c r="D11" s="392">
        <v>839</v>
      </c>
      <c r="E11" s="395" t="str">
        <f>+Metas!K970</f>
        <v>Proyectos de investigación gestionados y/o apoyados, de impacto en los sectores agropecuario y agroindustrial</v>
      </c>
      <c r="F11" s="398">
        <v>0</v>
      </c>
      <c r="G11" s="401">
        <v>0</v>
      </c>
      <c r="H11" s="436">
        <v>0</v>
      </c>
      <c r="I11" s="436"/>
      <c r="J11" s="449"/>
      <c r="K11" s="452"/>
      <c r="L11" s="157"/>
      <c r="M11" s="157"/>
      <c r="N11" s="148"/>
      <c r="O11" s="148"/>
      <c r="P11" s="148"/>
      <c r="Q11" s="148"/>
      <c r="R11" s="458">
        <f>+$D11</f>
        <v>839</v>
      </c>
      <c r="S11" s="461">
        <f>+F11</f>
        <v>0</v>
      </c>
      <c r="T11" s="163">
        <f t="shared" ref="T11:T31" si="0">+AC11+AL11+AU11+BD11</f>
        <v>0</v>
      </c>
      <c r="U11" s="163">
        <f t="shared" ref="U11:Z26" si="1">+AD11+AM11+AV11+BE11</f>
        <v>0</v>
      </c>
      <c r="V11" s="163">
        <f t="shared" si="1"/>
        <v>0</v>
      </c>
      <c r="W11" s="163">
        <f t="shared" si="1"/>
        <v>0</v>
      </c>
      <c r="X11" s="163">
        <f t="shared" si="1"/>
        <v>0</v>
      </c>
      <c r="Y11" s="163">
        <f t="shared" si="1"/>
        <v>0</v>
      </c>
      <c r="Z11" s="163">
        <f t="shared" si="1"/>
        <v>0</v>
      </c>
      <c r="AA11" s="458">
        <f>+$D11</f>
        <v>839</v>
      </c>
      <c r="AB11" s="464">
        <f>+H11</f>
        <v>0</v>
      </c>
      <c r="AC11" s="163">
        <f>SUM(AD11:AI11)</f>
        <v>0</v>
      </c>
      <c r="AD11" s="153"/>
      <c r="AE11" s="153"/>
      <c r="AF11" s="153"/>
      <c r="AG11" s="153"/>
      <c r="AH11" s="153"/>
      <c r="AI11" s="153"/>
      <c r="AJ11" s="458">
        <f>+$D11</f>
        <v>839</v>
      </c>
      <c r="AK11" s="467">
        <f>+I11</f>
        <v>0</v>
      </c>
      <c r="AL11" s="163">
        <f>SUM(AM11:AR11)</f>
        <v>0</v>
      </c>
      <c r="AM11" s="153"/>
      <c r="AN11" s="153"/>
      <c r="AO11" s="153"/>
      <c r="AP11" s="153"/>
      <c r="AQ11" s="153"/>
      <c r="AR11" s="153"/>
      <c r="AS11" s="458">
        <f>+$D11</f>
        <v>839</v>
      </c>
      <c r="AT11" s="476">
        <f>+J11</f>
        <v>0</v>
      </c>
      <c r="AU11" s="163">
        <f>SUM(AV11:BA11)</f>
        <v>0</v>
      </c>
      <c r="AV11" s="153"/>
      <c r="AW11" s="153"/>
      <c r="AX11" s="153"/>
      <c r="AY11" s="153"/>
      <c r="AZ11" s="153"/>
      <c r="BA11" s="153"/>
      <c r="BB11" s="458">
        <f>+$D11</f>
        <v>839</v>
      </c>
      <c r="BC11" s="479">
        <f>+K11</f>
        <v>0</v>
      </c>
      <c r="BD11" s="163">
        <f>SUM(BE11:BJ11)</f>
        <v>0</v>
      </c>
      <c r="BE11" s="153"/>
      <c r="BF11" s="153"/>
      <c r="BG11" s="153"/>
      <c r="BH11" s="153"/>
      <c r="BI11" s="153"/>
      <c r="BJ11" s="153"/>
      <c r="BK11" s="470"/>
      <c r="BL11" s="471"/>
      <c r="BM11" s="471"/>
      <c r="BN11" s="471"/>
      <c r="BO11" s="471"/>
      <c r="BP11" s="471"/>
      <c r="BQ11" s="471"/>
      <c r="BR11" s="471"/>
      <c r="BS11" s="472"/>
    </row>
    <row r="12" spans="1:71" s="174" customFormat="1" ht="40.200000000000003" customHeight="1" x14ac:dyDescent="0.3">
      <c r="A12" s="152"/>
      <c r="B12" s="501"/>
      <c r="C12" s="504"/>
      <c r="D12" s="393"/>
      <c r="E12" s="396"/>
      <c r="F12" s="399"/>
      <c r="G12" s="402"/>
      <c r="H12" s="437"/>
      <c r="I12" s="437"/>
      <c r="J12" s="450"/>
      <c r="K12" s="453"/>
      <c r="L12" s="158"/>
      <c r="M12" s="158"/>
      <c r="N12" s="149"/>
      <c r="O12" s="149"/>
      <c r="P12" s="149"/>
      <c r="Q12" s="149"/>
      <c r="R12" s="459"/>
      <c r="S12" s="462"/>
      <c r="T12" s="164">
        <f t="shared" si="0"/>
        <v>0</v>
      </c>
      <c r="U12" s="164">
        <f t="shared" si="1"/>
        <v>0</v>
      </c>
      <c r="V12" s="164">
        <f t="shared" si="1"/>
        <v>0</v>
      </c>
      <c r="W12" s="164">
        <f t="shared" si="1"/>
        <v>0</v>
      </c>
      <c r="X12" s="164">
        <f t="shared" si="1"/>
        <v>0</v>
      </c>
      <c r="Y12" s="164">
        <f t="shared" si="1"/>
        <v>0</v>
      </c>
      <c r="Z12" s="164">
        <f t="shared" si="1"/>
        <v>0</v>
      </c>
      <c r="AA12" s="459"/>
      <c r="AB12" s="465"/>
      <c r="AC12" s="164">
        <f t="shared" ref="AC12:AC74" si="2">SUM(AD12:AI12)</f>
        <v>0</v>
      </c>
      <c r="AD12" s="154"/>
      <c r="AE12" s="154"/>
      <c r="AF12" s="154"/>
      <c r="AG12" s="154"/>
      <c r="AH12" s="154"/>
      <c r="AI12" s="154"/>
      <c r="AJ12" s="459"/>
      <c r="AK12" s="468"/>
      <c r="AL12" s="164">
        <f t="shared" ref="AL12:AL74" si="3">SUM(AM12:AR12)</f>
        <v>0</v>
      </c>
      <c r="AM12" s="154"/>
      <c r="AN12" s="154"/>
      <c r="AO12" s="154"/>
      <c r="AP12" s="154"/>
      <c r="AQ12" s="154"/>
      <c r="AR12" s="154"/>
      <c r="AS12" s="459"/>
      <c r="AT12" s="477"/>
      <c r="AU12" s="164">
        <f t="shared" ref="AU12:AU74" si="4">SUM(AV12:BA12)</f>
        <v>0</v>
      </c>
      <c r="AV12" s="154"/>
      <c r="AW12" s="154"/>
      <c r="AX12" s="154"/>
      <c r="AY12" s="154"/>
      <c r="AZ12" s="154"/>
      <c r="BA12" s="154"/>
      <c r="BB12" s="459"/>
      <c r="BC12" s="480"/>
      <c r="BD12" s="164">
        <f t="shared" ref="BD12:BD74" si="5">SUM(BE12:BJ12)</f>
        <v>0</v>
      </c>
      <c r="BE12" s="154"/>
      <c r="BF12" s="154"/>
      <c r="BG12" s="154"/>
      <c r="BH12" s="154"/>
      <c r="BI12" s="154"/>
      <c r="BJ12" s="154"/>
      <c r="BK12" s="473"/>
      <c r="BL12" s="474"/>
      <c r="BM12" s="474"/>
      <c r="BN12" s="474"/>
      <c r="BO12" s="474"/>
      <c r="BP12" s="474"/>
      <c r="BQ12" s="474"/>
      <c r="BR12" s="474"/>
      <c r="BS12" s="475"/>
    </row>
    <row r="13" spans="1:71" s="174" customFormat="1" ht="40.200000000000003" customHeight="1" x14ac:dyDescent="0.3">
      <c r="A13" s="152"/>
      <c r="B13" s="501"/>
      <c r="C13" s="504"/>
      <c r="D13" s="393"/>
      <c r="E13" s="396"/>
      <c r="F13" s="399"/>
      <c r="G13" s="402"/>
      <c r="H13" s="437"/>
      <c r="I13" s="437"/>
      <c r="J13" s="450"/>
      <c r="K13" s="453"/>
      <c r="L13" s="158"/>
      <c r="M13" s="158"/>
      <c r="N13" s="149"/>
      <c r="O13" s="149"/>
      <c r="P13" s="149"/>
      <c r="Q13" s="149"/>
      <c r="R13" s="459"/>
      <c r="S13" s="462"/>
      <c r="T13" s="164">
        <f t="shared" si="0"/>
        <v>0</v>
      </c>
      <c r="U13" s="164">
        <f t="shared" si="1"/>
        <v>0</v>
      </c>
      <c r="V13" s="164">
        <f t="shared" si="1"/>
        <v>0</v>
      </c>
      <c r="W13" s="164">
        <f t="shared" si="1"/>
        <v>0</v>
      </c>
      <c r="X13" s="164">
        <f t="shared" si="1"/>
        <v>0</v>
      </c>
      <c r="Y13" s="164">
        <f t="shared" si="1"/>
        <v>0</v>
      </c>
      <c r="Z13" s="164">
        <f t="shared" si="1"/>
        <v>0</v>
      </c>
      <c r="AA13" s="459"/>
      <c r="AB13" s="465"/>
      <c r="AC13" s="164">
        <f t="shared" si="2"/>
        <v>0</v>
      </c>
      <c r="AD13" s="154"/>
      <c r="AE13" s="154"/>
      <c r="AF13" s="154"/>
      <c r="AG13" s="154"/>
      <c r="AH13" s="154"/>
      <c r="AI13" s="154"/>
      <c r="AJ13" s="459"/>
      <c r="AK13" s="468"/>
      <c r="AL13" s="164">
        <f t="shared" si="3"/>
        <v>0</v>
      </c>
      <c r="AM13" s="154"/>
      <c r="AN13" s="154"/>
      <c r="AO13" s="154"/>
      <c r="AP13" s="154"/>
      <c r="AQ13" s="154"/>
      <c r="AR13" s="154"/>
      <c r="AS13" s="459"/>
      <c r="AT13" s="477"/>
      <c r="AU13" s="164">
        <f t="shared" si="4"/>
        <v>0</v>
      </c>
      <c r="AV13" s="154"/>
      <c r="AW13" s="154"/>
      <c r="AX13" s="154"/>
      <c r="AY13" s="154"/>
      <c r="AZ13" s="154"/>
      <c r="BA13" s="154"/>
      <c r="BB13" s="459"/>
      <c r="BC13" s="480"/>
      <c r="BD13" s="164">
        <f t="shared" si="5"/>
        <v>0</v>
      </c>
      <c r="BE13" s="154"/>
      <c r="BF13" s="154"/>
      <c r="BG13" s="154"/>
      <c r="BH13" s="154"/>
      <c r="BI13" s="154"/>
      <c r="BJ13" s="154"/>
      <c r="BK13" s="473"/>
      <c r="BL13" s="474"/>
      <c r="BM13" s="474"/>
      <c r="BN13" s="474"/>
      <c r="BO13" s="474"/>
      <c r="BP13" s="474"/>
      <c r="BQ13" s="474"/>
      <c r="BR13" s="474"/>
      <c r="BS13" s="475"/>
    </row>
    <row r="14" spans="1:71" s="174" customFormat="1" ht="40.200000000000003" customHeight="1" thickBot="1" x14ac:dyDescent="0.35">
      <c r="A14" s="152"/>
      <c r="B14" s="501"/>
      <c r="C14" s="505"/>
      <c r="D14" s="394"/>
      <c r="E14" s="397"/>
      <c r="F14" s="400"/>
      <c r="G14" s="403"/>
      <c r="H14" s="438"/>
      <c r="I14" s="438"/>
      <c r="J14" s="451"/>
      <c r="K14" s="454"/>
      <c r="L14" s="159"/>
      <c r="M14" s="159"/>
      <c r="N14" s="150"/>
      <c r="O14" s="150"/>
      <c r="P14" s="150"/>
      <c r="Q14" s="150"/>
      <c r="R14" s="460"/>
      <c r="S14" s="463"/>
      <c r="T14" s="165">
        <f t="shared" si="0"/>
        <v>0</v>
      </c>
      <c r="U14" s="165">
        <f t="shared" si="1"/>
        <v>0</v>
      </c>
      <c r="V14" s="165">
        <f t="shared" si="1"/>
        <v>0</v>
      </c>
      <c r="W14" s="165">
        <f t="shared" si="1"/>
        <v>0</v>
      </c>
      <c r="X14" s="165">
        <f t="shared" si="1"/>
        <v>0</v>
      </c>
      <c r="Y14" s="165">
        <f t="shared" si="1"/>
        <v>0</v>
      </c>
      <c r="Z14" s="165">
        <f t="shared" si="1"/>
        <v>0</v>
      </c>
      <c r="AA14" s="460"/>
      <c r="AB14" s="466"/>
      <c r="AC14" s="165">
        <f t="shared" si="2"/>
        <v>0</v>
      </c>
      <c r="AD14" s="155"/>
      <c r="AE14" s="155"/>
      <c r="AF14" s="155"/>
      <c r="AG14" s="155"/>
      <c r="AH14" s="155"/>
      <c r="AI14" s="155"/>
      <c r="AJ14" s="460"/>
      <c r="AK14" s="469"/>
      <c r="AL14" s="165">
        <f t="shared" si="3"/>
        <v>0</v>
      </c>
      <c r="AM14" s="155"/>
      <c r="AN14" s="155"/>
      <c r="AO14" s="155"/>
      <c r="AP14" s="155"/>
      <c r="AQ14" s="155"/>
      <c r="AR14" s="155"/>
      <c r="AS14" s="460"/>
      <c r="AT14" s="478"/>
      <c r="AU14" s="165">
        <f t="shared" si="4"/>
        <v>0</v>
      </c>
      <c r="AV14" s="155"/>
      <c r="AW14" s="155"/>
      <c r="AX14" s="155"/>
      <c r="AY14" s="155"/>
      <c r="AZ14" s="155"/>
      <c r="BA14" s="155"/>
      <c r="BB14" s="460"/>
      <c r="BC14" s="481"/>
      <c r="BD14" s="165">
        <f t="shared" si="5"/>
        <v>0</v>
      </c>
      <c r="BE14" s="155"/>
      <c r="BF14" s="155"/>
      <c r="BG14" s="155"/>
      <c r="BH14" s="155"/>
      <c r="BI14" s="155"/>
      <c r="BJ14" s="155"/>
      <c r="BK14" s="482"/>
      <c r="BL14" s="483"/>
      <c r="BM14" s="483"/>
      <c r="BN14" s="483"/>
      <c r="BO14" s="483"/>
      <c r="BP14" s="483"/>
      <c r="BQ14" s="483"/>
      <c r="BR14" s="483"/>
      <c r="BS14" s="484"/>
    </row>
    <row r="15" spans="1:71" s="174" customFormat="1" ht="40.200000000000003" customHeight="1" thickTop="1" x14ac:dyDescent="0.3">
      <c r="A15" s="152"/>
      <c r="B15" s="501"/>
      <c r="C15" s="503" t="s">
        <v>667</v>
      </c>
      <c r="D15" s="392">
        <v>840</v>
      </c>
      <c r="E15" s="395" t="str">
        <f>+Metas!K971</f>
        <v>Plan Departamental de Extensión Agropecuaria PDEA, formulado, aprobado e implementado</v>
      </c>
      <c r="F15" s="398"/>
      <c r="G15" s="401"/>
      <c r="H15" s="436"/>
      <c r="I15" s="436"/>
      <c r="J15" s="449"/>
      <c r="K15" s="452"/>
      <c r="L15" s="157" t="s">
        <v>3293</v>
      </c>
      <c r="M15" s="157" t="s">
        <v>3294</v>
      </c>
      <c r="N15" s="148">
        <v>43865</v>
      </c>
      <c r="O15" s="148">
        <v>43906</v>
      </c>
      <c r="P15" s="148"/>
      <c r="Q15" s="148"/>
      <c r="R15" s="458">
        <f>+$D15</f>
        <v>840</v>
      </c>
      <c r="S15" s="461">
        <f>+F15</f>
        <v>0</v>
      </c>
      <c r="T15" s="163">
        <f t="shared" si="0"/>
        <v>1</v>
      </c>
      <c r="U15" s="163">
        <v>1</v>
      </c>
      <c r="V15" s="163">
        <f t="shared" si="1"/>
        <v>0</v>
      </c>
      <c r="W15" s="163">
        <f t="shared" si="1"/>
        <v>0</v>
      </c>
      <c r="X15" s="163">
        <f t="shared" si="1"/>
        <v>0</v>
      </c>
      <c r="Y15" s="163">
        <f t="shared" si="1"/>
        <v>0</v>
      </c>
      <c r="Z15" s="163">
        <f t="shared" si="1"/>
        <v>0</v>
      </c>
      <c r="AA15" s="458">
        <f>+$D15</f>
        <v>840</v>
      </c>
      <c r="AB15" s="464">
        <f>+H15</f>
        <v>0</v>
      </c>
      <c r="AC15" s="163">
        <f t="shared" si="2"/>
        <v>1</v>
      </c>
      <c r="AD15" s="153">
        <v>1</v>
      </c>
      <c r="AE15" s="153"/>
      <c r="AF15" s="153"/>
      <c r="AG15" s="153"/>
      <c r="AH15" s="153"/>
      <c r="AI15" s="153"/>
      <c r="AJ15" s="458">
        <f>+$D15</f>
        <v>840</v>
      </c>
      <c r="AK15" s="467">
        <f>+I15</f>
        <v>0</v>
      </c>
      <c r="AL15" s="163">
        <f t="shared" si="3"/>
        <v>0</v>
      </c>
      <c r="AM15" s="153"/>
      <c r="AN15" s="153"/>
      <c r="AO15" s="153"/>
      <c r="AP15" s="153"/>
      <c r="AQ15" s="153"/>
      <c r="AR15" s="153"/>
      <c r="AS15" s="458">
        <f>+$D15</f>
        <v>840</v>
      </c>
      <c r="AT15" s="476">
        <f>+J15</f>
        <v>0</v>
      </c>
      <c r="AU15" s="163">
        <f t="shared" si="4"/>
        <v>0</v>
      </c>
      <c r="AV15" s="153"/>
      <c r="AW15" s="153"/>
      <c r="AX15" s="153"/>
      <c r="AY15" s="153"/>
      <c r="AZ15" s="153"/>
      <c r="BA15" s="153"/>
      <c r="BB15" s="458">
        <f>+$D15</f>
        <v>840</v>
      </c>
      <c r="BC15" s="479">
        <f>+K15</f>
        <v>0</v>
      </c>
      <c r="BD15" s="163">
        <f t="shared" si="5"/>
        <v>0</v>
      </c>
      <c r="BE15" s="153"/>
      <c r="BF15" s="153"/>
      <c r="BG15" s="153"/>
      <c r="BH15" s="153"/>
      <c r="BI15" s="153"/>
      <c r="BJ15" s="153"/>
      <c r="BK15" s="470"/>
      <c r="BL15" s="471"/>
      <c r="BM15" s="471"/>
      <c r="BN15" s="471"/>
      <c r="BO15" s="471"/>
      <c r="BP15" s="471"/>
      <c r="BQ15" s="471"/>
      <c r="BR15" s="471"/>
      <c r="BS15" s="472"/>
    </row>
    <row r="16" spans="1:71" s="174" customFormat="1" ht="40.200000000000003" customHeight="1" x14ac:dyDescent="0.3">
      <c r="A16" s="152"/>
      <c r="B16" s="501"/>
      <c r="C16" s="504"/>
      <c r="D16" s="393"/>
      <c r="E16" s="396"/>
      <c r="F16" s="399"/>
      <c r="G16" s="402"/>
      <c r="H16" s="437"/>
      <c r="I16" s="437"/>
      <c r="J16" s="450"/>
      <c r="K16" s="453"/>
      <c r="L16" s="158" t="s">
        <v>3289</v>
      </c>
      <c r="M16" s="158" t="s">
        <v>3290</v>
      </c>
      <c r="N16" s="149">
        <v>43914</v>
      </c>
      <c r="O16" s="149">
        <v>44005</v>
      </c>
      <c r="P16" s="149"/>
      <c r="Q16" s="149"/>
      <c r="R16" s="459"/>
      <c r="S16" s="462"/>
      <c r="T16" s="164">
        <f t="shared" si="0"/>
        <v>9</v>
      </c>
      <c r="U16" s="164">
        <v>9</v>
      </c>
      <c r="V16" s="164">
        <f t="shared" si="1"/>
        <v>0</v>
      </c>
      <c r="W16" s="164">
        <f t="shared" si="1"/>
        <v>0</v>
      </c>
      <c r="X16" s="164">
        <f t="shared" si="1"/>
        <v>0</v>
      </c>
      <c r="Y16" s="164">
        <f t="shared" si="1"/>
        <v>0</v>
      </c>
      <c r="Z16" s="164">
        <f t="shared" si="1"/>
        <v>0</v>
      </c>
      <c r="AA16" s="459"/>
      <c r="AB16" s="465"/>
      <c r="AC16" s="164">
        <f t="shared" si="2"/>
        <v>1</v>
      </c>
      <c r="AD16" s="154">
        <v>1</v>
      </c>
      <c r="AE16" s="154"/>
      <c r="AF16" s="154"/>
      <c r="AG16" s="154"/>
      <c r="AH16" s="154"/>
      <c r="AI16" s="154"/>
      <c r="AJ16" s="459"/>
      <c r="AK16" s="468"/>
      <c r="AL16" s="164">
        <f t="shared" si="3"/>
        <v>8</v>
      </c>
      <c r="AM16" s="154">
        <v>8</v>
      </c>
      <c r="AN16" s="154"/>
      <c r="AO16" s="154"/>
      <c r="AP16" s="154"/>
      <c r="AQ16" s="154"/>
      <c r="AR16" s="154"/>
      <c r="AS16" s="459"/>
      <c r="AT16" s="477"/>
      <c r="AU16" s="164">
        <f t="shared" si="4"/>
        <v>0</v>
      </c>
      <c r="AV16" s="154"/>
      <c r="AW16" s="154"/>
      <c r="AX16" s="154"/>
      <c r="AY16" s="154"/>
      <c r="AZ16" s="154"/>
      <c r="BA16" s="154"/>
      <c r="BB16" s="459"/>
      <c r="BC16" s="480"/>
      <c r="BD16" s="164">
        <f t="shared" si="5"/>
        <v>0</v>
      </c>
      <c r="BE16" s="154"/>
      <c r="BF16" s="154"/>
      <c r="BG16" s="154"/>
      <c r="BH16" s="154"/>
      <c r="BI16" s="154"/>
      <c r="BJ16" s="154"/>
      <c r="BK16" s="473"/>
      <c r="BL16" s="474"/>
      <c r="BM16" s="474"/>
      <c r="BN16" s="474"/>
      <c r="BO16" s="474"/>
      <c r="BP16" s="474"/>
      <c r="BQ16" s="474"/>
      <c r="BR16" s="474"/>
      <c r="BS16" s="475"/>
    </row>
    <row r="17" spans="1:71" s="174" customFormat="1" ht="40.200000000000003" customHeight="1" x14ac:dyDescent="0.3">
      <c r="A17" s="152"/>
      <c r="B17" s="501"/>
      <c r="C17" s="504"/>
      <c r="D17" s="393"/>
      <c r="E17" s="396"/>
      <c r="F17" s="399"/>
      <c r="G17" s="402"/>
      <c r="H17" s="437"/>
      <c r="I17" s="437"/>
      <c r="J17" s="450"/>
      <c r="K17" s="453"/>
      <c r="L17" s="158" t="s">
        <v>369</v>
      </c>
      <c r="M17" s="158" t="s">
        <v>370</v>
      </c>
      <c r="N17" s="149">
        <v>44021</v>
      </c>
      <c r="O17" s="149">
        <v>44043</v>
      </c>
      <c r="P17" s="149"/>
      <c r="Q17" s="149"/>
      <c r="R17" s="459"/>
      <c r="S17" s="462"/>
      <c r="T17" s="164">
        <f t="shared" si="0"/>
        <v>3</v>
      </c>
      <c r="U17" s="164">
        <v>3</v>
      </c>
      <c r="V17" s="164">
        <f t="shared" si="1"/>
        <v>0</v>
      </c>
      <c r="W17" s="164">
        <f t="shared" si="1"/>
        <v>0</v>
      </c>
      <c r="X17" s="164">
        <f t="shared" si="1"/>
        <v>0</v>
      </c>
      <c r="Y17" s="164">
        <f t="shared" si="1"/>
        <v>0</v>
      </c>
      <c r="Z17" s="164">
        <f t="shared" si="1"/>
        <v>0</v>
      </c>
      <c r="AA17" s="459"/>
      <c r="AB17" s="465"/>
      <c r="AC17" s="164">
        <f t="shared" si="2"/>
        <v>0</v>
      </c>
      <c r="AD17" s="154"/>
      <c r="AE17" s="154"/>
      <c r="AF17" s="154"/>
      <c r="AG17" s="154"/>
      <c r="AH17" s="154"/>
      <c r="AI17" s="154"/>
      <c r="AJ17" s="459"/>
      <c r="AK17" s="468"/>
      <c r="AL17" s="164">
        <f t="shared" si="3"/>
        <v>0</v>
      </c>
      <c r="AM17" s="154"/>
      <c r="AN17" s="154"/>
      <c r="AO17" s="154"/>
      <c r="AP17" s="154"/>
      <c r="AQ17" s="154"/>
      <c r="AR17" s="154"/>
      <c r="AS17" s="459"/>
      <c r="AT17" s="477"/>
      <c r="AU17" s="164">
        <f t="shared" si="4"/>
        <v>3</v>
      </c>
      <c r="AV17" s="154">
        <v>3</v>
      </c>
      <c r="AW17" s="154"/>
      <c r="AX17" s="154"/>
      <c r="AY17" s="154"/>
      <c r="AZ17" s="154"/>
      <c r="BA17" s="154"/>
      <c r="BB17" s="459"/>
      <c r="BC17" s="480"/>
      <c r="BD17" s="164">
        <f t="shared" si="5"/>
        <v>0</v>
      </c>
      <c r="BE17" s="154"/>
      <c r="BF17" s="154"/>
      <c r="BG17" s="154"/>
      <c r="BH17" s="154"/>
      <c r="BI17" s="154"/>
      <c r="BJ17" s="154"/>
      <c r="BK17" s="473"/>
      <c r="BL17" s="474"/>
      <c r="BM17" s="474"/>
      <c r="BN17" s="474"/>
      <c r="BO17" s="474"/>
      <c r="BP17" s="474"/>
      <c r="BQ17" s="474"/>
      <c r="BR17" s="474"/>
      <c r="BS17" s="475"/>
    </row>
    <row r="18" spans="1:71" s="174" customFormat="1" ht="40.200000000000003" customHeight="1" thickBot="1" x14ac:dyDescent="0.35">
      <c r="A18" s="152"/>
      <c r="B18" s="502"/>
      <c r="C18" s="505"/>
      <c r="D18" s="394"/>
      <c r="E18" s="397"/>
      <c r="F18" s="400"/>
      <c r="G18" s="403"/>
      <c r="H18" s="438"/>
      <c r="I18" s="438"/>
      <c r="J18" s="451"/>
      <c r="K18" s="454"/>
      <c r="L18" s="159" t="s">
        <v>3291</v>
      </c>
      <c r="M18" s="159" t="s">
        <v>3292</v>
      </c>
      <c r="N18" s="150">
        <v>44105</v>
      </c>
      <c r="O18" s="150">
        <v>45291</v>
      </c>
      <c r="P18" s="150"/>
      <c r="Q18" s="150"/>
      <c r="R18" s="460"/>
      <c r="S18" s="463"/>
      <c r="T18" s="165">
        <f t="shared" si="0"/>
        <v>2373</v>
      </c>
      <c r="U18" s="165">
        <v>200</v>
      </c>
      <c r="V18" s="165">
        <f t="shared" si="1"/>
        <v>0</v>
      </c>
      <c r="W18" s="165">
        <f t="shared" si="1"/>
        <v>0</v>
      </c>
      <c r="X18" s="165">
        <f t="shared" si="1"/>
        <v>0</v>
      </c>
      <c r="Y18" s="165">
        <v>2173</v>
      </c>
      <c r="Z18" s="165">
        <f t="shared" si="1"/>
        <v>0</v>
      </c>
      <c r="AA18" s="460"/>
      <c r="AB18" s="466"/>
      <c r="AC18" s="165">
        <f t="shared" si="2"/>
        <v>0</v>
      </c>
      <c r="AD18" s="155"/>
      <c r="AE18" s="155"/>
      <c r="AF18" s="155"/>
      <c r="AG18" s="155"/>
      <c r="AH18" s="155"/>
      <c r="AI18" s="155"/>
      <c r="AJ18" s="460"/>
      <c r="AK18" s="469"/>
      <c r="AL18" s="165">
        <f t="shared" si="3"/>
        <v>0</v>
      </c>
      <c r="AM18" s="155"/>
      <c r="AN18" s="155"/>
      <c r="AO18" s="155"/>
      <c r="AP18" s="155"/>
      <c r="AQ18" s="155"/>
      <c r="AR18" s="155"/>
      <c r="AS18" s="460"/>
      <c r="AT18" s="478"/>
      <c r="AU18" s="165">
        <f t="shared" si="4"/>
        <v>0</v>
      </c>
      <c r="AV18" s="155"/>
      <c r="AW18" s="155"/>
      <c r="AX18" s="155"/>
      <c r="AY18" s="155"/>
      <c r="AZ18" s="155"/>
      <c r="BA18" s="155"/>
      <c r="BB18" s="460"/>
      <c r="BC18" s="481"/>
      <c r="BD18" s="165">
        <f t="shared" si="5"/>
        <v>2373</v>
      </c>
      <c r="BE18" s="155">
        <v>200</v>
      </c>
      <c r="BF18" s="155"/>
      <c r="BG18" s="155"/>
      <c r="BH18" s="155"/>
      <c r="BI18" s="155">
        <v>2173</v>
      </c>
      <c r="BJ18" s="155"/>
      <c r="BK18" s="482"/>
      <c r="BL18" s="483"/>
      <c r="BM18" s="483"/>
      <c r="BN18" s="483"/>
      <c r="BO18" s="483"/>
      <c r="BP18" s="483"/>
      <c r="BQ18" s="483"/>
      <c r="BR18" s="483"/>
      <c r="BS18" s="484"/>
    </row>
    <row r="19" spans="1:71" s="174" customFormat="1" ht="40.200000000000003" customHeight="1" thickTop="1" x14ac:dyDescent="0.3">
      <c r="A19" s="152"/>
      <c r="B19" s="500" t="s">
        <v>669</v>
      </c>
      <c r="C19" s="503" t="s">
        <v>672</v>
      </c>
      <c r="D19" s="392">
        <v>841</v>
      </c>
      <c r="E19" s="395" t="str">
        <f>+Metas!K973</f>
        <v>Fondo complementario de garantías del sector agropecuario y rural capitalizado</v>
      </c>
      <c r="F19" s="398"/>
      <c r="G19" s="401"/>
      <c r="H19" s="436"/>
      <c r="I19" s="436"/>
      <c r="J19" s="449">
        <v>0.25</v>
      </c>
      <c r="K19" s="452"/>
      <c r="L19" s="157" t="s">
        <v>3287</v>
      </c>
      <c r="M19" s="157" t="s">
        <v>3288</v>
      </c>
      <c r="N19" s="148">
        <v>44013</v>
      </c>
      <c r="O19" s="148">
        <v>44033</v>
      </c>
      <c r="P19" s="148"/>
      <c r="Q19" s="148"/>
      <c r="R19" s="458">
        <f>+$D19</f>
        <v>841</v>
      </c>
      <c r="S19" s="461">
        <f>+F19</f>
        <v>0</v>
      </c>
      <c r="T19" s="163">
        <v>1</v>
      </c>
      <c r="U19" s="163">
        <f t="shared" si="1"/>
        <v>1</v>
      </c>
      <c r="V19" s="163">
        <f t="shared" si="1"/>
        <v>0</v>
      </c>
      <c r="W19" s="163">
        <f t="shared" si="1"/>
        <v>0</v>
      </c>
      <c r="X19" s="163">
        <f t="shared" si="1"/>
        <v>0</v>
      </c>
      <c r="Y19" s="163">
        <f t="shared" si="1"/>
        <v>0</v>
      </c>
      <c r="Z19" s="163">
        <f t="shared" si="1"/>
        <v>0</v>
      </c>
      <c r="AA19" s="458">
        <f>+$D19</f>
        <v>841</v>
      </c>
      <c r="AB19" s="464">
        <f>+H19</f>
        <v>0</v>
      </c>
      <c r="AC19" s="163">
        <f t="shared" si="2"/>
        <v>0</v>
      </c>
      <c r="AD19" s="153"/>
      <c r="AE19" s="153"/>
      <c r="AF19" s="153"/>
      <c r="AG19" s="153"/>
      <c r="AH19" s="153"/>
      <c r="AI19" s="153"/>
      <c r="AJ19" s="458">
        <f>+$D19</f>
        <v>841</v>
      </c>
      <c r="AK19" s="467">
        <f>+I19</f>
        <v>0</v>
      </c>
      <c r="AL19" s="163">
        <f t="shared" si="3"/>
        <v>0</v>
      </c>
      <c r="AM19" s="153"/>
      <c r="AN19" s="153"/>
      <c r="AO19" s="153"/>
      <c r="AP19" s="153"/>
      <c r="AQ19" s="153"/>
      <c r="AR19" s="153"/>
      <c r="AS19" s="458">
        <f>+$D19</f>
        <v>841</v>
      </c>
      <c r="AT19" s="170">
        <f>+J19</f>
        <v>0.25</v>
      </c>
      <c r="AU19" s="163">
        <f t="shared" si="4"/>
        <v>1</v>
      </c>
      <c r="AV19" s="153">
        <v>1</v>
      </c>
      <c r="AW19" s="153"/>
      <c r="AX19" s="153"/>
      <c r="AY19" s="153"/>
      <c r="AZ19" s="153"/>
      <c r="BA19" s="153"/>
      <c r="BB19" s="458">
        <f>+$D19</f>
        <v>841</v>
      </c>
      <c r="BC19" s="160">
        <f>+K19</f>
        <v>0</v>
      </c>
      <c r="BD19" s="163">
        <f t="shared" si="5"/>
        <v>0</v>
      </c>
      <c r="BE19" s="153"/>
      <c r="BF19" s="153"/>
      <c r="BG19" s="153"/>
      <c r="BH19" s="153"/>
      <c r="BI19" s="153"/>
      <c r="BJ19" s="153"/>
      <c r="BK19" s="470"/>
      <c r="BL19" s="471"/>
      <c r="BM19" s="471"/>
      <c r="BN19" s="471"/>
      <c r="BO19" s="471"/>
      <c r="BP19" s="471"/>
      <c r="BQ19" s="471"/>
      <c r="BR19" s="471"/>
      <c r="BS19" s="472"/>
    </row>
    <row r="20" spans="1:71" s="174" customFormat="1" ht="40.200000000000003" customHeight="1" x14ac:dyDescent="0.3">
      <c r="A20" s="152"/>
      <c r="B20" s="501"/>
      <c r="C20" s="504"/>
      <c r="D20" s="393"/>
      <c r="E20" s="396"/>
      <c r="F20" s="399"/>
      <c r="G20" s="402"/>
      <c r="H20" s="437"/>
      <c r="I20" s="437"/>
      <c r="J20" s="450"/>
      <c r="K20" s="453"/>
      <c r="L20" s="158" t="s">
        <v>3286</v>
      </c>
      <c r="M20" s="158" t="s">
        <v>3285</v>
      </c>
      <c r="N20" s="149">
        <v>44053</v>
      </c>
      <c r="O20" s="149">
        <v>44067</v>
      </c>
      <c r="P20" s="149"/>
      <c r="Q20" s="149"/>
      <c r="R20" s="459"/>
      <c r="S20" s="462"/>
      <c r="T20" s="164">
        <v>624</v>
      </c>
      <c r="U20" s="164">
        <v>624</v>
      </c>
      <c r="V20" s="164">
        <f t="shared" si="1"/>
        <v>0</v>
      </c>
      <c r="W20" s="164">
        <f t="shared" si="1"/>
        <v>0</v>
      </c>
      <c r="X20" s="164">
        <f t="shared" si="1"/>
        <v>0</v>
      </c>
      <c r="Y20" s="164">
        <f t="shared" si="1"/>
        <v>0</v>
      </c>
      <c r="Z20" s="164">
        <f t="shared" si="1"/>
        <v>0</v>
      </c>
      <c r="AA20" s="459"/>
      <c r="AB20" s="465"/>
      <c r="AC20" s="164">
        <f t="shared" si="2"/>
        <v>0</v>
      </c>
      <c r="AD20" s="154"/>
      <c r="AE20" s="154"/>
      <c r="AF20" s="154"/>
      <c r="AG20" s="154"/>
      <c r="AH20" s="154"/>
      <c r="AI20" s="154"/>
      <c r="AJ20" s="459"/>
      <c r="AK20" s="468"/>
      <c r="AL20" s="164">
        <f t="shared" si="3"/>
        <v>0</v>
      </c>
      <c r="AM20" s="154"/>
      <c r="AN20" s="154"/>
      <c r="AO20" s="154"/>
      <c r="AP20" s="154"/>
      <c r="AQ20" s="154"/>
      <c r="AR20" s="154"/>
      <c r="AS20" s="459"/>
      <c r="AT20" s="171"/>
      <c r="AU20" s="164">
        <v>624</v>
      </c>
      <c r="AV20" s="154">
        <v>624</v>
      </c>
      <c r="AW20" s="154"/>
      <c r="AX20" s="154"/>
      <c r="AY20" s="154"/>
      <c r="AZ20" s="154"/>
      <c r="BA20" s="154"/>
      <c r="BB20" s="459"/>
      <c r="BC20" s="161"/>
      <c r="BD20" s="164">
        <f t="shared" si="5"/>
        <v>0</v>
      </c>
      <c r="BE20" s="154"/>
      <c r="BF20" s="154"/>
      <c r="BG20" s="154"/>
      <c r="BH20" s="154"/>
      <c r="BI20" s="154"/>
      <c r="BJ20" s="154"/>
      <c r="BK20" s="473"/>
      <c r="BL20" s="474"/>
      <c r="BM20" s="474"/>
      <c r="BN20" s="474"/>
      <c r="BO20" s="474"/>
      <c r="BP20" s="474"/>
      <c r="BQ20" s="474"/>
      <c r="BR20" s="474"/>
      <c r="BS20" s="475"/>
    </row>
    <row r="21" spans="1:71" s="174" customFormat="1" ht="40.200000000000003" customHeight="1" x14ac:dyDescent="0.3">
      <c r="A21" s="152"/>
      <c r="B21" s="501"/>
      <c r="C21" s="504"/>
      <c r="D21" s="393"/>
      <c r="E21" s="396"/>
      <c r="F21" s="399"/>
      <c r="G21" s="402"/>
      <c r="H21" s="437"/>
      <c r="I21" s="437"/>
      <c r="J21" s="450"/>
      <c r="K21" s="453"/>
      <c r="L21" s="158"/>
      <c r="M21" s="158"/>
      <c r="N21" s="149"/>
      <c r="O21" s="149"/>
      <c r="P21" s="149"/>
      <c r="Q21" s="149"/>
      <c r="R21" s="459"/>
      <c r="S21" s="462"/>
      <c r="T21" s="164">
        <f t="shared" si="0"/>
        <v>0</v>
      </c>
      <c r="U21" s="164">
        <f t="shared" si="1"/>
        <v>0</v>
      </c>
      <c r="V21" s="164">
        <f t="shared" si="1"/>
        <v>0</v>
      </c>
      <c r="W21" s="164">
        <f t="shared" si="1"/>
        <v>0</v>
      </c>
      <c r="X21" s="164">
        <f t="shared" si="1"/>
        <v>0</v>
      </c>
      <c r="Y21" s="164">
        <f t="shared" si="1"/>
        <v>0</v>
      </c>
      <c r="Z21" s="164">
        <f t="shared" si="1"/>
        <v>0</v>
      </c>
      <c r="AA21" s="459"/>
      <c r="AB21" s="465"/>
      <c r="AC21" s="164">
        <f t="shared" si="2"/>
        <v>0</v>
      </c>
      <c r="AD21" s="154"/>
      <c r="AE21" s="154"/>
      <c r="AF21" s="154"/>
      <c r="AG21" s="154"/>
      <c r="AH21" s="154"/>
      <c r="AI21" s="154"/>
      <c r="AJ21" s="459"/>
      <c r="AK21" s="468"/>
      <c r="AL21" s="164">
        <f t="shared" si="3"/>
        <v>0</v>
      </c>
      <c r="AM21" s="154"/>
      <c r="AN21" s="154"/>
      <c r="AO21" s="154"/>
      <c r="AP21" s="154"/>
      <c r="AQ21" s="154"/>
      <c r="AR21" s="154"/>
      <c r="AS21" s="459"/>
      <c r="AT21" s="171"/>
      <c r="AU21" s="164">
        <f t="shared" si="4"/>
        <v>0</v>
      </c>
      <c r="AV21" s="154"/>
      <c r="AW21" s="154"/>
      <c r="AX21" s="154"/>
      <c r="AY21" s="154"/>
      <c r="AZ21" s="154"/>
      <c r="BA21" s="154"/>
      <c r="BB21" s="459"/>
      <c r="BC21" s="161"/>
      <c r="BD21" s="164">
        <f t="shared" si="5"/>
        <v>0</v>
      </c>
      <c r="BE21" s="154"/>
      <c r="BF21" s="154"/>
      <c r="BG21" s="154"/>
      <c r="BH21" s="154"/>
      <c r="BI21" s="154"/>
      <c r="BJ21" s="154"/>
      <c r="BK21" s="473"/>
      <c r="BL21" s="474"/>
      <c r="BM21" s="474"/>
      <c r="BN21" s="474"/>
      <c r="BO21" s="474"/>
      <c r="BP21" s="474"/>
      <c r="BQ21" s="474"/>
      <c r="BR21" s="474"/>
      <c r="BS21" s="475"/>
    </row>
    <row r="22" spans="1:71" s="174" customFormat="1" ht="40.200000000000003" customHeight="1" thickBot="1" x14ac:dyDescent="0.35">
      <c r="A22" s="152"/>
      <c r="B22" s="502"/>
      <c r="C22" s="505"/>
      <c r="D22" s="394"/>
      <c r="E22" s="397"/>
      <c r="F22" s="400"/>
      <c r="G22" s="403"/>
      <c r="H22" s="438"/>
      <c r="I22" s="438"/>
      <c r="J22" s="451"/>
      <c r="K22" s="454"/>
      <c r="L22" s="159"/>
      <c r="M22" s="159"/>
      <c r="N22" s="150"/>
      <c r="O22" s="150"/>
      <c r="P22" s="150"/>
      <c r="Q22" s="150"/>
      <c r="R22" s="460"/>
      <c r="S22" s="463"/>
      <c r="T22" s="165">
        <f t="shared" si="0"/>
        <v>0</v>
      </c>
      <c r="U22" s="165">
        <f t="shared" si="1"/>
        <v>0</v>
      </c>
      <c r="V22" s="165">
        <f t="shared" si="1"/>
        <v>0</v>
      </c>
      <c r="W22" s="165">
        <f t="shared" si="1"/>
        <v>0</v>
      </c>
      <c r="X22" s="165">
        <f t="shared" si="1"/>
        <v>0</v>
      </c>
      <c r="Y22" s="165">
        <f t="shared" si="1"/>
        <v>0</v>
      </c>
      <c r="Z22" s="165">
        <f t="shared" si="1"/>
        <v>0</v>
      </c>
      <c r="AA22" s="460"/>
      <c r="AB22" s="466"/>
      <c r="AC22" s="165">
        <f t="shared" si="2"/>
        <v>0</v>
      </c>
      <c r="AD22" s="155"/>
      <c r="AE22" s="155"/>
      <c r="AF22" s="155"/>
      <c r="AG22" s="155"/>
      <c r="AH22" s="155"/>
      <c r="AI22" s="155"/>
      <c r="AJ22" s="460"/>
      <c r="AK22" s="469"/>
      <c r="AL22" s="165">
        <f t="shared" si="3"/>
        <v>0</v>
      </c>
      <c r="AM22" s="155"/>
      <c r="AN22" s="155"/>
      <c r="AO22" s="155"/>
      <c r="AP22" s="155"/>
      <c r="AQ22" s="155"/>
      <c r="AR22" s="155"/>
      <c r="AS22" s="460"/>
      <c r="AT22" s="172"/>
      <c r="AU22" s="165">
        <f t="shared" si="4"/>
        <v>0</v>
      </c>
      <c r="AV22" s="155"/>
      <c r="AW22" s="155"/>
      <c r="AX22" s="155"/>
      <c r="AY22" s="155"/>
      <c r="AZ22" s="155"/>
      <c r="BA22" s="155"/>
      <c r="BB22" s="460"/>
      <c r="BC22" s="162"/>
      <c r="BD22" s="165">
        <f t="shared" si="5"/>
        <v>0</v>
      </c>
      <c r="BE22" s="155"/>
      <c r="BF22" s="155"/>
      <c r="BG22" s="155"/>
      <c r="BH22" s="155"/>
      <c r="BI22" s="155"/>
      <c r="BJ22" s="155"/>
      <c r="BK22" s="482"/>
      <c r="BL22" s="483"/>
      <c r="BM22" s="483"/>
      <c r="BN22" s="483"/>
      <c r="BO22" s="483"/>
      <c r="BP22" s="483"/>
      <c r="BQ22" s="483"/>
      <c r="BR22" s="483"/>
      <c r="BS22" s="484"/>
    </row>
    <row r="23" spans="1:71" s="174" customFormat="1" ht="40.200000000000003" customHeight="1" thickTop="1" x14ac:dyDescent="0.3">
      <c r="A23" s="152"/>
      <c r="B23" s="500" t="s">
        <v>674</v>
      </c>
      <c r="C23" s="507" t="s">
        <v>677</v>
      </c>
      <c r="D23" s="392">
        <v>842</v>
      </c>
      <c r="E23" s="395" t="str">
        <f>+Metas!K975</f>
        <v>Proyectos productivos agrícolas y/o pecuarios presentados a través de Convocatorias</v>
      </c>
      <c r="F23" s="398">
        <v>3</v>
      </c>
      <c r="G23" s="401">
        <v>3</v>
      </c>
      <c r="H23" s="436"/>
      <c r="I23" s="436">
        <v>2</v>
      </c>
      <c r="J23" s="449"/>
      <c r="K23" s="452">
        <v>1</v>
      </c>
      <c r="L23" s="157" t="s">
        <v>3444</v>
      </c>
      <c r="M23" s="157" t="s">
        <v>2021</v>
      </c>
      <c r="N23" s="148">
        <v>44299</v>
      </c>
      <c r="O23" s="148">
        <v>44362</v>
      </c>
      <c r="P23" s="148"/>
      <c r="Q23" s="148"/>
      <c r="R23" s="458">
        <f>+$D23</f>
        <v>842</v>
      </c>
      <c r="S23" s="461">
        <f>+F23</f>
        <v>3</v>
      </c>
      <c r="T23" s="163">
        <v>30</v>
      </c>
      <c r="U23" s="163">
        <v>30</v>
      </c>
      <c r="V23" s="163">
        <f t="shared" si="1"/>
        <v>0</v>
      </c>
      <c r="W23" s="163">
        <f t="shared" si="1"/>
        <v>0</v>
      </c>
      <c r="X23" s="163">
        <f t="shared" si="1"/>
        <v>0</v>
      </c>
      <c r="Y23" s="163">
        <f t="shared" si="1"/>
        <v>0</v>
      </c>
      <c r="Z23" s="163">
        <f t="shared" si="1"/>
        <v>0</v>
      </c>
      <c r="AA23" s="458">
        <f>+$D23</f>
        <v>842</v>
      </c>
      <c r="AB23" s="464">
        <f>+H23</f>
        <v>0</v>
      </c>
      <c r="AC23" s="163">
        <f t="shared" si="2"/>
        <v>0</v>
      </c>
      <c r="AD23" s="153"/>
      <c r="AE23" s="153"/>
      <c r="AF23" s="153"/>
      <c r="AG23" s="153"/>
      <c r="AH23" s="153"/>
      <c r="AI23" s="153"/>
      <c r="AJ23" s="458">
        <f>+$D23</f>
        <v>842</v>
      </c>
      <c r="AK23" s="467">
        <f>+I23</f>
        <v>2</v>
      </c>
      <c r="AL23" s="163">
        <v>30</v>
      </c>
      <c r="AM23" s="153">
        <v>30</v>
      </c>
      <c r="AN23" s="153"/>
      <c r="AO23" s="153"/>
      <c r="AP23" s="153"/>
      <c r="AQ23" s="153"/>
      <c r="AR23" s="153"/>
      <c r="AS23" s="458">
        <f>+$D23</f>
        <v>842</v>
      </c>
      <c r="AT23" s="170">
        <f>+J23</f>
        <v>0</v>
      </c>
      <c r="AU23" s="163">
        <f t="shared" si="4"/>
        <v>0</v>
      </c>
      <c r="AV23" s="153"/>
      <c r="AW23" s="153"/>
      <c r="AX23" s="153"/>
      <c r="AY23" s="153"/>
      <c r="AZ23" s="153"/>
      <c r="BA23" s="153"/>
      <c r="BB23" s="458">
        <f>+$D23</f>
        <v>842</v>
      </c>
      <c r="BC23" s="160">
        <f>+K23</f>
        <v>1</v>
      </c>
      <c r="BD23" s="163">
        <f t="shared" si="5"/>
        <v>0</v>
      </c>
      <c r="BE23" s="153"/>
      <c r="BF23" s="153"/>
      <c r="BG23" s="153"/>
      <c r="BH23" s="153"/>
      <c r="BI23" s="153"/>
      <c r="BJ23" s="153"/>
      <c r="BK23" s="470"/>
      <c r="BL23" s="471"/>
      <c r="BM23" s="471"/>
      <c r="BN23" s="471"/>
      <c r="BO23" s="471"/>
      <c r="BP23" s="471"/>
      <c r="BQ23" s="471"/>
      <c r="BR23" s="471"/>
      <c r="BS23" s="472"/>
    </row>
    <row r="24" spans="1:71" s="174" customFormat="1" ht="40.200000000000003" customHeight="1" x14ac:dyDescent="0.3">
      <c r="A24" s="152"/>
      <c r="B24" s="501"/>
      <c r="C24" s="508"/>
      <c r="D24" s="393"/>
      <c r="E24" s="396"/>
      <c r="F24" s="399"/>
      <c r="G24" s="402"/>
      <c r="H24" s="437"/>
      <c r="I24" s="437"/>
      <c r="J24" s="450"/>
      <c r="K24" s="453"/>
      <c r="L24" s="158" t="s">
        <v>2946</v>
      </c>
      <c r="M24" s="158" t="s">
        <v>937</v>
      </c>
      <c r="N24" s="149">
        <v>44362</v>
      </c>
      <c r="O24" s="149">
        <v>44377</v>
      </c>
      <c r="P24" s="149"/>
      <c r="Q24" s="149"/>
      <c r="R24" s="459"/>
      <c r="S24" s="462"/>
      <c r="T24" s="164">
        <v>5</v>
      </c>
      <c r="U24" s="164">
        <v>5</v>
      </c>
      <c r="V24" s="164">
        <f t="shared" si="1"/>
        <v>0</v>
      </c>
      <c r="W24" s="164">
        <f t="shared" si="1"/>
        <v>0</v>
      </c>
      <c r="X24" s="164">
        <f t="shared" si="1"/>
        <v>0</v>
      </c>
      <c r="Y24" s="164">
        <f t="shared" si="1"/>
        <v>0</v>
      </c>
      <c r="Z24" s="164">
        <f t="shared" si="1"/>
        <v>0</v>
      </c>
      <c r="AA24" s="459"/>
      <c r="AB24" s="465"/>
      <c r="AC24" s="164">
        <f t="shared" si="2"/>
        <v>0</v>
      </c>
      <c r="AD24" s="154"/>
      <c r="AE24" s="154"/>
      <c r="AF24" s="154"/>
      <c r="AG24" s="154"/>
      <c r="AH24" s="154"/>
      <c r="AI24" s="154"/>
      <c r="AJ24" s="459"/>
      <c r="AK24" s="468"/>
      <c r="AL24" s="164">
        <v>5</v>
      </c>
      <c r="AM24" s="154">
        <v>5</v>
      </c>
      <c r="AN24" s="154"/>
      <c r="AO24" s="154"/>
      <c r="AP24" s="154"/>
      <c r="AQ24" s="154"/>
      <c r="AR24" s="154"/>
      <c r="AS24" s="459"/>
      <c r="AT24" s="171"/>
      <c r="AU24" s="164">
        <f t="shared" si="4"/>
        <v>0</v>
      </c>
      <c r="AV24" s="154"/>
      <c r="AW24" s="154"/>
      <c r="AX24" s="154"/>
      <c r="AY24" s="154"/>
      <c r="AZ24" s="154"/>
      <c r="BA24" s="154"/>
      <c r="BB24" s="459"/>
      <c r="BC24" s="161"/>
      <c r="BD24" s="164">
        <f t="shared" si="5"/>
        <v>0</v>
      </c>
      <c r="BE24" s="154"/>
      <c r="BF24" s="154"/>
      <c r="BG24" s="154"/>
      <c r="BH24" s="154"/>
      <c r="BI24" s="154"/>
      <c r="BJ24" s="154"/>
      <c r="BK24" s="473" t="s">
        <v>3296</v>
      </c>
      <c r="BL24" s="474"/>
      <c r="BM24" s="474"/>
      <c r="BN24" s="474"/>
      <c r="BO24" s="474"/>
      <c r="BP24" s="474"/>
      <c r="BQ24" s="474"/>
      <c r="BR24" s="474"/>
      <c r="BS24" s="475"/>
    </row>
    <row r="25" spans="1:71" s="174" customFormat="1" ht="40.200000000000003" customHeight="1" x14ac:dyDescent="0.3">
      <c r="A25" s="152"/>
      <c r="B25" s="501"/>
      <c r="C25" s="508"/>
      <c r="D25" s="393"/>
      <c r="E25" s="396"/>
      <c r="F25" s="399"/>
      <c r="G25" s="402"/>
      <c r="H25" s="437"/>
      <c r="I25" s="437"/>
      <c r="J25" s="450"/>
      <c r="K25" s="453"/>
      <c r="L25" s="158"/>
      <c r="M25" s="158"/>
      <c r="N25" s="149"/>
      <c r="O25" s="149"/>
      <c r="P25" s="149"/>
      <c r="Q25" s="149"/>
      <c r="R25" s="459"/>
      <c r="S25" s="462"/>
      <c r="T25" s="164">
        <v>1</v>
      </c>
      <c r="U25" s="164">
        <f t="shared" si="1"/>
        <v>0</v>
      </c>
      <c r="V25" s="164">
        <f t="shared" si="1"/>
        <v>0</v>
      </c>
      <c r="W25" s="164">
        <f t="shared" si="1"/>
        <v>0</v>
      </c>
      <c r="X25" s="164">
        <f t="shared" si="1"/>
        <v>0</v>
      </c>
      <c r="Y25" s="164">
        <f t="shared" si="1"/>
        <v>0</v>
      </c>
      <c r="Z25" s="164">
        <f t="shared" si="1"/>
        <v>0</v>
      </c>
      <c r="AA25" s="459"/>
      <c r="AB25" s="465"/>
      <c r="AC25" s="164">
        <f t="shared" si="2"/>
        <v>0</v>
      </c>
      <c r="AD25" s="154"/>
      <c r="AE25" s="154"/>
      <c r="AF25" s="154"/>
      <c r="AG25" s="154"/>
      <c r="AH25" s="154"/>
      <c r="AI25" s="154"/>
      <c r="AJ25" s="459"/>
      <c r="AK25" s="468"/>
      <c r="AL25" s="164">
        <f t="shared" si="3"/>
        <v>0</v>
      </c>
      <c r="AM25" s="154"/>
      <c r="AN25" s="154"/>
      <c r="AO25" s="154"/>
      <c r="AP25" s="154"/>
      <c r="AQ25" s="154"/>
      <c r="AR25" s="154"/>
      <c r="AS25" s="459"/>
      <c r="AT25" s="171"/>
      <c r="AU25" s="164">
        <f t="shared" si="4"/>
        <v>0</v>
      </c>
      <c r="AV25" s="154"/>
      <c r="AW25" s="154"/>
      <c r="AX25" s="154"/>
      <c r="AY25" s="154"/>
      <c r="AZ25" s="154"/>
      <c r="BA25" s="154"/>
      <c r="BB25" s="459"/>
      <c r="BC25" s="161"/>
      <c r="BD25" s="164"/>
      <c r="BE25" s="154"/>
      <c r="BF25" s="154"/>
      <c r="BG25" s="154"/>
      <c r="BH25" s="154"/>
      <c r="BI25" s="154"/>
      <c r="BJ25" s="154"/>
      <c r="BK25" s="473"/>
      <c r="BL25" s="474"/>
      <c r="BM25" s="474"/>
      <c r="BN25" s="474"/>
      <c r="BO25" s="474"/>
      <c r="BP25" s="474"/>
      <c r="BQ25" s="474"/>
      <c r="BR25" s="474"/>
      <c r="BS25" s="475"/>
    </row>
    <row r="26" spans="1:71" s="174" customFormat="1" ht="40.200000000000003" customHeight="1" thickBot="1" x14ac:dyDescent="0.35">
      <c r="A26" s="152"/>
      <c r="B26" s="501"/>
      <c r="C26" s="508"/>
      <c r="D26" s="394"/>
      <c r="E26" s="397"/>
      <c r="F26" s="400"/>
      <c r="G26" s="403"/>
      <c r="H26" s="438"/>
      <c r="I26" s="438"/>
      <c r="J26" s="451"/>
      <c r="K26" s="454"/>
      <c r="L26" s="159"/>
      <c r="M26" s="159"/>
      <c r="N26" s="150"/>
      <c r="O26" s="150"/>
      <c r="P26" s="150"/>
      <c r="Q26" s="150"/>
      <c r="R26" s="460"/>
      <c r="S26" s="463"/>
      <c r="T26" s="165">
        <v>0</v>
      </c>
      <c r="U26" s="165">
        <f t="shared" si="1"/>
        <v>0</v>
      </c>
      <c r="V26" s="165">
        <f t="shared" si="1"/>
        <v>0</v>
      </c>
      <c r="W26" s="165">
        <f t="shared" si="1"/>
        <v>0</v>
      </c>
      <c r="X26" s="165">
        <f t="shared" si="1"/>
        <v>0</v>
      </c>
      <c r="Y26" s="165">
        <f t="shared" si="1"/>
        <v>0</v>
      </c>
      <c r="Z26" s="165">
        <f t="shared" si="1"/>
        <v>0</v>
      </c>
      <c r="AA26" s="460"/>
      <c r="AB26" s="466"/>
      <c r="AC26" s="165">
        <f t="shared" si="2"/>
        <v>0</v>
      </c>
      <c r="AD26" s="155"/>
      <c r="AE26" s="155"/>
      <c r="AF26" s="155"/>
      <c r="AG26" s="155"/>
      <c r="AH26" s="155"/>
      <c r="AI26" s="155"/>
      <c r="AJ26" s="460"/>
      <c r="AK26" s="469"/>
      <c r="AL26" s="165">
        <f t="shared" si="3"/>
        <v>0</v>
      </c>
      <c r="AM26" s="155"/>
      <c r="AN26" s="155"/>
      <c r="AO26" s="155"/>
      <c r="AP26" s="155"/>
      <c r="AQ26" s="155"/>
      <c r="AR26" s="155"/>
      <c r="AS26" s="460"/>
      <c r="AT26" s="172"/>
      <c r="AU26" s="165">
        <f t="shared" si="4"/>
        <v>0</v>
      </c>
      <c r="AV26" s="155"/>
      <c r="AW26" s="155"/>
      <c r="AX26" s="155"/>
      <c r="AY26" s="155"/>
      <c r="AZ26" s="155"/>
      <c r="BA26" s="155"/>
      <c r="BB26" s="460"/>
      <c r="BC26" s="162"/>
      <c r="BD26" s="165"/>
      <c r="BE26" s="155"/>
      <c r="BF26" s="155"/>
      <c r="BG26" s="155"/>
      <c r="BH26" s="155"/>
      <c r="BI26" s="155"/>
      <c r="BJ26" s="155"/>
      <c r="BK26" s="482"/>
      <c r="BL26" s="483"/>
      <c r="BM26" s="483"/>
      <c r="BN26" s="483"/>
      <c r="BO26" s="483"/>
      <c r="BP26" s="483"/>
      <c r="BQ26" s="483"/>
      <c r="BR26" s="483"/>
      <c r="BS26" s="484"/>
    </row>
    <row r="27" spans="1:71" s="174" customFormat="1" ht="40.200000000000003" customHeight="1" thickTop="1" x14ac:dyDescent="0.3">
      <c r="A27" s="152"/>
      <c r="B27" s="501"/>
      <c r="C27" s="508"/>
      <c r="D27" s="392">
        <v>843</v>
      </c>
      <c r="E27" s="395" t="str">
        <f>+Metas!K976</f>
        <v>Proyectos productivos  gestionados y fortalecidos a través de recursos del Sistema General de Regalías</v>
      </c>
      <c r="F27" s="398">
        <v>1</v>
      </c>
      <c r="G27" s="401">
        <v>1</v>
      </c>
      <c r="H27" s="436"/>
      <c r="I27" s="436"/>
      <c r="J27" s="449">
        <v>1</v>
      </c>
      <c r="K27" s="452"/>
      <c r="L27" s="157" t="s">
        <v>3445</v>
      </c>
      <c r="M27" s="157" t="s">
        <v>3446</v>
      </c>
      <c r="N27" s="148"/>
      <c r="O27" s="148"/>
      <c r="P27" s="148"/>
      <c r="Q27" s="148"/>
      <c r="R27" s="458">
        <f>+$D27</f>
        <v>843</v>
      </c>
      <c r="S27" s="461">
        <f>+F27</f>
        <v>1</v>
      </c>
      <c r="T27" s="163">
        <f t="shared" si="0"/>
        <v>0</v>
      </c>
      <c r="U27" s="163">
        <f t="shared" ref="U27:Z31" si="6">+AD27+AM27+AV27+BE27</f>
        <v>0</v>
      </c>
      <c r="V27" s="163">
        <f t="shared" si="6"/>
        <v>0</v>
      </c>
      <c r="W27" s="163">
        <f t="shared" si="6"/>
        <v>0</v>
      </c>
      <c r="X27" s="163">
        <f t="shared" si="6"/>
        <v>0</v>
      </c>
      <c r="Y27" s="163">
        <f t="shared" si="6"/>
        <v>0</v>
      </c>
      <c r="Z27" s="163">
        <f t="shared" si="6"/>
        <v>0</v>
      </c>
      <c r="AA27" s="458">
        <f>+$D27</f>
        <v>843</v>
      </c>
      <c r="AB27" s="491">
        <f>+H27</f>
        <v>0</v>
      </c>
      <c r="AC27" s="163">
        <f t="shared" si="2"/>
        <v>0</v>
      </c>
      <c r="AD27" s="166"/>
      <c r="AE27" s="166"/>
      <c r="AF27" s="166"/>
      <c r="AG27" s="166"/>
      <c r="AH27" s="166"/>
      <c r="AI27" s="166"/>
      <c r="AJ27" s="458">
        <f>+$D27</f>
        <v>843</v>
      </c>
      <c r="AK27" s="494">
        <f>+I27</f>
        <v>0</v>
      </c>
      <c r="AL27" s="163">
        <f t="shared" si="3"/>
        <v>0</v>
      </c>
      <c r="AM27" s="166"/>
      <c r="AN27" s="166"/>
      <c r="AO27" s="166"/>
      <c r="AP27" s="166"/>
      <c r="AQ27" s="166"/>
      <c r="AR27" s="166"/>
      <c r="AS27" s="458">
        <f>+$D27</f>
        <v>843</v>
      </c>
      <c r="AT27" s="485">
        <f>+J27</f>
        <v>1</v>
      </c>
      <c r="AU27" s="163">
        <f t="shared" si="4"/>
        <v>0</v>
      </c>
      <c r="AV27" s="166"/>
      <c r="AW27" s="166"/>
      <c r="AX27" s="166"/>
      <c r="AY27" s="166"/>
      <c r="AZ27" s="166"/>
      <c r="BA27" s="166"/>
      <c r="BB27" s="458">
        <f>+$D27</f>
        <v>843</v>
      </c>
      <c r="BC27" s="488">
        <f>+K27</f>
        <v>0</v>
      </c>
      <c r="BD27" s="163">
        <f t="shared" si="5"/>
        <v>0</v>
      </c>
      <c r="BE27" s="166"/>
      <c r="BF27" s="166"/>
      <c r="BG27" s="166"/>
      <c r="BH27" s="166"/>
      <c r="BI27" s="166"/>
      <c r="BJ27" s="166"/>
      <c r="BK27" s="470"/>
      <c r="BL27" s="471"/>
      <c r="BM27" s="471"/>
      <c r="BN27" s="471"/>
      <c r="BO27" s="471"/>
      <c r="BP27" s="471"/>
      <c r="BQ27" s="471"/>
      <c r="BR27" s="471"/>
      <c r="BS27" s="472"/>
    </row>
    <row r="28" spans="1:71" s="174" customFormat="1" ht="40.200000000000003" customHeight="1" x14ac:dyDescent="0.3">
      <c r="A28" s="152"/>
      <c r="B28" s="501"/>
      <c r="C28" s="508"/>
      <c r="D28" s="393"/>
      <c r="E28" s="396"/>
      <c r="F28" s="399"/>
      <c r="G28" s="402"/>
      <c r="H28" s="437"/>
      <c r="I28" s="437"/>
      <c r="J28" s="450"/>
      <c r="K28" s="453"/>
      <c r="L28" s="158"/>
      <c r="M28" s="158"/>
      <c r="N28" s="149"/>
      <c r="O28" s="149"/>
      <c r="P28" s="149"/>
      <c r="Q28" s="149"/>
      <c r="R28" s="459"/>
      <c r="S28" s="462"/>
      <c r="T28" s="164">
        <f t="shared" si="0"/>
        <v>0</v>
      </c>
      <c r="U28" s="164">
        <f t="shared" si="6"/>
        <v>0</v>
      </c>
      <c r="V28" s="164">
        <f t="shared" si="6"/>
        <v>0</v>
      </c>
      <c r="W28" s="164">
        <f t="shared" si="6"/>
        <v>0</v>
      </c>
      <c r="X28" s="164">
        <f t="shared" si="6"/>
        <v>0</v>
      </c>
      <c r="Y28" s="164">
        <f t="shared" si="6"/>
        <v>0</v>
      </c>
      <c r="Z28" s="164">
        <f t="shared" si="6"/>
        <v>0</v>
      </c>
      <c r="AA28" s="459"/>
      <c r="AB28" s="492"/>
      <c r="AC28" s="164">
        <f t="shared" si="2"/>
        <v>0</v>
      </c>
      <c r="AD28" s="167"/>
      <c r="AE28" s="167"/>
      <c r="AF28" s="167"/>
      <c r="AG28" s="167"/>
      <c r="AH28" s="167"/>
      <c r="AI28" s="167"/>
      <c r="AJ28" s="459"/>
      <c r="AK28" s="495"/>
      <c r="AL28" s="164">
        <f t="shared" si="3"/>
        <v>0</v>
      </c>
      <c r="AM28" s="167"/>
      <c r="AN28" s="167"/>
      <c r="AO28" s="167"/>
      <c r="AP28" s="167"/>
      <c r="AQ28" s="167"/>
      <c r="AR28" s="167"/>
      <c r="AS28" s="459"/>
      <c r="AT28" s="486"/>
      <c r="AU28" s="164">
        <f t="shared" si="4"/>
        <v>0</v>
      </c>
      <c r="AV28" s="167"/>
      <c r="AW28" s="167"/>
      <c r="AX28" s="167"/>
      <c r="AY28" s="167"/>
      <c r="AZ28" s="167"/>
      <c r="BA28" s="167"/>
      <c r="BB28" s="459"/>
      <c r="BC28" s="489"/>
      <c r="BD28" s="164">
        <f t="shared" si="5"/>
        <v>0</v>
      </c>
      <c r="BE28" s="167"/>
      <c r="BF28" s="167"/>
      <c r="BG28" s="167"/>
      <c r="BH28" s="167"/>
      <c r="BI28" s="167"/>
      <c r="BJ28" s="167"/>
      <c r="BK28" s="473"/>
      <c r="BL28" s="474"/>
      <c r="BM28" s="474"/>
      <c r="BN28" s="474"/>
      <c r="BO28" s="474"/>
      <c r="BP28" s="474"/>
      <c r="BQ28" s="474"/>
      <c r="BR28" s="474"/>
      <c r="BS28" s="475"/>
    </row>
    <row r="29" spans="1:71" s="174" customFormat="1" ht="40.200000000000003" customHeight="1" x14ac:dyDescent="0.3">
      <c r="A29" s="152"/>
      <c r="B29" s="501"/>
      <c r="C29" s="508"/>
      <c r="D29" s="393"/>
      <c r="E29" s="396"/>
      <c r="F29" s="399"/>
      <c r="G29" s="402"/>
      <c r="H29" s="437"/>
      <c r="I29" s="437"/>
      <c r="J29" s="450"/>
      <c r="K29" s="453"/>
      <c r="L29" s="158"/>
      <c r="M29" s="158"/>
      <c r="N29" s="149"/>
      <c r="O29" s="149"/>
      <c r="P29" s="149"/>
      <c r="Q29" s="149"/>
      <c r="R29" s="459"/>
      <c r="S29" s="462"/>
      <c r="T29" s="164">
        <f t="shared" si="0"/>
        <v>0</v>
      </c>
      <c r="U29" s="164">
        <f t="shared" si="6"/>
        <v>0</v>
      </c>
      <c r="V29" s="164">
        <f t="shared" si="6"/>
        <v>0</v>
      </c>
      <c r="W29" s="164">
        <f t="shared" si="6"/>
        <v>0</v>
      </c>
      <c r="X29" s="164">
        <f t="shared" si="6"/>
        <v>0</v>
      </c>
      <c r="Y29" s="164">
        <f t="shared" si="6"/>
        <v>0</v>
      </c>
      <c r="Z29" s="164">
        <f t="shared" si="6"/>
        <v>0</v>
      </c>
      <c r="AA29" s="459"/>
      <c r="AB29" s="492"/>
      <c r="AC29" s="164">
        <f t="shared" si="2"/>
        <v>0</v>
      </c>
      <c r="AD29" s="167"/>
      <c r="AE29" s="167"/>
      <c r="AF29" s="167"/>
      <c r="AG29" s="167"/>
      <c r="AH29" s="167"/>
      <c r="AI29" s="167"/>
      <c r="AJ29" s="459"/>
      <c r="AK29" s="495"/>
      <c r="AL29" s="164">
        <f t="shared" si="3"/>
        <v>0</v>
      </c>
      <c r="AM29" s="167"/>
      <c r="AN29" s="167"/>
      <c r="AO29" s="167"/>
      <c r="AP29" s="167"/>
      <c r="AQ29" s="167"/>
      <c r="AR29" s="167"/>
      <c r="AS29" s="459"/>
      <c r="AT29" s="486"/>
      <c r="AU29" s="164">
        <f t="shared" si="4"/>
        <v>0</v>
      </c>
      <c r="AV29" s="167"/>
      <c r="AW29" s="167"/>
      <c r="AX29" s="167"/>
      <c r="AY29" s="167"/>
      <c r="AZ29" s="167"/>
      <c r="BA29" s="167"/>
      <c r="BB29" s="459"/>
      <c r="BC29" s="489"/>
      <c r="BD29" s="164">
        <f t="shared" si="5"/>
        <v>0</v>
      </c>
      <c r="BE29" s="167"/>
      <c r="BF29" s="167"/>
      <c r="BG29" s="167"/>
      <c r="BH29" s="167"/>
      <c r="BI29" s="167"/>
      <c r="BJ29" s="167"/>
      <c r="BK29" s="473"/>
      <c r="BL29" s="474"/>
      <c r="BM29" s="474"/>
      <c r="BN29" s="474"/>
      <c r="BO29" s="474"/>
      <c r="BP29" s="474"/>
      <c r="BQ29" s="474"/>
      <c r="BR29" s="474"/>
      <c r="BS29" s="475"/>
    </row>
    <row r="30" spans="1:71" s="174" customFormat="1" ht="40.200000000000003" customHeight="1" thickBot="1" x14ac:dyDescent="0.35">
      <c r="A30" s="152"/>
      <c r="B30" s="501"/>
      <c r="C30" s="508"/>
      <c r="D30" s="394"/>
      <c r="E30" s="397"/>
      <c r="F30" s="400"/>
      <c r="G30" s="403"/>
      <c r="H30" s="438"/>
      <c r="I30" s="438"/>
      <c r="J30" s="451"/>
      <c r="K30" s="454"/>
      <c r="L30" s="159"/>
      <c r="M30" s="159"/>
      <c r="N30" s="150"/>
      <c r="O30" s="150"/>
      <c r="P30" s="150"/>
      <c r="Q30" s="150"/>
      <c r="R30" s="460"/>
      <c r="S30" s="463"/>
      <c r="T30" s="165">
        <f t="shared" si="0"/>
        <v>0</v>
      </c>
      <c r="U30" s="165">
        <f t="shared" si="6"/>
        <v>0</v>
      </c>
      <c r="V30" s="165">
        <f t="shared" si="6"/>
        <v>0</v>
      </c>
      <c r="W30" s="165">
        <f t="shared" si="6"/>
        <v>0</v>
      </c>
      <c r="X30" s="165">
        <f t="shared" si="6"/>
        <v>0</v>
      </c>
      <c r="Y30" s="165">
        <f t="shared" si="6"/>
        <v>0</v>
      </c>
      <c r="Z30" s="165">
        <f t="shared" si="6"/>
        <v>0</v>
      </c>
      <c r="AA30" s="460"/>
      <c r="AB30" s="493"/>
      <c r="AC30" s="165">
        <f t="shared" si="2"/>
        <v>0</v>
      </c>
      <c r="AD30" s="168"/>
      <c r="AE30" s="168"/>
      <c r="AF30" s="168"/>
      <c r="AG30" s="168"/>
      <c r="AH30" s="168"/>
      <c r="AI30" s="168"/>
      <c r="AJ30" s="460"/>
      <c r="AK30" s="496"/>
      <c r="AL30" s="165">
        <f t="shared" si="3"/>
        <v>0</v>
      </c>
      <c r="AM30" s="168"/>
      <c r="AN30" s="168"/>
      <c r="AO30" s="168"/>
      <c r="AP30" s="168"/>
      <c r="AQ30" s="168"/>
      <c r="AR30" s="168"/>
      <c r="AS30" s="460"/>
      <c r="AT30" s="487"/>
      <c r="AU30" s="165">
        <f t="shared" si="4"/>
        <v>0</v>
      </c>
      <c r="AV30" s="168"/>
      <c r="AW30" s="168"/>
      <c r="AX30" s="168"/>
      <c r="AY30" s="168"/>
      <c r="AZ30" s="168"/>
      <c r="BA30" s="168"/>
      <c r="BB30" s="460"/>
      <c r="BC30" s="490"/>
      <c r="BD30" s="165">
        <f t="shared" si="5"/>
        <v>0</v>
      </c>
      <c r="BE30" s="168"/>
      <c r="BF30" s="168"/>
      <c r="BG30" s="168"/>
      <c r="BH30" s="168"/>
      <c r="BI30" s="168"/>
      <c r="BJ30" s="168"/>
      <c r="BK30" s="482"/>
      <c r="BL30" s="483"/>
      <c r="BM30" s="483"/>
      <c r="BN30" s="483"/>
      <c r="BO30" s="483"/>
      <c r="BP30" s="483"/>
      <c r="BQ30" s="483"/>
      <c r="BR30" s="483"/>
      <c r="BS30" s="484"/>
    </row>
    <row r="31" spans="1:71" s="174" customFormat="1" ht="40.200000000000003" customHeight="1" thickTop="1" x14ac:dyDescent="0.3">
      <c r="A31" s="152"/>
      <c r="B31" s="501"/>
      <c r="C31" s="508"/>
      <c r="D31" s="392">
        <v>844</v>
      </c>
      <c r="E31" s="395" t="str">
        <f>+Metas!K977</f>
        <v>Proyectos productivos con enfoque territorial gestionados y/o apoyados</v>
      </c>
      <c r="F31" s="398">
        <v>1</v>
      </c>
      <c r="G31" s="401">
        <v>1</v>
      </c>
      <c r="H31" s="436"/>
      <c r="I31" s="436"/>
      <c r="J31" s="449">
        <v>1</v>
      </c>
      <c r="K31" s="452"/>
      <c r="L31" s="157" t="s">
        <v>2016</v>
      </c>
      <c r="M31" s="157" t="s">
        <v>2017</v>
      </c>
      <c r="N31" s="148">
        <v>43971</v>
      </c>
      <c r="O31" s="148">
        <v>44036</v>
      </c>
      <c r="P31" s="148"/>
      <c r="Q31" s="148"/>
      <c r="R31" s="458">
        <f>+$D31</f>
        <v>844</v>
      </c>
      <c r="S31" s="461">
        <f>+F31</f>
        <v>1</v>
      </c>
      <c r="T31" s="163">
        <f t="shared" si="0"/>
        <v>1</v>
      </c>
      <c r="U31" s="163">
        <f t="shared" si="6"/>
        <v>1</v>
      </c>
      <c r="V31" s="163">
        <f t="shared" si="6"/>
        <v>0</v>
      </c>
      <c r="W31" s="163">
        <f t="shared" si="6"/>
        <v>0</v>
      </c>
      <c r="X31" s="163">
        <f t="shared" si="6"/>
        <v>0</v>
      </c>
      <c r="Y31" s="163">
        <f t="shared" si="6"/>
        <v>0</v>
      </c>
      <c r="Z31" s="163">
        <f t="shared" si="6"/>
        <v>0</v>
      </c>
      <c r="AA31" s="458">
        <f>+$D31</f>
        <v>844</v>
      </c>
      <c r="AB31" s="491">
        <f>+H31</f>
        <v>0</v>
      </c>
      <c r="AC31" s="163">
        <f t="shared" si="2"/>
        <v>0</v>
      </c>
      <c r="AD31" s="166"/>
      <c r="AE31" s="166"/>
      <c r="AF31" s="166"/>
      <c r="AG31" s="166"/>
      <c r="AH31" s="166"/>
      <c r="AI31" s="166"/>
      <c r="AJ31" s="458">
        <f>+$D31</f>
        <v>844</v>
      </c>
      <c r="AK31" s="494">
        <f>+I31</f>
        <v>0</v>
      </c>
      <c r="AL31" s="163">
        <f t="shared" si="3"/>
        <v>0</v>
      </c>
      <c r="AM31" s="166"/>
      <c r="AN31" s="166"/>
      <c r="AO31" s="166"/>
      <c r="AP31" s="166"/>
      <c r="AQ31" s="166"/>
      <c r="AR31" s="166"/>
      <c r="AS31" s="458">
        <f>+$D31</f>
        <v>844</v>
      </c>
      <c r="AT31" s="485">
        <f>+J31</f>
        <v>1</v>
      </c>
      <c r="AU31" s="163">
        <f t="shared" si="4"/>
        <v>1</v>
      </c>
      <c r="AV31" s="166">
        <v>1</v>
      </c>
      <c r="AW31" s="166"/>
      <c r="AX31" s="166"/>
      <c r="AY31" s="166"/>
      <c r="AZ31" s="166"/>
      <c r="BA31" s="166"/>
      <c r="BB31" s="458">
        <f>+$D31</f>
        <v>844</v>
      </c>
      <c r="BC31" s="488">
        <f>+K31</f>
        <v>0</v>
      </c>
      <c r="BD31" s="163">
        <f t="shared" si="5"/>
        <v>0</v>
      </c>
      <c r="BE31" s="166"/>
      <c r="BF31" s="166"/>
      <c r="BG31" s="166"/>
      <c r="BH31" s="166"/>
      <c r="BI31" s="166"/>
      <c r="BJ31" s="166"/>
      <c r="BK31" s="470" t="s">
        <v>2018</v>
      </c>
      <c r="BL31" s="471"/>
      <c r="BM31" s="471"/>
      <c r="BN31" s="471"/>
      <c r="BO31" s="471"/>
      <c r="BP31" s="471"/>
      <c r="BQ31" s="471"/>
      <c r="BR31" s="471"/>
      <c r="BS31" s="472"/>
    </row>
    <row r="32" spans="1:71" s="174" customFormat="1" ht="40.200000000000003" customHeight="1" x14ac:dyDescent="0.3">
      <c r="A32" s="152"/>
      <c r="B32" s="501"/>
      <c r="C32" s="508"/>
      <c r="D32" s="393"/>
      <c r="E32" s="396"/>
      <c r="F32" s="399"/>
      <c r="G32" s="402"/>
      <c r="H32" s="437"/>
      <c r="I32" s="437"/>
      <c r="J32" s="450"/>
      <c r="K32" s="453"/>
      <c r="L32" s="158"/>
      <c r="M32" s="158"/>
      <c r="N32" s="149"/>
      <c r="O32" s="149"/>
      <c r="P32" s="149"/>
      <c r="Q32" s="149"/>
      <c r="R32" s="459"/>
      <c r="S32" s="462"/>
      <c r="T32" s="164">
        <f t="shared" ref="T32:Z68" si="7">+AC32+AL32+AU32+BD32</f>
        <v>0</v>
      </c>
      <c r="U32" s="164">
        <f t="shared" si="7"/>
        <v>0</v>
      </c>
      <c r="V32" s="164">
        <f t="shared" si="7"/>
        <v>0</v>
      </c>
      <c r="W32" s="164">
        <f t="shared" si="7"/>
        <v>0</v>
      </c>
      <c r="X32" s="164">
        <f t="shared" si="7"/>
        <v>0</v>
      </c>
      <c r="Y32" s="164">
        <f t="shared" si="7"/>
        <v>0</v>
      </c>
      <c r="Z32" s="164">
        <f t="shared" si="7"/>
        <v>0</v>
      </c>
      <c r="AA32" s="459"/>
      <c r="AB32" s="492"/>
      <c r="AC32" s="164">
        <f t="shared" si="2"/>
        <v>0</v>
      </c>
      <c r="AD32" s="167"/>
      <c r="AE32" s="167"/>
      <c r="AF32" s="167"/>
      <c r="AG32" s="167"/>
      <c r="AH32" s="167"/>
      <c r="AI32" s="167"/>
      <c r="AJ32" s="459"/>
      <c r="AK32" s="495"/>
      <c r="AL32" s="164">
        <f t="shared" si="3"/>
        <v>0</v>
      </c>
      <c r="AM32" s="167"/>
      <c r="AN32" s="167"/>
      <c r="AO32" s="167"/>
      <c r="AP32" s="167"/>
      <c r="AQ32" s="167"/>
      <c r="AR32" s="167"/>
      <c r="AS32" s="459"/>
      <c r="AT32" s="486"/>
      <c r="AU32" s="164">
        <f t="shared" si="4"/>
        <v>0</v>
      </c>
      <c r="AV32" s="167"/>
      <c r="AW32" s="167"/>
      <c r="AX32" s="167"/>
      <c r="AY32" s="167"/>
      <c r="AZ32" s="167"/>
      <c r="BA32" s="167"/>
      <c r="BB32" s="459"/>
      <c r="BC32" s="489"/>
      <c r="BD32" s="164">
        <f t="shared" si="5"/>
        <v>0</v>
      </c>
      <c r="BE32" s="167"/>
      <c r="BF32" s="167"/>
      <c r="BG32" s="167"/>
      <c r="BH32" s="167"/>
      <c r="BI32" s="167"/>
      <c r="BJ32" s="167"/>
      <c r="BK32" s="473"/>
      <c r="BL32" s="474"/>
      <c r="BM32" s="474"/>
      <c r="BN32" s="474"/>
      <c r="BO32" s="474"/>
      <c r="BP32" s="474"/>
      <c r="BQ32" s="474"/>
      <c r="BR32" s="474"/>
      <c r="BS32" s="475"/>
    </row>
    <row r="33" spans="1:71" s="174" customFormat="1" ht="40.200000000000003" customHeight="1" x14ac:dyDescent="0.3">
      <c r="A33" s="152"/>
      <c r="B33" s="501"/>
      <c r="C33" s="508"/>
      <c r="D33" s="393"/>
      <c r="E33" s="396"/>
      <c r="F33" s="399"/>
      <c r="G33" s="402"/>
      <c r="H33" s="437"/>
      <c r="I33" s="437"/>
      <c r="J33" s="450"/>
      <c r="K33" s="453"/>
      <c r="L33" s="158"/>
      <c r="M33" s="158"/>
      <c r="N33" s="149"/>
      <c r="O33" s="149"/>
      <c r="P33" s="149"/>
      <c r="Q33" s="149"/>
      <c r="R33" s="459"/>
      <c r="S33" s="462"/>
      <c r="T33" s="164">
        <f t="shared" si="7"/>
        <v>0</v>
      </c>
      <c r="U33" s="164">
        <f t="shared" si="7"/>
        <v>0</v>
      </c>
      <c r="V33" s="164">
        <f t="shared" si="7"/>
        <v>0</v>
      </c>
      <c r="W33" s="164">
        <f t="shared" si="7"/>
        <v>0</v>
      </c>
      <c r="X33" s="164">
        <f t="shared" si="7"/>
        <v>0</v>
      </c>
      <c r="Y33" s="164">
        <f t="shared" si="7"/>
        <v>0</v>
      </c>
      <c r="Z33" s="164">
        <f t="shared" si="7"/>
        <v>0</v>
      </c>
      <c r="AA33" s="459"/>
      <c r="AB33" s="492"/>
      <c r="AC33" s="164">
        <f t="shared" si="2"/>
        <v>0</v>
      </c>
      <c r="AD33" s="167"/>
      <c r="AE33" s="167"/>
      <c r="AF33" s="167"/>
      <c r="AG33" s="167"/>
      <c r="AH33" s="167"/>
      <c r="AI33" s="167"/>
      <c r="AJ33" s="459"/>
      <c r="AK33" s="495"/>
      <c r="AL33" s="164">
        <f t="shared" si="3"/>
        <v>0</v>
      </c>
      <c r="AM33" s="167"/>
      <c r="AN33" s="167"/>
      <c r="AO33" s="167"/>
      <c r="AP33" s="167"/>
      <c r="AQ33" s="167"/>
      <c r="AR33" s="167"/>
      <c r="AS33" s="459"/>
      <c r="AT33" s="486"/>
      <c r="AU33" s="164">
        <f t="shared" si="4"/>
        <v>0</v>
      </c>
      <c r="AV33" s="167"/>
      <c r="AW33" s="167"/>
      <c r="AX33" s="167"/>
      <c r="AY33" s="167"/>
      <c r="AZ33" s="167"/>
      <c r="BA33" s="167"/>
      <c r="BB33" s="459"/>
      <c r="BC33" s="489"/>
      <c r="BD33" s="164">
        <f t="shared" si="5"/>
        <v>0</v>
      </c>
      <c r="BE33" s="167"/>
      <c r="BF33" s="167"/>
      <c r="BG33" s="167"/>
      <c r="BH33" s="167"/>
      <c r="BI33" s="167"/>
      <c r="BJ33" s="167"/>
      <c r="BK33" s="473"/>
      <c r="BL33" s="474"/>
      <c r="BM33" s="474"/>
      <c r="BN33" s="474"/>
      <c r="BO33" s="474"/>
      <c r="BP33" s="474"/>
      <c r="BQ33" s="474"/>
      <c r="BR33" s="474"/>
      <c r="BS33" s="475"/>
    </row>
    <row r="34" spans="1:71" s="174" customFormat="1" ht="40.200000000000003" customHeight="1" thickBot="1" x14ac:dyDescent="0.35">
      <c r="A34" s="152"/>
      <c r="B34" s="501"/>
      <c r="C34" s="508"/>
      <c r="D34" s="394"/>
      <c r="E34" s="397"/>
      <c r="F34" s="400"/>
      <c r="G34" s="403"/>
      <c r="H34" s="438"/>
      <c r="I34" s="438"/>
      <c r="J34" s="451"/>
      <c r="K34" s="454"/>
      <c r="L34" s="159"/>
      <c r="M34" s="159"/>
      <c r="N34" s="150"/>
      <c r="O34" s="150"/>
      <c r="P34" s="150"/>
      <c r="Q34" s="150"/>
      <c r="R34" s="460"/>
      <c r="S34" s="463"/>
      <c r="T34" s="165">
        <f t="shared" si="7"/>
        <v>0</v>
      </c>
      <c r="U34" s="165">
        <f t="shared" si="7"/>
        <v>0</v>
      </c>
      <c r="V34" s="165">
        <f t="shared" si="7"/>
        <v>0</v>
      </c>
      <c r="W34" s="165">
        <f t="shared" si="7"/>
        <v>0</v>
      </c>
      <c r="X34" s="165">
        <f t="shared" si="7"/>
        <v>0</v>
      </c>
      <c r="Y34" s="165">
        <f t="shared" si="7"/>
        <v>0</v>
      </c>
      <c r="Z34" s="165">
        <f t="shared" si="7"/>
        <v>0</v>
      </c>
      <c r="AA34" s="460"/>
      <c r="AB34" s="493"/>
      <c r="AC34" s="165">
        <f t="shared" si="2"/>
        <v>0</v>
      </c>
      <c r="AD34" s="168"/>
      <c r="AE34" s="168"/>
      <c r="AF34" s="168"/>
      <c r="AG34" s="168"/>
      <c r="AH34" s="168"/>
      <c r="AI34" s="168"/>
      <c r="AJ34" s="460"/>
      <c r="AK34" s="496"/>
      <c r="AL34" s="165">
        <f t="shared" si="3"/>
        <v>0</v>
      </c>
      <c r="AM34" s="168"/>
      <c r="AN34" s="168"/>
      <c r="AO34" s="168"/>
      <c r="AP34" s="168"/>
      <c r="AQ34" s="168"/>
      <c r="AR34" s="168"/>
      <c r="AS34" s="460"/>
      <c r="AT34" s="487"/>
      <c r="AU34" s="165">
        <f t="shared" si="4"/>
        <v>0</v>
      </c>
      <c r="AV34" s="168"/>
      <c r="AW34" s="168"/>
      <c r="AX34" s="168"/>
      <c r="AY34" s="168"/>
      <c r="AZ34" s="168"/>
      <c r="BA34" s="168"/>
      <c r="BB34" s="460"/>
      <c r="BC34" s="490"/>
      <c r="BD34" s="165">
        <f t="shared" si="5"/>
        <v>0</v>
      </c>
      <c r="BE34" s="168"/>
      <c r="BF34" s="168"/>
      <c r="BG34" s="168"/>
      <c r="BH34" s="168"/>
      <c r="BI34" s="168"/>
      <c r="BJ34" s="168"/>
      <c r="BK34" s="482"/>
      <c r="BL34" s="483"/>
      <c r="BM34" s="483"/>
      <c r="BN34" s="483"/>
      <c r="BO34" s="483"/>
      <c r="BP34" s="483"/>
      <c r="BQ34" s="483"/>
      <c r="BR34" s="483"/>
      <c r="BS34" s="484"/>
    </row>
    <row r="35" spans="1:71" s="174" customFormat="1" ht="40.200000000000003" customHeight="1" thickTop="1" x14ac:dyDescent="0.3">
      <c r="A35" s="152"/>
      <c r="B35" s="501"/>
      <c r="C35" s="508"/>
      <c r="D35" s="392">
        <v>845</v>
      </c>
      <c r="E35" s="395" t="str">
        <f>+Metas!K978</f>
        <v>Proyectos productivos agropecuarios o agroindustriales gestionados y/o apoyados</v>
      </c>
      <c r="F35" s="398">
        <v>3</v>
      </c>
      <c r="G35" s="401">
        <v>3</v>
      </c>
      <c r="H35" s="436"/>
      <c r="I35" s="436">
        <v>2</v>
      </c>
      <c r="J35" s="449">
        <v>1</v>
      </c>
      <c r="K35" s="452"/>
      <c r="L35" s="157" t="s">
        <v>2020</v>
      </c>
      <c r="M35" s="157" t="s">
        <v>2019</v>
      </c>
      <c r="N35" s="148">
        <v>44040</v>
      </c>
      <c r="O35" s="148">
        <v>44045</v>
      </c>
      <c r="P35" s="148"/>
      <c r="Q35" s="148"/>
      <c r="R35" s="458">
        <f>+$D35</f>
        <v>845</v>
      </c>
      <c r="S35" s="461">
        <f>+F35</f>
        <v>3</v>
      </c>
      <c r="T35" s="163">
        <f t="shared" si="7"/>
        <v>1</v>
      </c>
      <c r="U35" s="163">
        <f t="shared" si="7"/>
        <v>1</v>
      </c>
      <c r="V35" s="163">
        <f t="shared" si="7"/>
        <v>0</v>
      </c>
      <c r="W35" s="163">
        <f t="shared" si="7"/>
        <v>0</v>
      </c>
      <c r="X35" s="163">
        <f t="shared" si="7"/>
        <v>0</v>
      </c>
      <c r="Y35" s="163">
        <f t="shared" si="7"/>
        <v>0</v>
      </c>
      <c r="Z35" s="163">
        <f t="shared" si="7"/>
        <v>0</v>
      </c>
      <c r="AA35" s="458">
        <f>+$D35</f>
        <v>845</v>
      </c>
      <c r="AB35" s="491">
        <f>+H35</f>
        <v>0</v>
      </c>
      <c r="AC35" s="163">
        <f t="shared" si="2"/>
        <v>0</v>
      </c>
      <c r="AD35" s="166"/>
      <c r="AE35" s="166"/>
      <c r="AF35" s="166"/>
      <c r="AG35" s="166"/>
      <c r="AH35" s="166"/>
      <c r="AI35" s="166"/>
      <c r="AJ35" s="458">
        <f>+$D35</f>
        <v>845</v>
      </c>
      <c r="AK35" s="494">
        <f>+I35</f>
        <v>2</v>
      </c>
      <c r="AL35" s="163">
        <f t="shared" si="3"/>
        <v>0</v>
      </c>
      <c r="AM35" s="166"/>
      <c r="AN35" s="166"/>
      <c r="AO35" s="166"/>
      <c r="AP35" s="166"/>
      <c r="AQ35" s="166"/>
      <c r="AR35" s="166"/>
      <c r="AS35" s="458">
        <f>+$D35</f>
        <v>845</v>
      </c>
      <c r="AT35" s="485">
        <f>+J35</f>
        <v>1</v>
      </c>
      <c r="AU35" s="163">
        <f t="shared" si="4"/>
        <v>1</v>
      </c>
      <c r="AV35" s="166">
        <v>1</v>
      </c>
      <c r="AW35" s="166"/>
      <c r="AX35" s="166"/>
      <c r="AY35" s="166"/>
      <c r="AZ35" s="166"/>
      <c r="BA35" s="166"/>
      <c r="BB35" s="458">
        <f>+$D35</f>
        <v>845</v>
      </c>
      <c r="BC35" s="488">
        <f>+K35</f>
        <v>0</v>
      </c>
      <c r="BD35" s="163">
        <f t="shared" si="5"/>
        <v>0</v>
      </c>
      <c r="BE35" s="166"/>
      <c r="BF35" s="166"/>
      <c r="BG35" s="166"/>
      <c r="BH35" s="166"/>
      <c r="BI35" s="166"/>
      <c r="BJ35" s="166"/>
      <c r="BK35" s="470"/>
      <c r="BL35" s="471"/>
      <c r="BM35" s="471"/>
      <c r="BN35" s="471"/>
      <c r="BO35" s="471"/>
      <c r="BP35" s="471"/>
      <c r="BQ35" s="471"/>
      <c r="BR35" s="471"/>
      <c r="BS35" s="472"/>
    </row>
    <row r="36" spans="1:71" s="174" customFormat="1" ht="40.200000000000003" customHeight="1" x14ac:dyDescent="0.3">
      <c r="A36" s="152"/>
      <c r="B36" s="501"/>
      <c r="C36" s="508"/>
      <c r="D36" s="393"/>
      <c r="E36" s="396"/>
      <c r="F36" s="399"/>
      <c r="G36" s="402"/>
      <c r="H36" s="437"/>
      <c r="I36" s="437"/>
      <c r="J36" s="450"/>
      <c r="K36" s="453"/>
      <c r="L36" s="158" t="s">
        <v>310</v>
      </c>
      <c r="M36" s="158" t="s">
        <v>311</v>
      </c>
      <c r="N36" s="149">
        <v>44061</v>
      </c>
      <c r="O36" s="149">
        <v>44063</v>
      </c>
      <c r="P36" s="149"/>
      <c r="Q36" s="149"/>
      <c r="R36" s="459"/>
      <c r="S36" s="462"/>
      <c r="T36" s="164">
        <v>4</v>
      </c>
      <c r="U36" s="164">
        <f t="shared" si="7"/>
        <v>4</v>
      </c>
      <c r="V36" s="164">
        <f t="shared" si="7"/>
        <v>0</v>
      </c>
      <c r="W36" s="164">
        <f t="shared" si="7"/>
        <v>0</v>
      </c>
      <c r="X36" s="164">
        <f t="shared" si="7"/>
        <v>0</v>
      </c>
      <c r="Y36" s="164">
        <f t="shared" si="7"/>
        <v>0</v>
      </c>
      <c r="Z36" s="164">
        <f t="shared" si="7"/>
        <v>0</v>
      </c>
      <c r="AA36" s="459"/>
      <c r="AB36" s="492"/>
      <c r="AC36" s="164">
        <f t="shared" si="2"/>
        <v>0</v>
      </c>
      <c r="AD36" s="167"/>
      <c r="AE36" s="167"/>
      <c r="AF36" s="167"/>
      <c r="AG36" s="167"/>
      <c r="AH36" s="167"/>
      <c r="AI36" s="167"/>
      <c r="AJ36" s="459"/>
      <c r="AK36" s="495"/>
      <c r="AL36" s="164">
        <f t="shared" si="3"/>
        <v>0</v>
      </c>
      <c r="AM36" s="167"/>
      <c r="AN36" s="167"/>
      <c r="AO36" s="167"/>
      <c r="AP36" s="167"/>
      <c r="AQ36" s="167"/>
      <c r="AR36" s="167"/>
      <c r="AS36" s="459"/>
      <c r="AT36" s="486"/>
      <c r="AU36" s="164">
        <v>4</v>
      </c>
      <c r="AV36" s="167">
        <v>4</v>
      </c>
      <c r="AW36" s="167"/>
      <c r="AX36" s="167"/>
      <c r="AY36" s="167"/>
      <c r="AZ36" s="167"/>
      <c r="BA36" s="167"/>
      <c r="BB36" s="459"/>
      <c r="BC36" s="489"/>
      <c r="BD36" s="164">
        <f t="shared" si="5"/>
        <v>0</v>
      </c>
      <c r="BE36" s="167"/>
      <c r="BF36" s="167"/>
      <c r="BG36" s="167"/>
      <c r="BH36" s="167"/>
      <c r="BI36" s="167"/>
      <c r="BJ36" s="167"/>
      <c r="BK36" s="473"/>
      <c r="BL36" s="474"/>
      <c r="BM36" s="474"/>
      <c r="BN36" s="474"/>
      <c r="BO36" s="474"/>
      <c r="BP36" s="474"/>
      <c r="BQ36" s="474"/>
      <c r="BR36" s="474"/>
      <c r="BS36" s="475"/>
    </row>
    <row r="37" spans="1:71" s="174" customFormat="1" ht="40.200000000000003" customHeight="1" x14ac:dyDescent="0.3">
      <c r="A37" s="152"/>
      <c r="B37" s="501"/>
      <c r="C37" s="508"/>
      <c r="D37" s="393"/>
      <c r="E37" s="396"/>
      <c r="F37" s="399"/>
      <c r="G37" s="402"/>
      <c r="H37" s="437"/>
      <c r="I37" s="437"/>
      <c r="J37" s="450"/>
      <c r="K37" s="453"/>
      <c r="L37" s="158"/>
      <c r="M37" s="158"/>
      <c r="N37" s="149"/>
      <c r="O37" s="149"/>
      <c r="P37" s="149"/>
      <c r="Q37" s="149"/>
      <c r="R37" s="459"/>
      <c r="S37" s="462"/>
      <c r="T37" s="164">
        <f t="shared" si="7"/>
        <v>0</v>
      </c>
      <c r="U37" s="164">
        <f t="shared" si="7"/>
        <v>0</v>
      </c>
      <c r="V37" s="164">
        <f t="shared" si="7"/>
        <v>0</v>
      </c>
      <c r="W37" s="164">
        <f t="shared" si="7"/>
        <v>0</v>
      </c>
      <c r="X37" s="164">
        <f t="shared" si="7"/>
        <v>0</v>
      </c>
      <c r="Y37" s="164">
        <f t="shared" si="7"/>
        <v>0</v>
      </c>
      <c r="Z37" s="164">
        <f t="shared" si="7"/>
        <v>0</v>
      </c>
      <c r="AA37" s="459"/>
      <c r="AB37" s="492"/>
      <c r="AC37" s="164">
        <f t="shared" si="2"/>
        <v>0</v>
      </c>
      <c r="AD37" s="167"/>
      <c r="AE37" s="167"/>
      <c r="AF37" s="167"/>
      <c r="AG37" s="167"/>
      <c r="AH37" s="167"/>
      <c r="AI37" s="167"/>
      <c r="AJ37" s="459"/>
      <c r="AK37" s="495"/>
      <c r="AL37" s="164">
        <f t="shared" si="3"/>
        <v>0</v>
      </c>
      <c r="AM37" s="167"/>
      <c r="AN37" s="167"/>
      <c r="AO37" s="167"/>
      <c r="AP37" s="167"/>
      <c r="AQ37" s="167"/>
      <c r="AR37" s="167"/>
      <c r="AS37" s="459"/>
      <c r="AT37" s="486"/>
      <c r="AU37" s="164">
        <f t="shared" si="4"/>
        <v>0</v>
      </c>
      <c r="AV37" s="167"/>
      <c r="AW37" s="167"/>
      <c r="AX37" s="167"/>
      <c r="AY37" s="167"/>
      <c r="AZ37" s="167"/>
      <c r="BA37" s="167"/>
      <c r="BB37" s="459"/>
      <c r="BC37" s="489"/>
      <c r="BD37" s="164">
        <f t="shared" si="5"/>
        <v>0</v>
      </c>
      <c r="BE37" s="167"/>
      <c r="BF37" s="167"/>
      <c r="BG37" s="167"/>
      <c r="BH37" s="167"/>
      <c r="BI37" s="167"/>
      <c r="BJ37" s="167"/>
      <c r="BK37" s="473"/>
      <c r="BL37" s="474"/>
      <c r="BM37" s="474"/>
      <c r="BN37" s="474"/>
      <c r="BO37" s="474"/>
      <c r="BP37" s="474"/>
      <c r="BQ37" s="474"/>
      <c r="BR37" s="474"/>
      <c r="BS37" s="475"/>
    </row>
    <row r="38" spans="1:71" s="174" customFormat="1" ht="40.200000000000003" customHeight="1" thickBot="1" x14ac:dyDescent="0.35">
      <c r="A38" s="152"/>
      <c r="B38" s="501"/>
      <c r="C38" s="509"/>
      <c r="D38" s="394"/>
      <c r="E38" s="397"/>
      <c r="F38" s="400"/>
      <c r="G38" s="403"/>
      <c r="H38" s="438"/>
      <c r="I38" s="438"/>
      <c r="J38" s="451"/>
      <c r="K38" s="454"/>
      <c r="L38" s="159"/>
      <c r="M38" s="159"/>
      <c r="N38" s="150"/>
      <c r="O38" s="150"/>
      <c r="P38" s="150"/>
      <c r="Q38" s="150"/>
      <c r="R38" s="460"/>
      <c r="S38" s="463"/>
      <c r="T38" s="165">
        <f t="shared" si="7"/>
        <v>0</v>
      </c>
      <c r="U38" s="165">
        <f t="shared" si="7"/>
        <v>0</v>
      </c>
      <c r="V38" s="165">
        <f t="shared" si="7"/>
        <v>0</v>
      </c>
      <c r="W38" s="165">
        <f t="shared" si="7"/>
        <v>0</v>
      </c>
      <c r="X38" s="165">
        <f t="shared" si="7"/>
        <v>0</v>
      </c>
      <c r="Y38" s="165">
        <f t="shared" si="7"/>
        <v>0</v>
      </c>
      <c r="Z38" s="165">
        <f t="shared" si="7"/>
        <v>0</v>
      </c>
      <c r="AA38" s="460"/>
      <c r="AB38" s="493"/>
      <c r="AC38" s="165">
        <f t="shared" si="2"/>
        <v>0</v>
      </c>
      <c r="AD38" s="168"/>
      <c r="AE38" s="168"/>
      <c r="AF38" s="168"/>
      <c r="AG38" s="168"/>
      <c r="AH38" s="168"/>
      <c r="AI38" s="168"/>
      <c r="AJ38" s="460"/>
      <c r="AK38" s="496"/>
      <c r="AL38" s="165">
        <f t="shared" si="3"/>
        <v>0</v>
      </c>
      <c r="AM38" s="168"/>
      <c r="AN38" s="168"/>
      <c r="AO38" s="168"/>
      <c r="AP38" s="168"/>
      <c r="AQ38" s="168"/>
      <c r="AR38" s="168"/>
      <c r="AS38" s="460"/>
      <c r="AT38" s="487"/>
      <c r="AU38" s="165">
        <f t="shared" si="4"/>
        <v>0</v>
      </c>
      <c r="AV38" s="168"/>
      <c r="AW38" s="168"/>
      <c r="AX38" s="168"/>
      <c r="AY38" s="168"/>
      <c r="AZ38" s="168"/>
      <c r="BA38" s="168"/>
      <c r="BB38" s="460"/>
      <c r="BC38" s="490"/>
      <c r="BD38" s="165">
        <f t="shared" si="5"/>
        <v>0</v>
      </c>
      <c r="BE38" s="168"/>
      <c r="BF38" s="168"/>
      <c r="BG38" s="168"/>
      <c r="BH38" s="168"/>
      <c r="BI38" s="168"/>
      <c r="BJ38" s="168"/>
      <c r="BK38" s="482"/>
      <c r="BL38" s="483"/>
      <c r="BM38" s="483"/>
      <c r="BN38" s="483"/>
      <c r="BO38" s="483"/>
      <c r="BP38" s="483"/>
      <c r="BQ38" s="483"/>
      <c r="BR38" s="483"/>
      <c r="BS38" s="484"/>
    </row>
    <row r="39" spans="1:71" s="174" customFormat="1" ht="40.200000000000003" customHeight="1" thickTop="1" x14ac:dyDescent="0.3">
      <c r="A39" s="152"/>
      <c r="B39" s="501"/>
      <c r="C39" s="507" t="s">
        <v>683</v>
      </c>
      <c r="D39" s="392">
        <v>846</v>
      </c>
      <c r="E39" s="395" t="str">
        <f>+Metas!K979</f>
        <v>Proyectos productivos con jóvenes rurales gestionados y/o apoyados</v>
      </c>
      <c r="F39" s="398">
        <v>1</v>
      </c>
      <c r="G39" s="401">
        <v>1</v>
      </c>
      <c r="H39" s="436"/>
      <c r="I39" s="436"/>
      <c r="J39" s="449">
        <v>1</v>
      </c>
      <c r="K39" s="452">
        <v>0</v>
      </c>
      <c r="L39" s="157" t="s">
        <v>2947</v>
      </c>
      <c r="M39" s="157" t="s">
        <v>2021</v>
      </c>
      <c r="N39" s="148">
        <v>43934</v>
      </c>
      <c r="O39" s="148">
        <v>43995</v>
      </c>
      <c r="P39" s="148"/>
      <c r="Q39" s="148"/>
      <c r="R39" s="458">
        <f>+$D39</f>
        <v>846</v>
      </c>
      <c r="S39" s="461">
        <f>+F39</f>
        <v>1</v>
      </c>
      <c r="T39" s="163">
        <f t="shared" si="7"/>
        <v>0</v>
      </c>
      <c r="U39" s="163">
        <f t="shared" si="7"/>
        <v>0</v>
      </c>
      <c r="V39" s="163">
        <f t="shared" si="7"/>
        <v>0</v>
      </c>
      <c r="W39" s="163">
        <f t="shared" si="7"/>
        <v>0</v>
      </c>
      <c r="X39" s="163">
        <f t="shared" si="7"/>
        <v>0</v>
      </c>
      <c r="Y39" s="163">
        <f t="shared" si="7"/>
        <v>0</v>
      </c>
      <c r="Z39" s="163">
        <f t="shared" si="7"/>
        <v>0</v>
      </c>
      <c r="AA39" s="458">
        <f>+$D39</f>
        <v>846</v>
      </c>
      <c r="AB39" s="491">
        <f>+H39</f>
        <v>0</v>
      </c>
      <c r="AC39" s="163">
        <f t="shared" si="2"/>
        <v>0</v>
      </c>
      <c r="AD39" s="166"/>
      <c r="AE39" s="166"/>
      <c r="AF39" s="166"/>
      <c r="AG39" s="166"/>
      <c r="AH39" s="166"/>
      <c r="AI39" s="166"/>
      <c r="AJ39" s="458">
        <f>+$D39</f>
        <v>846</v>
      </c>
      <c r="AK39" s="494">
        <f>+I39</f>
        <v>0</v>
      </c>
      <c r="AL39" s="163">
        <f t="shared" si="3"/>
        <v>0</v>
      </c>
      <c r="AM39" s="166"/>
      <c r="AN39" s="166"/>
      <c r="AO39" s="166"/>
      <c r="AP39" s="166"/>
      <c r="AQ39" s="166"/>
      <c r="AR39" s="166"/>
      <c r="AS39" s="458">
        <f>+$D39</f>
        <v>846</v>
      </c>
      <c r="AT39" s="485">
        <f>+J39</f>
        <v>1</v>
      </c>
      <c r="AU39" s="163">
        <f t="shared" si="4"/>
        <v>0</v>
      </c>
      <c r="AV39" s="166"/>
      <c r="AW39" s="166"/>
      <c r="AX39" s="166"/>
      <c r="AY39" s="166"/>
      <c r="AZ39" s="166"/>
      <c r="BA39" s="166"/>
      <c r="BB39" s="458">
        <f>+$D39</f>
        <v>846</v>
      </c>
      <c r="BC39" s="488">
        <f>+K39</f>
        <v>0</v>
      </c>
      <c r="BD39" s="163">
        <f t="shared" si="5"/>
        <v>0</v>
      </c>
      <c r="BE39" s="166"/>
      <c r="BF39" s="166"/>
      <c r="BG39" s="166"/>
      <c r="BH39" s="166"/>
      <c r="BI39" s="166"/>
      <c r="BJ39" s="166"/>
      <c r="BK39" s="470"/>
      <c r="BL39" s="471"/>
      <c r="BM39" s="471"/>
      <c r="BN39" s="471"/>
      <c r="BO39" s="471"/>
      <c r="BP39" s="471"/>
      <c r="BQ39" s="471"/>
      <c r="BR39" s="471"/>
      <c r="BS39" s="472"/>
    </row>
    <row r="40" spans="1:71" s="174" customFormat="1" ht="40.200000000000003" customHeight="1" x14ac:dyDescent="0.3">
      <c r="A40" s="152"/>
      <c r="B40" s="501"/>
      <c r="C40" s="508"/>
      <c r="D40" s="393"/>
      <c r="E40" s="396"/>
      <c r="F40" s="399"/>
      <c r="G40" s="402"/>
      <c r="H40" s="437"/>
      <c r="I40" s="437"/>
      <c r="J40" s="450"/>
      <c r="K40" s="453"/>
      <c r="L40" s="158" t="s">
        <v>2946</v>
      </c>
      <c r="M40" s="158" t="s">
        <v>3297</v>
      </c>
      <c r="N40" s="149">
        <v>43995</v>
      </c>
      <c r="O40" s="149">
        <v>44000</v>
      </c>
      <c r="P40" s="149"/>
      <c r="Q40" s="149"/>
      <c r="R40" s="459"/>
      <c r="S40" s="462"/>
      <c r="T40" s="164">
        <f t="shared" si="7"/>
        <v>0</v>
      </c>
      <c r="U40" s="164">
        <f t="shared" si="7"/>
        <v>0</v>
      </c>
      <c r="V40" s="164">
        <f t="shared" si="7"/>
        <v>0</v>
      </c>
      <c r="W40" s="164">
        <f t="shared" si="7"/>
        <v>0</v>
      </c>
      <c r="X40" s="164">
        <f t="shared" si="7"/>
        <v>0</v>
      </c>
      <c r="Y40" s="164">
        <f t="shared" si="7"/>
        <v>0</v>
      </c>
      <c r="Z40" s="164">
        <f t="shared" si="7"/>
        <v>0</v>
      </c>
      <c r="AA40" s="459"/>
      <c r="AB40" s="492"/>
      <c r="AC40" s="164">
        <f t="shared" si="2"/>
        <v>0</v>
      </c>
      <c r="AD40" s="167"/>
      <c r="AE40" s="167"/>
      <c r="AF40" s="167"/>
      <c r="AG40" s="167"/>
      <c r="AH40" s="167"/>
      <c r="AI40" s="167"/>
      <c r="AJ40" s="459"/>
      <c r="AK40" s="495"/>
      <c r="AL40" s="164">
        <f t="shared" si="3"/>
        <v>0</v>
      </c>
      <c r="AM40" s="167"/>
      <c r="AN40" s="167"/>
      <c r="AO40" s="167"/>
      <c r="AP40" s="167"/>
      <c r="AQ40" s="167"/>
      <c r="AR40" s="167"/>
      <c r="AS40" s="459"/>
      <c r="AT40" s="486"/>
      <c r="AU40" s="164">
        <f t="shared" si="4"/>
        <v>0</v>
      </c>
      <c r="AV40" s="167"/>
      <c r="AW40" s="167"/>
      <c r="AX40" s="167"/>
      <c r="AY40" s="167"/>
      <c r="AZ40" s="167"/>
      <c r="BA40" s="167"/>
      <c r="BB40" s="459"/>
      <c r="BC40" s="489"/>
      <c r="BD40" s="164">
        <f t="shared" si="5"/>
        <v>0</v>
      </c>
      <c r="BE40" s="167"/>
      <c r="BF40" s="167"/>
      <c r="BG40" s="167"/>
      <c r="BH40" s="167"/>
      <c r="BI40" s="167"/>
      <c r="BJ40" s="167"/>
      <c r="BK40" s="473" t="s">
        <v>3295</v>
      </c>
      <c r="BL40" s="474"/>
      <c r="BM40" s="474"/>
      <c r="BN40" s="474"/>
      <c r="BO40" s="474"/>
      <c r="BP40" s="474"/>
      <c r="BQ40" s="474"/>
      <c r="BR40" s="474"/>
      <c r="BS40" s="475"/>
    </row>
    <row r="41" spans="1:71" s="174" customFormat="1" ht="40.200000000000003" customHeight="1" x14ac:dyDescent="0.3">
      <c r="A41" s="152"/>
      <c r="B41" s="501"/>
      <c r="C41" s="508"/>
      <c r="D41" s="393"/>
      <c r="E41" s="396"/>
      <c r="F41" s="399"/>
      <c r="G41" s="402"/>
      <c r="H41" s="437"/>
      <c r="I41" s="437"/>
      <c r="J41" s="450"/>
      <c r="K41" s="453"/>
      <c r="L41" s="158" t="s">
        <v>308</v>
      </c>
      <c r="M41" s="158" t="s">
        <v>309</v>
      </c>
      <c r="N41" s="149">
        <v>44162</v>
      </c>
      <c r="O41" s="149">
        <v>44162</v>
      </c>
      <c r="P41" s="149"/>
      <c r="Q41" s="149"/>
      <c r="R41" s="459"/>
      <c r="S41" s="462"/>
      <c r="T41" s="164">
        <f t="shared" si="7"/>
        <v>0</v>
      </c>
      <c r="U41" s="164">
        <f t="shared" si="7"/>
        <v>0</v>
      </c>
      <c r="V41" s="164">
        <f t="shared" si="7"/>
        <v>0</v>
      </c>
      <c r="W41" s="164">
        <f t="shared" si="7"/>
        <v>0</v>
      </c>
      <c r="X41" s="164">
        <f t="shared" si="7"/>
        <v>0</v>
      </c>
      <c r="Y41" s="164">
        <f t="shared" si="7"/>
        <v>0</v>
      </c>
      <c r="Z41" s="164">
        <f t="shared" si="7"/>
        <v>0</v>
      </c>
      <c r="AA41" s="459"/>
      <c r="AB41" s="492"/>
      <c r="AC41" s="164">
        <f t="shared" si="2"/>
        <v>0</v>
      </c>
      <c r="AD41" s="167"/>
      <c r="AE41" s="167"/>
      <c r="AF41" s="167"/>
      <c r="AG41" s="167"/>
      <c r="AH41" s="167"/>
      <c r="AI41" s="167"/>
      <c r="AJ41" s="459"/>
      <c r="AK41" s="495"/>
      <c r="AL41" s="164">
        <f t="shared" si="3"/>
        <v>0</v>
      </c>
      <c r="AM41" s="167"/>
      <c r="AN41" s="167"/>
      <c r="AO41" s="167"/>
      <c r="AP41" s="167"/>
      <c r="AQ41" s="167"/>
      <c r="AR41" s="167"/>
      <c r="AS41" s="459"/>
      <c r="AT41" s="486"/>
      <c r="AU41" s="164">
        <f t="shared" si="4"/>
        <v>0</v>
      </c>
      <c r="AV41" s="167"/>
      <c r="AW41" s="167"/>
      <c r="AX41" s="167"/>
      <c r="AY41" s="167"/>
      <c r="AZ41" s="167"/>
      <c r="BA41" s="167"/>
      <c r="BB41" s="459"/>
      <c r="BC41" s="489"/>
      <c r="BD41" s="164">
        <f t="shared" si="5"/>
        <v>0</v>
      </c>
      <c r="BE41" s="167"/>
      <c r="BF41" s="167"/>
      <c r="BG41" s="167"/>
      <c r="BH41" s="167"/>
      <c r="BI41" s="167"/>
      <c r="BJ41" s="167"/>
      <c r="BK41" s="473"/>
      <c r="BL41" s="474"/>
      <c r="BM41" s="474"/>
      <c r="BN41" s="474"/>
      <c r="BO41" s="474"/>
      <c r="BP41" s="474"/>
      <c r="BQ41" s="474"/>
      <c r="BR41" s="474"/>
      <c r="BS41" s="475"/>
    </row>
    <row r="42" spans="1:71" s="174" customFormat="1" ht="40.200000000000003" customHeight="1" thickBot="1" x14ac:dyDescent="0.35">
      <c r="A42" s="152"/>
      <c r="B42" s="501"/>
      <c r="C42" s="508"/>
      <c r="D42" s="394"/>
      <c r="E42" s="397"/>
      <c r="F42" s="400"/>
      <c r="G42" s="403"/>
      <c r="H42" s="438"/>
      <c r="I42" s="438"/>
      <c r="J42" s="451"/>
      <c r="K42" s="454"/>
      <c r="L42" s="159" t="s">
        <v>312</v>
      </c>
      <c r="M42" s="159" t="s">
        <v>313</v>
      </c>
      <c r="N42" s="150">
        <v>44165</v>
      </c>
      <c r="O42" s="150">
        <v>44183</v>
      </c>
      <c r="P42" s="150"/>
      <c r="Q42" s="150"/>
      <c r="R42" s="460"/>
      <c r="S42" s="463"/>
      <c r="T42" s="165">
        <v>25</v>
      </c>
      <c r="U42" s="165">
        <v>25</v>
      </c>
      <c r="V42" s="165">
        <f t="shared" si="7"/>
        <v>0</v>
      </c>
      <c r="W42" s="165">
        <f t="shared" si="7"/>
        <v>0</v>
      </c>
      <c r="X42" s="165">
        <f t="shared" si="7"/>
        <v>0</v>
      </c>
      <c r="Y42" s="165">
        <f t="shared" si="7"/>
        <v>0</v>
      </c>
      <c r="Z42" s="165">
        <f t="shared" si="7"/>
        <v>0</v>
      </c>
      <c r="AA42" s="460"/>
      <c r="AB42" s="493"/>
      <c r="AC42" s="165">
        <f t="shared" si="2"/>
        <v>0</v>
      </c>
      <c r="AD42" s="168"/>
      <c r="AE42" s="168"/>
      <c r="AF42" s="168"/>
      <c r="AG42" s="168"/>
      <c r="AH42" s="168"/>
      <c r="AI42" s="168"/>
      <c r="AJ42" s="460"/>
      <c r="AK42" s="496"/>
      <c r="AL42" s="165">
        <f t="shared" si="3"/>
        <v>0</v>
      </c>
      <c r="AM42" s="168"/>
      <c r="AN42" s="168"/>
      <c r="AO42" s="168"/>
      <c r="AP42" s="168"/>
      <c r="AQ42" s="168"/>
      <c r="AR42" s="168"/>
      <c r="AS42" s="460"/>
      <c r="AT42" s="487"/>
      <c r="AU42" s="165">
        <f t="shared" si="4"/>
        <v>0</v>
      </c>
      <c r="AV42" s="168"/>
      <c r="AW42" s="168"/>
      <c r="AX42" s="168"/>
      <c r="AY42" s="168"/>
      <c r="AZ42" s="168"/>
      <c r="BA42" s="168"/>
      <c r="BB42" s="460"/>
      <c r="BC42" s="490"/>
      <c r="BD42" s="165">
        <v>25</v>
      </c>
      <c r="BE42" s="168">
        <v>25</v>
      </c>
      <c r="BF42" s="168"/>
      <c r="BG42" s="168"/>
      <c r="BH42" s="168"/>
      <c r="BI42" s="168"/>
      <c r="BJ42" s="168"/>
      <c r="BK42" s="482"/>
      <c r="BL42" s="483"/>
      <c r="BM42" s="483"/>
      <c r="BN42" s="483"/>
      <c r="BO42" s="483"/>
      <c r="BP42" s="483"/>
      <c r="BQ42" s="483"/>
      <c r="BR42" s="483"/>
      <c r="BS42" s="484"/>
    </row>
    <row r="43" spans="1:71" s="174" customFormat="1" ht="40.200000000000003" customHeight="1" thickTop="1" x14ac:dyDescent="0.3">
      <c r="A43" s="152"/>
      <c r="B43" s="501"/>
      <c r="C43" s="508"/>
      <c r="D43" s="392">
        <v>847</v>
      </c>
      <c r="E43" s="395" t="str">
        <f>+Metas!K980</f>
        <v>Proyectos productivos con mujeres rurales gestionados y/o apoyados</v>
      </c>
      <c r="F43" s="398">
        <v>2</v>
      </c>
      <c r="G43" s="401">
        <v>2</v>
      </c>
      <c r="H43" s="436"/>
      <c r="I43" s="436"/>
      <c r="J43" s="449"/>
      <c r="K43" s="452">
        <v>2</v>
      </c>
      <c r="L43" s="157" t="s">
        <v>2947</v>
      </c>
      <c r="M43" s="157" t="s">
        <v>2021</v>
      </c>
      <c r="N43" s="148">
        <v>43934</v>
      </c>
      <c r="O43" s="148">
        <v>43995</v>
      </c>
      <c r="P43" s="148"/>
      <c r="Q43" s="148"/>
      <c r="R43" s="458">
        <f>+$D43</f>
        <v>847</v>
      </c>
      <c r="S43" s="461">
        <f>+F43</f>
        <v>2</v>
      </c>
      <c r="T43" s="163">
        <f t="shared" si="7"/>
        <v>0</v>
      </c>
      <c r="U43" s="163">
        <f t="shared" si="7"/>
        <v>0</v>
      </c>
      <c r="V43" s="163">
        <f t="shared" si="7"/>
        <v>0</v>
      </c>
      <c r="W43" s="163">
        <f t="shared" si="7"/>
        <v>0</v>
      </c>
      <c r="X43" s="163">
        <f t="shared" si="7"/>
        <v>0</v>
      </c>
      <c r="Y43" s="163">
        <f t="shared" si="7"/>
        <v>0</v>
      </c>
      <c r="Z43" s="163">
        <f t="shared" si="7"/>
        <v>0</v>
      </c>
      <c r="AA43" s="458">
        <f>+$D43</f>
        <v>847</v>
      </c>
      <c r="AB43" s="491">
        <f>+H43</f>
        <v>0</v>
      </c>
      <c r="AC43" s="163">
        <f t="shared" si="2"/>
        <v>0</v>
      </c>
      <c r="AD43" s="166"/>
      <c r="AE43" s="166"/>
      <c r="AF43" s="166"/>
      <c r="AG43" s="166"/>
      <c r="AH43" s="166"/>
      <c r="AI43" s="166"/>
      <c r="AJ43" s="458">
        <f>+$D43</f>
        <v>847</v>
      </c>
      <c r="AK43" s="494">
        <f>+I43</f>
        <v>0</v>
      </c>
      <c r="AL43" s="163">
        <f t="shared" si="3"/>
        <v>0</v>
      </c>
      <c r="AM43" s="166"/>
      <c r="AN43" s="166"/>
      <c r="AO43" s="166"/>
      <c r="AP43" s="166"/>
      <c r="AQ43" s="166"/>
      <c r="AR43" s="166"/>
      <c r="AS43" s="458">
        <f>+$D43</f>
        <v>847</v>
      </c>
      <c r="AT43" s="485">
        <f>+J43</f>
        <v>0</v>
      </c>
      <c r="AU43" s="163">
        <f t="shared" si="4"/>
        <v>0</v>
      </c>
      <c r="AV43" s="166"/>
      <c r="AW43" s="166"/>
      <c r="AX43" s="166"/>
      <c r="AY43" s="166"/>
      <c r="AZ43" s="166"/>
      <c r="BA43" s="166"/>
      <c r="BB43" s="458">
        <f>+$D43</f>
        <v>847</v>
      </c>
      <c r="BC43" s="488">
        <f>+K43</f>
        <v>2</v>
      </c>
      <c r="BD43" s="163">
        <f t="shared" si="5"/>
        <v>0</v>
      </c>
      <c r="BE43" s="166"/>
      <c r="BF43" s="166"/>
      <c r="BG43" s="166"/>
      <c r="BH43" s="166"/>
      <c r="BI43" s="166"/>
      <c r="BJ43" s="166"/>
      <c r="BK43" s="470" t="s">
        <v>3300</v>
      </c>
      <c r="BL43" s="471"/>
      <c r="BM43" s="471"/>
      <c r="BN43" s="471"/>
      <c r="BO43" s="471"/>
      <c r="BP43" s="471"/>
      <c r="BQ43" s="471"/>
      <c r="BR43" s="471"/>
      <c r="BS43" s="472"/>
    </row>
    <row r="44" spans="1:71" s="174" customFormat="1" ht="40.200000000000003" customHeight="1" x14ac:dyDescent="0.3">
      <c r="A44" s="152"/>
      <c r="B44" s="501"/>
      <c r="C44" s="508"/>
      <c r="D44" s="393"/>
      <c r="E44" s="396"/>
      <c r="F44" s="399"/>
      <c r="G44" s="402"/>
      <c r="H44" s="437"/>
      <c r="I44" s="437"/>
      <c r="J44" s="450"/>
      <c r="K44" s="453"/>
      <c r="L44" s="158" t="s">
        <v>2946</v>
      </c>
      <c r="M44" s="158" t="s">
        <v>3299</v>
      </c>
      <c r="N44" s="149">
        <v>43995</v>
      </c>
      <c r="O44" s="149">
        <v>44000</v>
      </c>
      <c r="P44" s="149"/>
      <c r="Q44" s="149"/>
      <c r="R44" s="459"/>
      <c r="S44" s="462"/>
      <c r="T44" s="164">
        <f t="shared" si="7"/>
        <v>0</v>
      </c>
      <c r="U44" s="164">
        <f t="shared" si="7"/>
        <v>0</v>
      </c>
      <c r="V44" s="164">
        <f t="shared" si="7"/>
        <v>0</v>
      </c>
      <c r="W44" s="164">
        <f t="shared" si="7"/>
        <v>0</v>
      </c>
      <c r="X44" s="164">
        <f t="shared" si="7"/>
        <v>0</v>
      </c>
      <c r="Y44" s="164">
        <f t="shared" si="7"/>
        <v>0</v>
      </c>
      <c r="Z44" s="164">
        <f t="shared" si="7"/>
        <v>0</v>
      </c>
      <c r="AA44" s="459"/>
      <c r="AB44" s="492"/>
      <c r="AC44" s="164">
        <f t="shared" si="2"/>
        <v>0</v>
      </c>
      <c r="AD44" s="167"/>
      <c r="AE44" s="167"/>
      <c r="AF44" s="167"/>
      <c r="AG44" s="167"/>
      <c r="AH44" s="167"/>
      <c r="AI44" s="167"/>
      <c r="AJ44" s="459"/>
      <c r="AK44" s="495"/>
      <c r="AL44" s="164">
        <f t="shared" si="3"/>
        <v>0</v>
      </c>
      <c r="AM44" s="167"/>
      <c r="AN44" s="167"/>
      <c r="AO44" s="167"/>
      <c r="AP44" s="167"/>
      <c r="AQ44" s="167"/>
      <c r="AR44" s="167"/>
      <c r="AS44" s="459"/>
      <c r="AT44" s="486"/>
      <c r="AU44" s="164">
        <f t="shared" si="4"/>
        <v>0</v>
      </c>
      <c r="AV44" s="167"/>
      <c r="AW44" s="167"/>
      <c r="AX44" s="167"/>
      <c r="AY44" s="167"/>
      <c r="AZ44" s="167"/>
      <c r="BA44" s="167"/>
      <c r="BB44" s="459"/>
      <c r="BC44" s="489"/>
      <c r="BD44" s="164">
        <f t="shared" si="5"/>
        <v>0</v>
      </c>
      <c r="BE44" s="167"/>
      <c r="BF44" s="167"/>
      <c r="BG44" s="167"/>
      <c r="BH44" s="167"/>
      <c r="BI44" s="167"/>
      <c r="BJ44" s="167"/>
      <c r="BK44" s="473" t="s">
        <v>3301</v>
      </c>
      <c r="BL44" s="474"/>
      <c r="BM44" s="474"/>
      <c r="BN44" s="474"/>
      <c r="BO44" s="474"/>
      <c r="BP44" s="474"/>
      <c r="BQ44" s="474"/>
      <c r="BR44" s="474"/>
      <c r="BS44" s="475"/>
    </row>
    <row r="45" spans="1:71" s="174" customFormat="1" ht="40.200000000000003" customHeight="1" x14ac:dyDescent="0.3">
      <c r="A45" s="152"/>
      <c r="B45" s="501"/>
      <c r="C45" s="508"/>
      <c r="D45" s="393"/>
      <c r="E45" s="396"/>
      <c r="F45" s="399"/>
      <c r="G45" s="402"/>
      <c r="H45" s="437"/>
      <c r="I45" s="437"/>
      <c r="J45" s="450"/>
      <c r="K45" s="453"/>
      <c r="L45" s="158" t="s">
        <v>308</v>
      </c>
      <c r="M45" s="158" t="s">
        <v>309</v>
      </c>
      <c r="N45" s="149">
        <v>44162</v>
      </c>
      <c r="O45" s="149">
        <v>44162</v>
      </c>
      <c r="P45" s="149"/>
      <c r="Q45" s="149"/>
      <c r="R45" s="459"/>
      <c r="S45" s="462"/>
      <c r="T45" s="164">
        <f t="shared" si="7"/>
        <v>0</v>
      </c>
      <c r="U45" s="164">
        <f t="shared" si="7"/>
        <v>0</v>
      </c>
      <c r="V45" s="164">
        <f t="shared" si="7"/>
        <v>0</v>
      </c>
      <c r="W45" s="164">
        <f t="shared" si="7"/>
        <v>0</v>
      </c>
      <c r="X45" s="164">
        <f t="shared" si="7"/>
        <v>0</v>
      </c>
      <c r="Y45" s="164">
        <f t="shared" si="7"/>
        <v>0</v>
      </c>
      <c r="Z45" s="164">
        <f t="shared" si="7"/>
        <v>0</v>
      </c>
      <c r="AA45" s="459"/>
      <c r="AB45" s="492"/>
      <c r="AC45" s="164">
        <f t="shared" si="2"/>
        <v>0</v>
      </c>
      <c r="AD45" s="167"/>
      <c r="AE45" s="167"/>
      <c r="AF45" s="167"/>
      <c r="AG45" s="167"/>
      <c r="AH45" s="167"/>
      <c r="AI45" s="167"/>
      <c r="AJ45" s="459"/>
      <c r="AK45" s="495"/>
      <c r="AL45" s="164">
        <f t="shared" si="3"/>
        <v>0</v>
      </c>
      <c r="AM45" s="167"/>
      <c r="AN45" s="167"/>
      <c r="AO45" s="167"/>
      <c r="AP45" s="167"/>
      <c r="AQ45" s="167"/>
      <c r="AR45" s="167"/>
      <c r="AS45" s="459"/>
      <c r="AT45" s="486"/>
      <c r="AU45" s="164">
        <f t="shared" si="4"/>
        <v>0</v>
      </c>
      <c r="AV45" s="167"/>
      <c r="AW45" s="167"/>
      <c r="AX45" s="167"/>
      <c r="AY45" s="167"/>
      <c r="AZ45" s="167"/>
      <c r="BA45" s="167"/>
      <c r="BB45" s="459"/>
      <c r="BC45" s="489"/>
      <c r="BD45" s="164">
        <f t="shared" si="5"/>
        <v>0</v>
      </c>
      <c r="BE45" s="167"/>
      <c r="BF45" s="167"/>
      <c r="BG45" s="167"/>
      <c r="BH45" s="167"/>
      <c r="BI45" s="167"/>
      <c r="BJ45" s="167"/>
      <c r="BK45" s="473"/>
      <c r="BL45" s="474"/>
      <c r="BM45" s="474"/>
      <c r="BN45" s="474"/>
      <c r="BO45" s="474"/>
      <c r="BP45" s="474"/>
      <c r="BQ45" s="474"/>
      <c r="BR45" s="474"/>
      <c r="BS45" s="475"/>
    </row>
    <row r="46" spans="1:71" s="174" customFormat="1" ht="40.200000000000003" customHeight="1" thickBot="1" x14ac:dyDescent="0.35">
      <c r="A46" s="152"/>
      <c r="B46" s="501"/>
      <c r="C46" s="508"/>
      <c r="D46" s="394"/>
      <c r="E46" s="397"/>
      <c r="F46" s="400"/>
      <c r="G46" s="403"/>
      <c r="H46" s="438"/>
      <c r="I46" s="438"/>
      <c r="J46" s="451"/>
      <c r="K46" s="454"/>
      <c r="L46" s="159" t="s">
        <v>312</v>
      </c>
      <c r="M46" s="159" t="s">
        <v>313</v>
      </c>
      <c r="N46" s="150">
        <v>44165</v>
      </c>
      <c r="O46" s="150">
        <v>44162</v>
      </c>
      <c r="P46" s="150"/>
      <c r="Q46" s="150"/>
      <c r="R46" s="460"/>
      <c r="S46" s="463"/>
      <c r="T46" s="165">
        <v>10</v>
      </c>
      <c r="U46" s="165">
        <v>10</v>
      </c>
      <c r="V46" s="165">
        <f t="shared" si="7"/>
        <v>0</v>
      </c>
      <c r="W46" s="165">
        <f t="shared" si="7"/>
        <v>0</v>
      </c>
      <c r="X46" s="165">
        <f t="shared" si="7"/>
        <v>0</v>
      </c>
      <c r="Y46" s="165">
        <f t="shared" si="7"/>
        <v>0</v>
      </c>
      <c r="Z46" s="165">
        <f t="shared" si="7"/>
        <v>0</v>
      </c>
      <c r="AA46" s="460"/>
      <c r="AB46" s="493"/>
      <c r="AC46" s="165">
        <f t="shared" si="2"/>
        <v>0</v>
      </c>
      <c r="AD46" s="168"/>
      <c r="AE46" s="168"/>
      <c r="AF46" s="168"/>
      <c r="AG46" s="168"/>
      <c r="AH46" s="168"/>
      <c r="AI46" s="168"/>
      <c r="AJ46" s="460"/>
      <c r="AK46" s="496"/>
      <c r="AL46" s="165">
        <f t="shared" si="3"/>
        <v>0</v>
      </c>
      <c r="AM46" s="168"/>
      <c r="AN46" s="168"/>
      <c r="AO46" s="168"/>
      <c r="AP46" s="168"/>
      <c r="AQ46" s="168"/>
      <c r="AR46" s="168"/>
      <c r="AS46" s="460"/>
      <c r="AT46" s="487"/>
      <c r="AU46" s="165">
        <f t="shared" si="4"/>
        <v>0</v>
      </c>
      <c r="AV46" s="168"/>
      <c r="AW46" s="168"/>
      <c r="AX46" s="168"/>
      <c r="AY46" s="168"/>
      <c r="AZ46" s="168"/>
      <c r="BA46" s="168"/>
      <c r="BB46" s="460"/>
      <c r="BC46" s="490"/>
      <c r="BD46" s="165">
        <v>10</v>
      </c>
      <c r="BE46" s="168">
        <v>10</v>
      </c>
      <c r="BF46" s="168"/>
      <c r="BG46" s="168"/>
      <c r="BH46" s="168"/>
      <c r="BI46" s="168"/>
      <c r="BJ46" s="168"/>
      <c r="BK46" s="482"/>
      <c r="BL46" s="483"/>
      <c r="BM46" s="483"/>
      <c r="BN46" s="483"/>
      <c r="BO46" s="483"/>
      <c r="BP46" s="483"/>
      <c r="BQ46" s="483"/>
      <c r="BR46" s="483"/>
      <c r="BS46" s="484"/>
    </row>
    <row r="47" spans="1:71" s="174" customFormat="1" ht="40.200000000000003" customHeight="1" thickTop="1" x14ac:dyDescent="0.3">
      <c r="A47" s="152"/>
      <c r="B47" s="501"/>
      <c r="C47" s="508"/>
      <c r="D47" s="392">
        <v>848</v>
      </c>
      <c r="E47" s="395" t="str">
        <f>+Metas!K981</f>
        <v>Proyectos productivos con población víctima gestionados y/o apoyados</v>
      </c>
      <c r="F47" s="398">
        <v>1</v>
      </c>
      <c r="G47" s="401">
        <v>1</v>
      </c>
      <c r="H47" s="436"/>
      <c r="I47" s="436"/>
      <c r="J47" s="449"/>
      <c r="K47" s="452">
        <v>1</v>
      </c>
      <c r="L47" s="157" t="s">
        <v>2947</v>
      </c>
      <c r="M47" s="157" t="s">
        <v>2021</v>
      </c>
      <c r="N47" s="148">
        <v>43934</v>
      </c>
      <c r="O47" s="148">
        <v>43995</v>
      </c>
      <c r="P47" s="148"/>
      <c r="Q47" s="148"/>
      <c r="R47" s="458">
        <f>+$D47</f>
        <v>848</v>
      </c>
      <c r="S47" s="461">
        <f>+F47</f>
        <v>1</v>
      </c>
      <c r="T47" s="163">
        <f t="shared" si="7"/>
        <v>0</v>
      </c>
      <c r="U47" s="163">
        <f t="shared" si="7"/>
        <v>0</v>
      </c>
      <c r="V47" s="163">
        <f t="shared" si="7"/>
        <v>0</v>
      </c>
      <c r="W47" s="163">
        <f t="shared" si="7"/>
        <v>0</v>
      </c>
      <c r="X47" s="163">
        <f t="shared" si="7"/>
        <v>0</v>
      </c>
      <c r="Y47" s="163">
        <f t="shared" si="7"/>
        <v>0</v>
      </c>
      <c r="Z47" s="163">
        <f t="shared" si="7"/>
        <v>0</v>
      </c>
      <c r="AA47" s="458">
        <f>+$D47</f>
        <v>848</v>
      </c>
      <c r="AB47" s="491">
        <f>+H47</f>
        <v>0</v>
      </c>
      <c r="AC47" s="163">
        <f t="shared" si="2"/>
        <v>0</v>
      </c>
      <c r="AD47" s="166"/>
      <c r="AE47" s="166"/>
      <c r="AF47" s="166"/>
      <c r="AG47" s="166"/>
      <c r="AH47" s="166"/>
      <c r="AI47" s="166"/>
      <c r="AJ47" s="458">
        <f>+$D47</f>
        <v>848</v>
      </c>
      <c r="AK47" s="494">
        <f>+I47</f>
        <v>0</v>
      </c>
      <c r="AL47" s="163">
        <f t="shared" si="3"/>
        <v>0</v>
      </c>
      <c r="AM47" s="166"/>
      <c r="AN47" s="166"/>
      <c r="AO47" s="166"/>
      <c r="AP47" s="166"/>
      <c r="AQ47" s="166"/>
      <c r="AR47" s="166"/>
      <c r="AS47" s="458">
        <f>+$D47</f>
        <v>848</v>
      </c>
      <c r="AT47" s="485">
        <f>+J47</f>
        <v>0</v>
      </c>
      <c r="AU47" s="163">
        <f t="shared" si="4"/>
        <v>0</v>
      </c>
      <c r="AV47" s="166"/>
      <c r="AW47" s="166"/>
      <c r="AX47" s="166"/>
      <c r="AY47" s="166"/>
      <c r="AZ47" s="166"/>
      <c r="BA47" s="166"/>
      <c r="BB47" s="458">
        <f>+$D47</f>
        <v>848</v>
      </c>
      <c r="BC47" s="488">
        <f>+K47</f>
        <v>1</v>
      </c>
      <c r="BD47" s="163">
        <f t="shared" si="5"/>
        <v>0</v>
      </c>
      <c r="BE47" s="166"/>
      <c r="BF47" s="166"/>
      <c r="BG47" s="166"/>
      <c r="BH47" s="166"/>
      <c r="BI47" s="166"/>
      <c r="BJ47" s="166"/>
      <c r="BK47" s="470"/>
      <c r="BL47" s="471"/>
      <c r="BM47" s="471"/>
      <c r="BN47" s="471"/>
      <c r="BO47" s="471"/>
      <c r="BP47" s="471"/>
      <c r="BQ47" s="471"/>
      <c r="BR47" s="471"/>
      <c r="BS47" s="472"/>
    </row>
    <row r="48" spans="1:71" s="174" customFormat="1" ht="40.200000000000003" customHeight="1" x14ac:dyDescent="0.3">
      <c r="A48" s="152"/>
      <c r="B48" s="501"/>
      <c r="C48" s="508"/>
      <c r="D48" s="393"/>
      <c r="E48" s="396"/>
      <c r="F48" s="399"/>
      <c r="G48" s="402"/>
      <c r="H48" s="437"/>
      <c r="I48" s="437"/>
      <c r="J48" s="450"/>
      <c r="K48" s="453"/>
      <c r="L48" s="158" t="s">
        <v>2946</v>
      </c>
      <c r="M48" s="158" t="s">
        <v>3298</v>
      </c>
      <c r="N48" s="149">
        <v>43995</v>
      </c>
      <c r="O48" s="149">
        <v>44000</v>
      </c>
      <c r="P48" s="149"/>
      <c r="Q48" s="149"/>
      <c r="R48" s="459"/>
      <c r="S48" s="462"/>
      <c r="T48" s="164">
        <f t="shared" si="7"/>
        <v>0</v>
      </c>
      <c r="U48" s="164">
        <f t="shared" si="7"/>
        <v>0</v>
      </c>
      <c r="V48" s="164">
        <f t="shared" si="7"/>
        <v>0</v>
      </c>
      <c r="W48" s="164">
        <f t="shared" si="7"/>
        <v>0</v>
      </c>
      <c r="X48" s="164">
        <f t="shared" si="7"/>
        <v>0</v>
      </c>
      <c r="Y48" s="164">
        <f t="shared" si="7"/>
        <v>0</v>
      </c>
      <c r="Z48" s="164">
        <f t="shared" si="7"/>
        <v>0</v>
      </c>
      <c r="AA48" s="459"/>
      <c r="AB48" s="492"/>
      <c r="AC48" s="164">
        <f t="shared" si="2"/>
        <v>0</v>
      </c>
      <c r="AD48" s="167"/>
      <c r="AE48" s="167"/>
      <c r="AF48" s="167"/>
      <c r="AG48" s="167"/>
      <c r="AH48" s="167"/>
      <c r="AI48" s="167"/>
      <c r="AJ48" s="459"/>
      <c r="AK48" s="495"/>
      <c r="AL48" s="164">
        <f t="shared" si="3"/>
        <v>0</v>
      </c>
      <c r="AM48" s="167"/>
      <c r="AN48" s="167"/>
      <c r="AO48" s="167"/>
      <c r="AP48" s="167"/>
      <c r="AQ48" s="167"/>
      <c r="AR48" s="167"/>
      <c r="AS48" s="459"/>
      <c r="AT48" s="486"/>
      <c r="AU48" s="164">
        <f t="shared" si="4"/>
        <v>0</v>
      </c>
      <c r="AV48" s="167"/>
      <c r="AW48" s="167"/>
      <c r="AX48" s="167"/>
      <c r="AY48" s="167"/>
      <c r="AZ48" s="167"/>
      <c r="BA48" s="167"/>
      <c r="BB48" s="459"/>
      <c r="BC48" s="489"/>
      <c r="BD48" s="164">
        <f t="shared" si="5"/>
        <v>0</v>
      </c>
      <c r="BE48" s="167"/>
      <c r="BF48" s="167"/>
      <c r="BG48" s="167"/>
      <c r="BH48" s="167"/>
      <c r="BI48" s="167"/>
      <c r="BJ48" s="167"/>
      <c r="BK48" s="473" t="s">
        <v>3302</v>
      </c>
      <c r="BL48" s="474"/>
      <c r="BM48" s="474"/>
      <c r="BN48" s="474"/>
      <c r="BO48" s="474"/>
      <c r="BP48" s="474"/>
      <c r="BQ48" s="474"/>
      <c r="BR48" s="474"/>
      <c r="BS48" s="475"/>
    </row>
    <row r="49" spans="1:71" s="174" customFormat="1" ht="40.200000000000003" customHeight="1" x14ac:dyDescent="0.3">
      <c r="A49" s="152"/>
      <c r="B49" s="501"/>
      <c r="C49" s="508"/>
      <c r="D49" s="393"/>
      <c r="E49" s="396"/>
      <c r="F49" s="399"/>
      <c r="G49" s="402"/>
      <c r="H49" s="437"/>
      <c r="I49" s="437"/>
      <c r="J49" s="450"/>
      <c r="K49" s="453"/>
      <c r="L49" s="158" t="s">
        <v>308</v>
      </c>
      <c r="M49" s="158" t="s">
        <v>309</v>
      </c>
      <c r="N49" s="149">
        <v>44162</v>
      </c>
      <c r="O49" s="149">
        <v>44162</v>
      </c>
      <c r="P49" s="149"/>
      <c r="Q49" s="149"/>
      <c r="R49" s="459"/>
      <c r="S49" s="462"/>
      <c r="T49" s="164">
        <f t="shared" si="7"/>
        <v>0</v>
      </c>
      <c r="U49" s="164">
        <f t="shared" si="7"/>
        <v>0</v>
      </c>
      <c r="V49" s="164">
        <f t="shared" si="7"/>
        <v>0</v>
      </c>
      <c r="W49" s="164">
        <f t="shared" si="7"/>
        <v>0</v>
      </c>
      <c r="X49" s="164">
        <f t="shared" si="7"/>
        <v>0</v>
      </c>
      <c r="Y49" s="164">
        <f t="shared" si="7"/>
        <v>0</v>
      </c>
      <c r="Z49" s="164">
        <f t="shared" si="7"/>
        <v>0</v>
      </c>
      <c r="AA49" s="459"/>
      <c r="AB49" s="492"/>
      <c r="AC49" s="164">
        <f t="shared" si="2"/>
        <v>0</v>
      </c>
      <c r="AD49" s="167"/>
      <c r="AE49" s="167"/>
      <c r="AF49" s="167"/>
      <c r="AG49" s="167"/>
      <c r="AH49" s="167"/>
      <c r="AI49" s="167"/>
      <c r="AJ49" s="459"/>
      <c r="AK49" s="495"/>
      <c r="AL49" s="164">
        <f t="shared" si="3"/>
        <v>0</v>
      </c>
      <c r="AM49" s="167"/>
      <c r="AN49" s="167"/>
      <c r="AO49" s="167"/>
      <c r="AP49" s="167"/>
      <c r="AQ49" s="167"/>
      <c r="AR49" s="167"/>
      <c r="AS49" s="459"/>
      <c r="AT49" s="486"/>
      <c r="AU49" s="164">
        <f t="shared" si="4"/>
        <v>0</v>
      </c>
      <c r="AV49" s="167"/>
      <c r="AW49" s="167"/>
      <c r="AX49" s="167"/>
      <c r="AY49" s="167"/>
      <c r="AZ49" s="167"/>
      <c r="BA49" s="167"/>
      <c r="BB49" s="459"/>
      <c r="BC49" s="489"/>
      <c r="BD49" s="164">
        <f t="shared" si="5"/>
        <v>0</v>
      </c>
      <c r="BE49" s="167"/>
      <c r="BF49" s="167"/>
      <c r="BG49" s="167"/>
      <c r="BH49" s="167"/>
      <c r="BI49" s="167"/>
      <c r="BJ49" s="167"/>
      <c r="BK49" s="473"/>
      <c r="BL49" s="474"/>
      <c r="BM49" s="474"/>
      <c r="BN49" s="474"/>
      <c r="BO49" s="474"/>
      <c r="BP49" s="474"/>
      <c r="BQ49" s="474"/>
      <c r="BR49" s="474"/>
      <c r="BS49" s="475"/>
    </row>
    <row r="50" spans="1:71" s="174" customFormat="1" ht="40.200000000000003" customHeight="1" thickBot="1" x14ac:dyDescent="0.35">
      <c r="A50" s="152"/>
      <c r="B50" s="501"/>
      <c r="C50" s="509"/>
      <c r="D50" s="394"/>
      <c r="E50" s="397"/>
      <c r="F50" s="400"/>
      <c r="G50" s="403"/>
      <c r="H50" s="438"/>
      <c r="I50" s="438"/>
      <c r="J50" s="451"/>
      <c r="K50" s="454"/>
      <c r="L50" s="159" t="s">
        <v>308</v>
      </c>
      <c r="M50" s="159" t="s">
        <v>313</v>
      </c>
      <c r="N50" s="150">
        <v>44165</v>
      </c>
      <c r="O50" s="150">
        <v>44162</v>
      </c>
      <c r="P50" s="150"/>
      <c r="Q50" s="150"/>
      <c r="R50" s="460"/>
      <c r="S50" s="463"/>
      <c r="T50" s="165">
        <f t="shared" si="7"/>
        <v>5</v>
      </c>
      <c r="U50" s="165">
        <f t="shared" si="7"/>
        <v>5</v>
      </c>
      <c r="V50" s="165">
        <f t="shared" si="7"/>
        <v>0</v>
      </c>
      <c r="W50" s="165">
        <f t="shared" si="7"/>
        <v>0</v>
      </c>
      <c r="X50" s="165">
        <f t="shared" si="7"/>
        <v>0</v>
      </c>
      <c r="Y50" s="165">
        <f t="shared" si="7"/>
        <v>0</v>
      </c>
      <c r="Z50" s="165">
        <f t="shared" si="7"/>
        <v>0</v>
      </c>
      <c r="AA50" s="460"/>
      <c r="AB50" s="493"/>
      <c r="AC50" s="165">
        <f t="shared" si="2"/>
        <v>0</v>
      </c>
      <c r="AD50" s="168"/>
      <c r="AE50" s="168"/>
      <c r="AF50" s="168"/>
      <c r="AG50" s="168"/>
      <c r="AH50" s="168"/>
      <c r="AI50" s="168"/>
      <c r="AJ50" s="460"/>
      <c r="AK50" s="496"/>
      <c r="AL50" s="165">
        <f t="shared" si="3"/>
        <v>0</v>
      </c>
      <c r="AM50" s="168"/>
      <c r="AN50" s="168"/>
      <c r="AO50" s="168"/>
      <c r="AP50" s="168"/>
      <c r="AQ50" s="168"/>
      <c r="AR50" s="168"/>
      <c r="AS50" s="460"/>
      <c r="AT50" s="487"/>
      <c r="AU50" s="165">
        <f t="shared" si="4"/>
        <v>0</v>
      </c>
      <c r="AV50" s="168"/>
      <c r="AW50" s="168"/>
      <c r="AX50" s="168"/>
      <c r="AY50" s="168"/>
      <c r="AZ50" s="168"/>
      <c r="BA50" s="168"/>
      <c r="BB50" s="460"/>
      <c r="BC50" s="490"/>
      <c r="BD50" s="165">
        <v>5</v>
      </c>
      <c r="BE50" s="168">
        <v>5</v>
      </c>
      <c r="BF50" s="168"/>
      <c r="BG50" s="168"/>
      <c r="BH50" s="168"/>
      <c r="BI50" s="168"/>
      <c r="BJ50" s="168"/>
      <c r="BK50" s="482"/>
      <c r="BL50" s="483"/>
      <c r="BM50" s="483"/>
      <c r="BN50" s="483"/>
      <c r="BO50" s="483"/>
      <c r="BP50" s="483"/>
      <c r="BQ50" s="483"/>
      <c r="BR50" s="483"/>
      <c r="BS50" s="484"/>
    </row>
    <row r="51" spans="1:71" s="174" customFormat="1" ht="40.200000000000003" customHeight="1" thickTop="1" x14ac:dyDescent="0.3">
      <c r="A51" s="152"/>
      <c r="B51" s="501"/>
      <c r="C51" s="507" t="s">
        <v>510</v>
      </c>
      <c r="D51" s="392">
        <v>849</v>
      </c>
      <c r="E51" s="395" t="str">
        <f>+Metas!K982</f>
        <v>Hectáreas de café sembradas y/o mejoradas</v>
      </c>
      <c r="F51" s="398">
        <v>500</v>
      </c>
      <c r="G51" s="401">
        <v>500</v>
      </c>
      <c r="H51" s="436"/>
      <c r="I51" s="436">
        <v>100</v>
      </c>
      <c r="J51" s="449">
        <v>200</v>
      </c>
      <c r="K51" s="452">
        <v>200</v>
      </c>
      <c r="L51" s="157" t="s">
        <v>3447</v>
      </c>
      <c r="M51" s="157" t="s">
        <v>3448</v>
      </c>
      <c r="N51" s="148"/>
      <c r="O51" s="148"/>
      <c r="P51" s="148"/>
      <c r="Q51" s="148"/>
      <c r="R51" s="458">
        <f>+$D51</f>
        <v>849</v>
      </c>
      <c r="S51" s="461">
        <f>+F51</f>
        <v>500</v>
      </c>
      <c r="T51" s="163">
        <f t="shared" si="7"/>
        <v>0</v>
      </c>
      <c r="U51" s="163">
        <f t="shared" si="7"/>
        <v>0</v>
      </c>
      <c r="V51" s="163">
        <f t="shared" si="7"/>
        <v>0</v>
      </c>
      <c r="W51" s="163">
        <f t="shared" si="7"/>
        <v>0</v>
      </c>
      <c r="X51" s="163">
        <f t="shared" si="7"/>
        <v>0</v>
      </c>
      <c r="Y51" s="163">
        <f t="shared" si="7"/>
        <v>0</v>
      </c>
      <c r="Z51" s="163">
        <f t="shared" si="7"/>
        <v>0</v>
      </c>
      <c r="AA51" s="458">
        <f>+$D51</f>
        <v>849</v>
      </c>
      <c r="AB51" s="491">
        <f>+H51</f>
        <v>0</v>
      </c>
      <c r="AC51" s="163">
        <f t="shared" si="2"/>
        <v>0</v>
      </c>
      <c r="AD51" s="166"/>
      <c r="AE51" s="166"/>
      <c r="AF51" s="166"/>
      <c r="AG51" s="166"/>
      <c r="AH51" s="166"/>
      <c r="AI51" s="166"/>
      <c r="AJ51" s="458">
        <f>+$D51</f>
        <v>849</v>
      </c>
      <c r="AK51" s="494">
        <f>+I51</f>
        <v>100</v>
      </c>
      <c r="AL51" s="163">
        <f t="shared" si="3"/>
        <v>0</v>
      </c>
      <c r="AM51" s="166"/>
      <c r="AN51" s="166"/>
      <c r="AO51" s="166"/>
      <c r="AP51" s="166"/>
      <c r="AQ51" s="166"/>
      <c r="AR51" s="166"/>
      <c r="AS51" s="458">
        <f>+$D51</f>
        <v>849</v>
      </c>
      <c r="AT51" s="485">
        <f>+J51</f>
        <v>200</v>
      </c>
      <c r="AU51" s="163">
        <f t="shared" si="4"/>
        <v>0</v>
      </c>
      <c r="AV51" s="166"/>
      <c r="AW51" s="166"/>
      <c r="AX51" s="166"/>
      <c r="AY51" s="166"/>
      <c r="AZ51" s="166"/>
      <c r="BA51" s="166"/>
      <c r="BB51" s="458">
        <f>+$D51</f>
        <v>849</v>
      </c>
      <c r="BC51" s="488">
        <f>+K51</f>
        <v>200</v>
      </c>
      <c r="BD51" s="163">
        <f t="shared" si="5"/>
        <v>0</v>
      </c>
      <c r="BE51" s="166"/>
      <c r="BF51" s="166"/>
      <c r="BG51" s="166"/>
      <c r="BH51" s="166"/>
      <c r="BI51" s="166"/>
      <c r="BJ51" s="166"/>
      <c r="BK51" s="470"/>
      <c r="BL51" s="471"/>
      <c r="BM51" s="471"/>
      <c r="BN51" s="471"/>
      <c r="BO51" s="471"/>
      <c r="BP51" s="471"/>
      <c r="BQ51" s="471"/>
      <c r="BR51" s="471"/>
      <c r="BS51" s="472"/>
    </row>
    <row r="52" spans="1:71" s="174" customFormat="1" ht="40.200000000000003" customHeight="1" x14ac:dyDescent="0.3">
      <c r="A52" s="152"/>
      <c r="B52" s="501"/>
      <c r="C52" s="508"/>
      <c r="D52" s="393"/>
      <c r="E52" s="396"/>
      <c r="F52" s="399"/>
      <c r="G52" s="402"/>
      <c r="H52" s="437"/>
      <c r="I52" s="437"/>
      <c r="J52" s="450"/>
      <c r="K52" s="453"/>
      <c r="L52" s="158"/>
      <c r="M52" s="158"/>
      <c r="N52" s="149"/>
      <c r="O52" s="149"/>
      <c r="P52" s="149"/>
      <c r="Q52" s="149"/>
      <c r="R52" s="459"/>
      <c r="S52" s="462"/>
      <c r="T52" s="164">
        <f t="shared" si="7"/>
        <v>0</v>
      </c>
      <c r="U52" s="164">
        <f t="shared" si="7"/>
        <v>0</v>
      </c>
      <c r="V52" s="164">
        <f t="shared" si="7"/>
        <v>0</v>
      </c>
      <c r="W52" s="164">
        <f t="shared" si="7"/>
        <v>0</v>
      </c>
      <c r="X52" s="164">
        <f t="shared" si="7"/>
        <v>0</v>
      </c>
      <c r="Y52" s="164">
        <f t="shared" si="7"/>
        <v>0</v>
      </c>
      <c r="Z52" s="164">
        <f t="shared" si="7"/>
        <v>0</v>
      </c>
      <c r="AA52" s="459"/>
      <c r="AB52" s="492"/>
      <c r="AC52" s="164">
        <f t="shared" si="2"/>
        <v>0</v>
      </c>
      <c r="AD52" s="167"/>
      <c r="AE52" s="167"/>
      <c r="AF52" s="167"/>
      <c r="AG52" s="167"/>
      <c r="AH52" s="167"/>
      <c r="AI52" s="167"/>
      <c r="AJ52" s="459"/>
      <c r="AK52" s="495"/>
      <c r="AL52" s="164">
        <f t="shared" si="3"/>
        <v>0</v>
      </c>
      <c r="AM52" s="167"/>
      <c r="AN52" s="167"/>
      <c r="AO52" s="167"/>
      <c r="AP52" s="167"/>
      <c r="AQ52" s="167"/>
      <c r="AR52" s="167"/>
      <c r="AS52" s="459"/>
      <c r="AT52" s="486"/>
      <c r="AU52" s="164">
        <f t="shared" si="4"/>
        <v>0</v>
      </c>
      <c r="AV52" s="167"/>
      <c r="AW52" s="167"/>
      <c r="AX52" s="167"/>
      <c r="AY52" s="167"/>
      <c r="AZ52" s="167"/>
      <c r="BA52" s="167"/>
      <c r="BB52" s="459"/>
      <c r="BC52" s="489"/>
      <c r="BD52" s="164">
        <f t="shared" si="5"/>
        <v>0</v>
      </c>
      <c r="BE52" s="167"/>
      <c r="BF52" s="167"/>
      <c r="BG52" s="167"/>
      <c r="BH52" s="167"/>
      <c r="BI52" s="167"/>
      <c r="BJ52" s="167"/>
      <c r="BK52" s="473"/>
      <c r="BL52" s="474"/>
      <c r="BM52" s="474"/>
      <c r="BN52" s="474"/>
      <c r="BO52" s="474"/>
      <c r="BP52" s="474"/>
      <c r="BQ52" s="474"/>
      <c r="BR52" s="474"/>
      <c r="BS52" s="475"/>
    </row>
    <row r="53" spans="1:71" s="174" customFormat="1" ht="40.200000000000003" customHeight="1" x14ac:dyDescent="0.3">
      <c r="A53" s="152"/>
      <c r="B53" s="501"/>
      <c r="C53" s="508"/>
      <c r="D53" s="393"/>
      <c r="E53" s="396"/>
      <c r="F53" s="399"/>
      <c r="G53" s="402"/>
      <c r="H53" s="437"/>
      <c r="I53" s="437"/>
      <c r="J53" s="450"/>
      <c r="K53" s="453"/>
      <c r="L53" s="158"/>
      <c r="M53" s="158"/>
      <c r="N53" s="149"/>
      <c r="O53" s="149"/>
      <c r="P53" s="149"/>
      <c r="Q53" s="149"/>
      <c r="R53" s="459"/>
      <c r="S53" s="462"/>
      <c r="T53" s="164">
        <f t="shared" si="7"/>
        <v>0</v>
      </c>
      <c r="U53" s="164">
        <f t="shared" si="7"/>
        <v>0</v>
      </c>
      <c r="V53" s="164">
        <f t="shared" si="7"/>
        <v>0</v>
      </c>
      <c r="W53" s="164">
        <f t="shared" si="7"/>
        <v>0</v>
      </c>
      <c r="X53" s="164">
        <f t="shared" si="7"/>
        <v>0</v>
      </c>
      <c r="Y53" s="164">
        <f t="shared" si="7"/>
        <v>0</v>
      </c>
      <c r="Z53" s="164">
        <f t="shared" si="7"/>
        <v>0</v>
      </c>
      <c r="AA53" s="459"/>
      <c r="AB53" s="492"/>
      <c r="AC53" s="164">
        <f t="shared" si="2"/>
        <v>0</v>
      </c>
      <c r="AD53" s="167"/>
      <c r="AE53" s="167"/>
      <c r="AF53" s="167"/>
      <c r="AG53" s="167"/>
      <c r="AH53" s="167"/>
      <c r="AI53" s="167"/>
      <c r="AJ53" s="459"/>
      <c r="AK53" s="495"/>
      <c r="AL53" s="164">
        <f t="shared" si="3"/>
        <v>0</v>
      </c>
      <c r="AM53" s="167"/>
      <c r="AN53" s="167"/>
      <c r="AO53" s="167"/>
      <c r="AP53" s="167"/>
      <c r="AQ53" s="167"/>
      <c r="AR53" s="167"/>
      <c r="AS53" s="459"/>
      <c r="AT53" s="486"/>
      <c r="AU53" s="164">
        <f t="shared" si="4"/>
        <v>0</v>
      </c>
      <c r="AV53" s="167"/>
      <c r="AW53" s="167"/>
      <c r="AX53" s="167"/>
      <c r="AY53" s="167"/>
      <c r="AZ53" s="167"/>
      <c r="BA53" s="167"/>
      <c r="BB53" s="459"/>
      <c r="BC53" s="489"/>
      <c r="BD53" s="164">
        <f t="shared" si="5"/>
        <v>0</v>
      </c>
      <c r="BE53" s="167"/>
      <c r="BF53" s="167"/>
      <c r="BG53" s="167"/>
      <c r="BH53" s="167"/>
      <c r="BI53" s="167"/>
      <c r="BJ53" s="167"/>
      <c r="BK53" s="473"/>
      <c r="BL53" s="474"/>
      <c r="BM53" s="474"/>
      <c r="BN53" s="474"/>
      <c r="BO53" s="474"/>
      <c r="BP53" s="474"/>
      <c r="BQ53" s="474"/>
      <c r="BR53" s="474"/>
      <c r="BS53" s="475"/>
    </row>
    <row r="54" spans="1:71" s="174" customFormat="1" ht="40.200000000000003" customHeight="1" thickBot="1" x14ac:dyDescent="0.35">
      <c r="A54" s="152"/>
      <c r="B54" s="501"/>
      <c r="C54" s="508"/>
      <c r="D54" s="394"/>
      <c r="E54" s="397"/>
      <c r="F54" s="400"/>
      <c r="G54" s="403"/>
      <c r="H54" s="438"/>
      <c r="I54" s="438"/>
      <c r="J54" s="451"/>
      <c r="K54" s="454"/>
      <c r="L54" s="159"/>
      <c r="M54" s="159"/>
      <c r="N54" s="150"/>
      <c r="O54" s="150"/>
      <c r="P54" s="150"/>
      <c r="Q54" s="150"/>
      <c r="R54" s="460"/>
      <c r="S54" s="463"/>
      <c r="T54" s="165">
        <f t="shared" si="7"/>
        <v>0</v>
      </c>
      <c r="U54" s="165">
        <f t="shared" si="7"/>
        <v>0</v>
      </c>
      <c r="V54" s="165">
        <f t="shared" si="7"/>
        <v>0</v>
      </c>
      <c r="W54" s="165">
        <f t="shared" si="7"/>
        <v>0</v>
      </c>
      <c r="X54" s="165">
        <f t="shared" si="7"/>
        <v>0</v>
      </c>
      <c r="Y54" s="165">
        <f t="shared" si="7"/>
        <v>0</v>
      </c>
      <c r="Z54" s="165">
        <f t="shared" si="7"/>
        <v>0</v>
      </c>
      <c r="AA54" s="460"/>
      <c r="AB54" s="493"/>
      <c r="AC54" s="165">
        <f t="shared" si="2"/>
        <v>0</v>
      </c>
      <c r="AD54" s="168"/>
      <c r="AE54" s="168"/>
      <c r="AF54" s="168"/>
      <c r="AG54" s="168"/>
      <c r="AH54" s="168"/>
      <c r="AI54" s="168"/>
      <c r="AJ54" s="460"/>
      <c r="AK54" s="496"/>
      <c r="AL54" s="165">
        <f t="shared" si="3"/>
        <v>0</v>
      </c>
      <c r="AM54" s="168"/>
      <c r="AN54" s="168"/>
      <c r="AO54" s="168"/>
      <c r="AP54" s="168"/>
      <c r="AQ54" s="168"/>
      <c r="AR54" s="168"/>
      <c r="AS54" s="460"/>
      <c r="AT54" s="487"/>
      <c r="AU54" s="165">
        <f t="shared" si="4"/>
        <v>0</v>
      </c>
      <c r="AV54" s="168"/>
      <c r="AW54" s="168"/>
      <c r="AX54" s="168"/>
      <c r="AY54" s="168"/>
      <c r="AZ54" s="168"/>
      <c r="BA54" s="168"/>
      <c r="BB54" s="460"/>
      <c r="BC54" s="490"/>
      <c r="BD54" s="165">
        <f t="shared" si="5"/>
        <v>0</v>
      </c>
      <c r="BE54" s="168"/>
      <c r="BF54" s="168"/>
      <c r="BG54" s="168"/>
      <c r="BH54" s="168"/>
      <c r="BI54" s="168"/>
      <c r="BJ54" s="168"/>
      <c r="BK54" s="482"/>
      <c r="BL54" s="483"/>
      <c r="BM54" s="483"/>
      <c r="BN54" s="483"/>
      <c r="BO54" s="483"/>
      <c r="BP54" s="483"/>
      <c r="BQ54" s="483"/>
      <c r="BR54" s="483"/>
      <c r="BS54" s="484"/>
    </row>
    <row r="55" spans="1:71" s="174" customFormat="1" ht="40.200000000000003" customHeight="1" thickTop="1" x14ac:dyDescent="0.3">
      <c r="A55" s="152"/>
      <c r="B55" s="501"/>
      <c r="C55" s="508"/>
      <c r="D55" s="392">
        <v>850</v>
      </c>
      <c r="E55" s="395" t="str">
        <f>+Metas!K983</f>
        <v>Hectáreas de cacao sembradas y/o  mejoradas</v>
      </c>
      <c r="F55" s="398">
        <v>400</v>
      </c>
      <c r="G55" s="401">
        <v>400</v>
      </c>
      <c r="H55" s="436"/>
      <c r="I55" s="436"/>
      <c r="J55" s="449">
        <v>200</v>
      </c>
      <c r="K55" s="452">
        <v>200</v>
      </c>
      <c r="L55" s="157" t="s">
        <v>3449</v>
      </c>
      <c r="M55" s="157" t="s">
        <v>3450</v>
      </c>
      <c r="N55" s="148"/>
      <c r="O55" s="148"/>
      <c r="P55" s="148"/>
      <c r="Q55" s="148"/>
      <c r="R55" s="458">
        <f>+$D55</f>
        <v>850</v>
      </c>
      <c r="S55" s="461">
        <f>+F55</f>
        <v>400</v>
      </c>
      <c r="T55" s="163">
        <f t="shared" si="7"/>
        <v>0</v>
      </c>
      <c r="U55" s="163">
        <f t="shared" si="7"/>
        <v>0</v>
      </c>
      <c r="V55" s="163">
        <f t="shared" si="7"/>
        <v>0</v>
      </c>
      <c r="W55" s="163">
        <f t="shared" si="7"/>
        <v>0</v>
      </c>
      <c r="X55" s="163">
        <f t="shared" si="7"/>
        <v>0</v>
      </c>
      <c r="Y55" s="163">
        <f t="shared" si="7"/>
        <v>0</v>
      </c>
      <c r="Z55" s="163">
        <f t="shared" si="7"/>
        <v>0</v>
      </c>
      <c r="AA55" s="458">
        <f>+$D55</f>
        <v>850</v>
      </c>
      <c r="AB55" s="491">
        <f>+H55</f>
        <v>0</v>
      </c>
      <c r="AC55" s="163">
        <f t="shared" si="2"/>
        <v>0</v>
      </c>
      <c r="AD55" s="166"/>
      <c r="AE55" s="166"/>
      <c r="AF55" s="166"/>
      <c r="AG55" s="166"/>
      <c r="AH55" s="166"/>
      <c r="AI55" s="166"/>
      <c r="AJ55" s="458">
        <f>+$D55</f>
        <v>850</v>
      </c>
      <c r="AK55" s="494">
        <f>+I55</f>
        <v>0</v>
      </c>
      <c r="AL55" s="163">
        <f t="shared" si="3"/>
        <v>0</v>
      </c>
      <c r="AM55" s="166"/>
      <c r="AN55" s="166"/>
      <c r="AO55" s="166"/>
      <c r="AP55" s="166"/>
      <c r="AQ55" s="166"/>
      <c r="AR55" s="166"/>
      <c r="AS55" s="458">
        <f>+$D55</f>
        <v>850</v>
      </c>
      <c r="AT55" s="485">
        <f>+J55</f>
        <v>200</v>
      </c>
      <c r="AU55" s="163">
        <f t="shared" si="4"/>
        <v>0</v>
      </c>
      <c r="AV55" s="166"/>
      <c r="AW55" s="166"/>
      <c r="AX55" s="166"/>
      <c r="AY55" s="166"/>
      <c r="AZ55" s="166"/>
      <c r="BA55" s="166"/>
      <c r="BB55" s="458">
        <f>+$D55</f>
        <v>850</v>
      </c>
      <c r="BC55" s="488">
        <f>+K55</f>
        <v>200</v>
      </c>
      <c r="BD55" s="163">
        <f t="shared" si="5"/>
        <v>0</v>
      </c>
      <c r="BE55" s="166"/>
      <c r="BF55" s="166"/>
      <c r="BG55" s="166"/>
      <c r="BH55" s="166"/>
      <c r="BI55" s="166"/>
      <c r="BJ55" s="166"/>
      <c r="BK55" s="470"/>
      <c r="BL55" s="471"/>
      <c r="BM55" s="471"/>
      <c r="BN55" s="471"/>
      <c r="BO55" s="471"/>
      <c r="BP55" s="471"/>
      <c r="BQ55" s="471"/>
      <c r="BR55" s="471"/>
      <c r="BS55" s="472"/>
    </row>
    <row r="56" spans="1:71" s="174" customFormat="1" ht="40.200000000000003" customHeight="1" x14ac:dyDescent="0.3">
      <c r="A56" s="152"/>
      <c r="B56" s="501"/>
      <c r="C56" s="508"/>
      <c r="D56" s="393"/>
      <c r="E56" s="396"/>
      <c r="F56" s="399"/>
      <c r="G56" s="402"/>
      <c r="H56" s="437"/>
      <c r="I56" s="437"/>
      <c r="J56" s="450"/>
      <c r="K56" s="453"/>
      <c r="L56" s="158"/>
      <c r="M56" s="158"/>
      <c r="N56" s="149"/>
      <c r="O56" s="149"/>
      <c r="P56" s="149"/>
      <c r="Q56" s="149"/>
      <c r="R56" s="459"/>
      <c r="S56" s="462"/>
      <c r="T56" s="164">
        <f t="shared" si="7"/>
        <v>0</v>
      </c>
      <c r="U56" s="164">
        <f t="shared" si="7"/>
        <v>0</v>
      </c>
      <c r="V56" s="164">
        <f t="shared" si="7"/>
        <v>0</v>
      </c>
      <c r="W56" s="164">
        <f t="shared" si="7"/>
        <v>0</v>
      </c>
      <c r="X56" s="164">
        <f t="shared" si="7"/>
        <v>0</v>
      </c>
      <c r="Y56" s="164">
        <f t="shared" si="7"/>
        <v>0</v>
      </c>
      <c r="Z56" s="164">
        <f t="shared" si="7"/>
        <v>0</v>
      </c>
      <c r="AA56" s="459"/>
      <c r="AB56" s="492"/>
      <c r="AC56" s="164">
        <f t="shared" si="2"/>
        <v>0</v>
      </c>
      <c r="AD56" s="167"/>
      <c r="AE56" s="167"/>
      <c r="AF56" s="167"/>
      <c r="AG56" s="167"/>
      <c r="AH56" s="167"/>
      <c r="AI56" s="167"/>
      <c r="AJ56" s="459"/>
      <c r="AK56" s="495"/>
      <c r="AL56" s="164">
        <f t="shared" si="3"/>
        <v>0</v>
      </c>
      <c r="AM56" s="167"/>
      <c r="AN56" s="167"/>
      <c r="AO56" s="167"/>
      <c r="AP56" s="167"/>
      <c r="AQ56" s="167"/>
      <c r="AR56" s="167"/>
      <c r="AS56" s="459"/>
      <c r="AT56" s="486"/>
      <c r="AU56" s="164">
        <f t="shared" si="4"/>
        <v>0</v>
      </c>
      <c r="AV56" s="167"/>
      <c r="AW56" s="167"/>
      <c r="AX56" s="167"/>
      <c r="AY56" s="167"/>
      <c r="AZ56" s="167"/>
      <c r="BA56" s="167"/>
      <c r="BB56" s="459"/>
      <c r="BC56" s="489"/>
      <c r="BD56" s="164">
        <f t="shared" si="5"/>
        <v>0</v>
      </c>
      <c r="BE56" s="167"/>
      <c r="BF56" s="167"/>
      <c r="BG56" s="167"/>
      <c r="BH56" s="167"/>
      <c r="BI56" s="167"/>
      <c r="BJ56" s="167"/>
      <c r="BK56" s="473"/>
      <c r="BL56" s="474"/>
      <c r="BM56" s="474"/>
      <c r="BN56" s="474"/>
      <c r="BO56" s="474"/>
      <c r="BP56" s="474"/>
      <c r="BQ56" s="474"/>
      <c r="BR56" s="474"/>
      <c r="BS56" s="475"/>
    </row>
    <row r="57" spans="1:71" s="174" customFormat="1" ht="40.200000000000003" customHeight="1" x14ac:dyDescent="0.3">
      <c r="A57" s="152"/>
      <c r="B57" s="501"/>
      <c r="C57" s="508"/>
      <c r="D57" s="393"/>
      <c r="E57" s="396"/>
      <c r="F57" s="399"/>
      <c r="G57" s="402"/>
      <c r="H57" s="437"/>
      <c r="I57" s="437"/>
      <c r="J57" s="450"/>
      <c r="K57" s="453"/>
      <c r="L57" s="158"/>
      <c r="M57" s="158"/>
      <c r="N57" s="149"/>
      <c r="O57" s="149"/>
      <c r="P57" s="149"/>
      <c r="Q57" s="149"/>
      <c r="R57" s="459"/>
      <c r="S57" s="462"/>
      <c r="T57" s="164">
        <f t="shared" si="7"/>
        <v>0</v>
      </c>
      <c r="U57" s="164">
        <f t="shared" si="7"/>
        <v>0</v>
      </c>
      <c r="V57" s="164">
        <f t="shared" si="7"/>
        <v>0</v>
      </c>
      <c r="W57" s="164">
        <f t="shared" si="7"/>
        <v>0</v>
      </c>
      <c r="X57" s="164">
        <f t="shared" si="7"/>
        <v>0</v>
      </c>
      <c r="Y57" s="164">
        <f t="shared" si="7"/>
        <v>0</v>
      </c>
      <c r="Z57" s="164">
        <f t="shared" si="7"/>
        <v>0</v>
      </c>
      <c r="AA57" s="459"/>
      <c r="AB57" s="492"/>
      <c r="AC57" s="164">
        <f t="shared" si="2"/>
        <v>0</v>
      </c>
      <c r="AD57" s="167"/>
      <c r="AE57" s="167"/>
      <c r="AF57" s="167"/>
      <c r="AG57" s="167"/>
      <c r="AH57" s="167"/>
      <c r="AI57" s="167"/>
      <c r="AJ57" s="459"/>
      <c r="AK57" s="495"/>
      <c r="AL57" s="164">
        <f t="shared" si="3"/>
        <v>0</v>
      </c>
      <c r="AM57" s="167"/>
      <c r="AN57" s="167"/>
      <c r="AO57" s="167"/>
      <c r="AP57" s="167"/>
      <c r="AQ57" s="167"/>
      <c r="AR57" s="167"/>
      <c r="AS57" s="459"/>
      <c r="AT57" s="486"/>
      <c r="AU57" s="164">
        <f t="shared" si="4"/>
        <v>0</v>
      </c>
      <c r="AV57" s="167"/>
      <c r="AW57" s="167"/>
      <c r="AX57" s="167"/>
      <c r="AY57" s="167"/>
      <c r="AZ57" s="167"/>
      <c r="BA57" s="167"/>
      <c r="BB57" s="459"/>
      <c r="BC57" s="489"/>
      <c r="BD57" s="164">
        <f t="shared" si="5"/>
        <v>0</v>
      </c>
      <c r="BE57" s="167"/>
      <c r="BF57" s="167"/>
      <c r="BG57" s="167"/>
      <c r="BH57" s="167"/>
      <c r="BI57" s="167"/>
      <c r="BJ57" s="167"/>
      <c r="BK57" s="473"/>
      <c r="BL57" s="474"/>
      <c r="BM57" s="474"/>
      <c r="BN57" s="474"/>
      <c r="BO57" s="474"/>
      <c r="BP57" s="474"/>
      <c r="BQ57" s="474"/>
      <c r="BR57" s="474"/>
      <c r="BS57" s="475"/>
    </row>
    <row r="58" spans="1:71" s="174" customFormat="1" ht="40.200000000000003" customHeight="1" thickBot="1" x14ac:dyDescent="0.35">
      <c r="A58" s="152"/>
      <c r="B58" s="501"/>
      <c r="C58" s="508"/>
      <c r="D58" s="394"/>
      <c r="E58" s="397"/>
      <c r="F58" s="400"/>
      <c r="G58" s="403"/>
      <c r="H58" s="438"/>
      <c r="I58" s="438"/>
      <c r="J58" s="451"/>
      <c r="K58" s="454"/>
      <c r="L58" s="159"/>
      <c r="M58" s="159"/>
      <c r="N58" s="150"/>
      <c r="O58" s="150"/>
      <c r="P58" s="150"/>
      <c r="Q58" s="150"/>
      <c r="R58" s="460"/>
      <c r="S58" s="463"/>
      <c r="T58" s="165">
        <f t="shared" si="7"/>
        <v>0</v>
      </c>
      <c r="U58" s="165">
        <f t="shared" si="7"/>
        <v>0</v>
      </c>
      <c r="V58" s="165">
        <f t="shared" si="7"/>
        <v>0</v>
      </c>
      <c r="W58" s="165">
        <f t="shared" si="7"/>
        <v>0</v>
      </c>
      <c r="X58" s="165">
        <f t="shared" si="7"/>
        <v>0</v>
      </c>
      <c r="Y58" s="165">
        <f t="shared" si="7"/>
        <v>0</v>
      </c>
      <c r="Z58" s="165">
        <f t="shared" si="7"/>
        <v>0</v>
      </c>
      <c r="AA58" s="460"/>
      <c r="AB58" s="493"/>
      <c r="AC58" s="165">
        <f t="shared" si="2"/>
        <v>0</v>
      </c>
      <c r="AD58" s="168"/>
      <c r="AE58" s="168"/>
      <c r="AF58" s="168"/>
      <c r="AG58" s="168"/>
      <c r="AH58" s="168"/>
      <c r="AI58" s="168"/>
      <c r="AJ58" s="460"/>
      <c r="AK58" s="496"/>
      <c r="AL58" s="165">
        <f t="shared" si="3"/>
        <v>0</v>
      </c>
      <c r="AM58" s="168"/>
      <c r="AN58" s="168"/>
      <c r="AO58" s="168"/>
      <c r="AP58" s="168"/>
      <c r="AQ58" s="168"/>
      <c r="AR58" s="168"/>
      <c r="AS58" s="460"/>
      <c r="AT58" s="487"/>
      <c r="AU58" s="165">
        <f t="shared" si="4"/>
        <v>0</v>
      </c>
      <c r="AV58" s="168"/>
      <c r="AW58" s="168"/>
      <c r="AX58" s="168"/>
      <c r="AY58" s="168"/>
      <c r="AZ58" s="168"/>
      <c r="BA58" s="168"/>
      <c r="BB58" s="460"/>
      <c r="BC58" s="490"/>
      <c r="BD58" s="165">
        <f t="shared" si="5"/>
        <v>0</v>
      </c>
      <c r="BE58" s="168"/>
      <c r="BF58" s="168"/>
      <c r="BG58" s="168"/>
      <c r="BH58" s="168"/>
      <c r="BI58" s="168"/>
      <c r="BJ58" s="168"/>
      <c r="BK58" s="482"/>
      <c r="BL58" s="483"/>
      <c r="BM58" s="483"/>
      <c r="BN58" s="483"/>
      <c r="BO58" s="483"/>
      <c r="BP58" s="483"/>
      <c r="BQ58" s="483"/>
      <c r="BR58" s="483"/>
      <c r="BS58" s="484"/>
    </row>
    <row r="59" spans="1:71" s="174" customFormat="1" ht="40.200000000000003" customHeight="1" thickTop="1" x14ac:dyDescent="0.3">
      <c r="A59" s="152"/>
      <c r="B59" s="501"/>
      <c r="C59" s="508"/>
      <c r="D59" s="392">
        <v>851</v>
      </c>
      <c r="E59" s="395" t="str">
        <f>+Metas!K984</f>
        <v>Proyectos gestionados y/o apoyados para mejorar la producción de arroz</v>
      </c>
      <c r="F59" s="398">
        <v>0</v>
      </c>
      <c r="G59" s="401">
        <f>SUM(H59:K59)</f>
        <v>0</v>
      </c>
      <c r="H59" s="436"/>
      <c r="I59" s="436"/>
      <c r="J59" s="449"/>
      <c r="K59" s="452"/>
      <c r="L59" s="157" t="s">
        <v>3451</v>
      </c>
      <c r="M59" s="157" t="s">
        <v>3452</v>
      </c>
      <c r="N59" s="148"/>
      <c r="O59" s="148"/>
      <c r="P59" s="148"/>
      <c r="Q59" s="148"/>
      <c r="R59" s="458">
        <f>+$D59</f>
        <v>851</v>
      </c>
      <c r="S59" s="461">
        <f>+F59</f>
        <v>0</v>
      </c>
      <c r="T59" s="163">
        <f t="shared" si="7"/>
        <v>0</v>
      </c>
      <c r="U59" s="163">
        <f t="shared" si="7"/>
        <v>0</v>
      </c>
      <c r="V59" s="163">
        <f t="shared" si="7"/>
        <v>0</v>
      </c>
      <c r="W59" s="163">
        <f t="shared" si="7"/>
        <v>0</v>
      </c>
      <c r="X59" s="163">
        <f t="shared" si="7"/>
        <v>0</v>
      </c>
      <c r="Y59" s="163">
        <f t="shared" si="7"/>
        <v>0</v>
      </c>
      <c r="Z59" s="163">
        <f t="shared" si="7"/>
        <v>0</v>
      </c>
      <c r="AA59" s="458">
        <f>+$D59</f>
        <v>851</v>
      </c>
      <c r="AB59" s="491">
        <f>+H59</f>
        <v>0</v>
      </c>
      <c r="AC59" s="163">
        <f t="shared" si="2"/>
        <v>0</v>
      </c>
      <c r="AD59" s="166"/>
      <c r="AE59" s="166"/>
      <c r="AF59" s="166"/>
      <c r="AG59" s="166"/>
      <c r="AH59" s="166"/>
      <c r="AI59" s="166"/>
      <c r="AJ59" s="458">
        <f>+$D59</f>
        <v>851</v>
      </c>
      <c r="AK59" s="494">
        <f>+I59</f>
        <v>0</v>
      </c>
      <c r="AL59" s="163">
        <f t="shared" si="3"/>
        <v>0</v>
      </c>
      <c r="AM59" s="166"/>
      <c r="AN59" s="166"/>
      <c r="AO59" s="166"/>
      <c r="AP59" s="166"/>
      <c r="AQ59" s="166"/>
      <c r="AR59" s="166"/>
      <c r="AS59" s="458">
        <f>+$D59</f>
        <v>851</v>
      </c>
      <c r="AT59" s="485">
        <f>+J59</f>
        <v>0</v>
      </c>
      <c r="AU59" s="163">
        <f t="shared" si="4"/>
        <v>0</v>
      </c>
      <c r="AV59" s="166"/>
      <c r="AW59" s="166"/>
      <c r="AX59" s="166"/>
      <c r="AY59" s="166"/>
      <c r="AZ59" s="166"/>
      <c r="BA59" s="166"/>
      <c r="BB59" s="458">
        <f>+$D59</f>
        <v>851</v>
      </c>
      <c r="BC59" s="488">
        <f>+K59</f>
        <v>0</v>
      </c>
      <c r="BD59" s="163">
        <f t="shared" si="5"/>
        <v>0</v>
      </c>
      <c r="BE59" s="166"/>
      <c r="BF59" s="166"/>
      <c r="BG59" s="166"/>
      <c r="BH59" s="166"/>
      <c r="BI59" s="166"/>
      <c r="BJ59" s="166"/>
      <c r="BK59" s="470"/>
      <c r="BL59" s="471"/>
      <c r="BM59" s="471"/>
      <c r="BN59" s="471"/>
      <c r="BO59" s="471"/>
      <c r="BP59" s="471"/>
      <c r="BQ59" s="471"/>
      <c r="BR59" s="471"/>
      <c r="BS59" s="472"/>
    </row>
    <row r="60" spans="1:71" s="174" customFormat="1" ht="40.200000000000003" customHeight="1" x14ac:dyDescent="0.3">
      <c r="A60" s="152"/>
      <c r="B60" s="501"/>
      <c r="C60" s="508"/>
      <c r="D60" s="393"/>
      <c r="E60" s="396"/>
      <c r="F60" s="399"/>
      <c r="G60" s="402"/>
      <c r="H60" s="437"/>
      <c r="I60" s="437"/>
      <c r="J60" s="450"/>
      <c r="K60" s="453"/>
      <c r="L60" s="158"/>
      <c r="M60" s="158"/>
      <c r="N60" s="149"/>
      <c r="O60" s="149"/>
      <c r="P60" s="149"/>
      <c r="Q60" s="149"/>
      <c r="R60" s="459"/>
      <c r="S60" s="462"/>
      <c r="T60" s="164">
        <f t="shared" si="7"/>
        <v>0</v>
      </c>
      <c r="U60" s="164">
        <f t="shared" si="7"/>
        <v>0</v>
      </c>
      <c r="V60" s="164">
        <f t="shared" si="7"/>
        <v>0</v>
      </c>
      <c r="W60" s="164">
        <f t="shared" si="7"/>
        <v>0</v>
      </c>
      <c r="X60" s="164">
        <f t="shared" si="7"/>
        <v>0</v>
      </c>
      <c r="Y60" s="164">
        <f t="shared" si="7"/>
        <v>0</v>
      </c>
      <c r="Z60" s="164">
        <f t="shared" si="7"/>
        <v>0</v>
      </c>
      <c r="AA60" s="459"/>
      <c r="AB60" s="492"/>
      <c r="AC60" s="164">
        <f t="shared" si="2"/>
        <v>0</v>
      </c>
      <c r="AD60" s="167"/>
      <c r="AE60" s="167"/>
      <c r="AF60" s="167"/>
      <c r="AG60" s="167"/>
      <c r="AH60" s="167"/>
      <c r="AI60" s="167"/>
      <c r="AJ60" s="459"/>
      <c r="AK60" s="495"/>
      <c r="AL60" s="164">
        <f t="shared" si="3"/>
        <v>0</v>
      </c>
      <c r="AM60" s="167"/>
      <c r="AN60" s="167"/>
      <c r="AO60" s="167"/>
      <c r="AP60" s="167"/>
      <c r="AQ60" s="167"/>
      <c r="AR60" s="167"/>
      <c r="AS60" s="459"/>
      <c r="AT60" s="486"/>
      <c r="AU60" s="164">
        <f t="shared" si="4"/>
        <v>0</v>
      </c>
      <c r="AV60" s="167"/>
      <c r="AW60" s="167"/>
      <c r="AX60" s="167"/>
      <c r="AY60" s="167"/>
      <c r="AZ60" s="167"/>
      <c r="BA60" s="167"/>
      <c r="BB60" s="459"/>
      <c r="BC60" s="489"/>
      <c r="BD60" s="164">
        <f t="shared" si="5"/>
        <v>0</v>
      </c>
      <c r="BE60" s="167"/>
      <c r="BF60" s="167"/>
      <c r="BG60" s="167"/>
      <c r="BH60" s="167"/>
      <c r="BI60" s="167"/>
      <c r="BJ60" s="167"/>
      <c r="BK60" s="473"/>
      <c r="BL60" s="474"/>
      <c r="BM60" s="474"/>
      <c r="BN60" s="474"/>
      <c r="BO60" s="474"/>
      <c r="BP60" s="474"/>
      <c r="BQ60" s="474"/>
      <c r="BR60" s="474"/>
      <c r="BS60" s="475"/>
    </row>
    <row r="61" spans="1:71" s="174" customFormat="1" ht="40.200000000000003" customHeight="1" x14ac:dyDescent="0.3">
      <c r="A61" s="152"/>
      <c r="B61" s="501"/>
      <c r="C61" s="508"/>
      <c r="D61" s="393"/>
      <c r="E61" s="396"/>
      <c r="F61" s="399"/>
      <c r="G61" s="402"/>
      <c r="H61" s="437"/>
      <c r="I61" s="437"/>
      <c r="J61" s="450"/>
      <c r="K61" s="453"/>
      <c r="L61" s="158"/>
      <c r="M61" s="158"/>
      <c r="N61" s="149"/>
      <c r="O61" s="149"/>
      <c r="P61" s="149"/>
      <c r="Q61" s="149"/>
      <c r="R61" s="459"/>
      <c r="S61" s="462"/>
      <c r="T61" s="164">
        <f t="shared" si="7"/>
        <v>0</v>
      </c>
      <c r="U61" s="164">
        <f t="shared" si="7"/>
        <v>0</v>
      </c>
      <c r="V61" s="164">
        <f t="shared" si="7"/>
        <v>0</v>
      </c>
      <c r="W61" s="164">
        <f t="shared" si="7"/>
        <v>0</v>
      </c>
      <c r="X61" s="164">
        <f t="shared" si="7"/>
        <v>0</v>
      </c>
      <c r="Y61" s="164">
        <f t="shared" si="7"/>
        <v>0</v>
      </c>
      <c r="Z61" s="164">
        <f t="shared" si="7"/>
        <v>0</v>
      </c>
      <c r="AA61" s="459"/>
      <c r="AB61" s="492"/>
      <c r="AC61" s="164">
        <f t="shared" si="2"/>
        <v>0</v>
      </c>
      <c r="AD61" s="167"/>
      <c r="AE61" s="167"/>
      <c r="AF61" s="167"/>
      <c r="AG61" s="167"/>
      <c r="AH61" s="167"/>
      <c r="AI61" s="167"/>
      <c r="AJ61" s="459"/>
      <c r="AK61" s="495"/>
      <c r="AL61" s="164">
        <f t="shared" si="3"/>
        <v>0</v>
      </c>
      <c r="AM61" s="167"/>
      <c r="AN61" s="167"/>
      <c r="AO61" s="167"/>
      <c r="AP61" s="167"/>
      <c r="AQ61" s="167"/>
      <c r="AR61" s="167"/>
      <c r="AS61" s="459"/>
      <c r="AT61" s="486"/>
      <c r="AU61" s="164">
        <f t="shared" si="4"/>
        <v>0</v>
      </c>
      <c r="AV61" s="167"/>
      <c r="AW61" s="167"/>
      <c r="AX61" s="167"/>
      <c r="AY61" s="167"/>
      <c r="AZ61" s="167"/>
      <c r="BA61" s="167"/>
      <c r="BB61" s="459"/>
      <c r="BC61" s="489"/>
      <c r="BD61" s="164">
        <f t="shared" si="5"/>
        <v>0</v>
      </c>
      <c r="BE61" s="167"/>
      <c r="BF61" s="167"/>
      <c r="BG61" s="167"/>
      <c r="BH61" s="167"/>
      <c r="BI61" s="167"/>
      <c r="BJ61" s="167"/>
      <c r="BK61" s="473"/>
      <c r="BL61" s="474"/>
      <c r="BM61" s="474"/>
      <c r="BN61" s="474"/>
      <c r="BO61" s="474"/>
      <c r="BP61" s="474"/>
      <c r="BQ61" s="474"/>
      <c r="BR61" s="474"/>
      <c r="BS61" s="475"/>
    </row>
    <row r="62" spans="1:71" s="174" customFormat="1" ht="40.200000000000003" customHeight="1" thickBot="1" x14ac:dyDescent="0.35">
      <c r="A62" s="152"/>
      <c r="B62" s="501"/>
      <c r="C62" s="509"/>
      <c r="D62" s="394"/>
      <c r="E62" s="397"/>
      <c r="F62" s="400"/>
      <c r="G62" s="403"/>
      <c r="H62" s="438"/>
      <c r="I62" s="438"/>
      <c r="J62" s="451"/>
      <c r="K62" s="454"/>
      <c r="L62" s="159"/>
      <c r="M62" s="159"/>
      <c r="N62" s="150"/>
      <c r="O62" s="150"/>
      <c r="P62" s="150"/>
      <c r="Q62" s="150"/>
      <c r="R62" s="460"/>
      <c r="S62" s="463"/>
      <c r="T62" s="165">
        <f t="shared" si="7"/>
        <v>0</v>
      </c>
      <c r="U62" s="165">
        <f t="shared" si="7"/>
        <v>0</v>
      </c>
      <c r="V62" s="165">
        <f t="shared" si="7"/>
        <v>0</v>
      </c>
      <c r="W62" s="165">
        <f t="shared" si="7"/>
        <v>0</v>
      </c>
      <c r="X62" s="165">
        <f t="shared" si="7"/>
        <v>0</v>
      </c>
      <c r="Y62" s="165">
        <f t="shared" si="7"/>
        <v>0</v>
      </c>
      <c r="Z62" s="165">
        <f t="shared" si="7"/>
        <v>0</v>
      </c>
      <c r="AA62" s="460"/>
      <c r="AB62" s="493"/>
      <c r="AC62" s="165">
        <f t="shared" si="2"/>
        <v>0</v>
      </c>
      <c r="AD62" s="168"/>
      <c r="AE62" s="168"/>
      <c r="AF62" s="168"/>
      <c r="AG62" s="168"/>
      <c r="AH62" s="168"/>
      <c r="AI62" s="168"/>
      <c r="AJ62" s="460"/>
      <c r="AK62" s="496"/>
      <c r="AL62" s="165">
        <f t="shared" si="3"/>
        <v>0</v>
      </c>
      <c r="AM62" s="168"/>
      <c r="AN62" s="168"/>
      <c r="AO62" s="168"/>
      <c r="AP62" s="168"/>
      <c r="AQ62" s="168"/>
      <c r="AR62" s="168"/>
      <c r="AS62" s="460"/>
      <c r="AT62" s="487"/>
      <c r="AU62" s="165">
        <f t="shared" si="4"/>
        <v>0</v>
      </c>
      <c r="AV62" s="168"/>
      <c r="AW62" s="168"/>
      <c r="AX62" s="168"/>
      <c r="AY62" s="168"/>
      <c r="AZ62" s="168"/>
      <c r="BA62" s="168"/>
      <c r="BB62" s="460"/>
      <c r="BC62" s="490"/>
      <c r="BD62" s="165">
        <f t="shared" si="5"/>
        <v>0</v>
      </c>
      <c r="BE62" s="168"/>
      <c r="BF62" s="168"/>
      <c r="BG62" s="168"/>
      <c r="BH62" s="168"/>
      <c r="BI62" s="168"/>
      <c r="BJ62" s="168"/>
      <c r="BK62" s="482"/>
      <c r="BL62" s="483"/>
      <c r="BM62" s="483"/>
      <c r="BN62" s="483"/>
      <c r="BO62" s="483"/>
      <c r="BP62" s="483"/>
      <c r="BQ62" s="483"/>
      <c r="BR62" s="483"/>
      <c r="BS62" s="484"/>
    </row>
    <row r="63" spans="1:71" s="174" customFormat="1" ht="40.200000000000003" customHeight="1" thickTop="1" thickBot="1" x14ac:dyDescent="0.35">
      <c r="A63" s="152"/>
      <c r="B63" s="501"/>
      <c r="C63" s="506" t="s">
        <v>515</v>
      </c>
      <c r="D63" s="392">
        <v>852</v>
      </c>
      <c r="E63" s="395" t="str">
        <f>+Metas!K985</f>
        <v>Eventos y/o ferias de agro negocios apoyadas</v>
      </c>
      <c r="F63" s="398">
        <v>3</v>
      </c>
      <c r="G63" s="401">
        <v>3</v>
      </c>
      <c r="H63" s="436"/>
      <c r="I63" s="436">
        <v>1</v>
      </c>
      <c r="J63" s="449">
        <v>1</v>
      </c>
      <c r="K63" s="452">
        <v>1</v>
      </c>
      <c r="L63" s="157" t="s">
        <v>3303</v>
      </c>
      <c r="M63" s="157" t="s">
        <v>314</v>
      </c>
      <c r="N63" s="148">
        <v>43952</v>
      </c>
      <c r="O63" s="148">
        <v>44051</v>
      </c>
      <c r="P63" s="148"/>
      <c r="Q63" s="148"/>
      <c r="R63" s="458">
        <f>+$D63</f>
        <v>852</v>
      </c>
      <c r="S63" s="461">
        <f>+F63</f>
        <v>3</v>
      </c>
      <c r="T63" s="163">
        <v>4</v>
      </c>
      <c r="U63" s="163">
        <v>4</v>
      </c>
      <c r="V63" s="163">
        <f t="shared" si="7"/>
        <v>0</v>
      </c>
      <c r="W63" s="163">
        <f t="shared" si="7"/>
        <v>0</v>
      </c>
      <c r="X63" s="163">
        <f t="shared" si="7"/>
        <v>0</v>
      </c>
      <c r="Y63" s="163">
        <f t="shared" si="7"/>
        <v>0</v>
      </c>
      <c r="Z63" s="163">
        <v>98</v>
      </c>
      <c r="AA63" s="458">
        <f>+$D63</f>
        <v>852</v>
      </c>
      <c r="AB63" s="491">
        <f>+H63</f>
        <v>0</v>
      </c>
      <c r="AC63" s="163">
        <v>2</v>
      </c>
      <c r="AD63" s="166">
        <v>2</v>
      </c>
      <c r="AE63" s="166"/>
      <c r="AF63" s="166"/>
      <c r="AG63" s="166"/>
      <c r="AH63" s="166"/>
      <c r="AI63" s="166">
        <v>49</v>
      </c>
      <c r="AJ63" s="458">
        <f>+$D63</f>
        <v>852</v>
      </c>
      <c r="AK63" s="494">
        <f>+I63</f>
        <v>1</v>
      </c>
      <c r="AL63" s="163">
        <v>1</v>
      </c>
      <c r="AM63" s="166">
        <v>1</v>
      </c>
      <c r="AN63" s="166"/>
      <c r="AO63" s="166"/>
      <c r="AP63" s="166"/>
      <c r="AQ63" s="166"/>
      <c r="AR63" s="166">
        <v>42</v>
      </c>
      <c r="AS63" s="458">
        <f>+$D63</f>
        <v>852</v>
      </c>
      <c r="AT63" s="485">
        <f>+J63</f>
        <v>1</v>
      </c>
      <c r="AU63" s="163">
        <f t="shared" si="4"/>
        <v>8</v>
      </c>
      <c r="AV63" s="166">
        <v>1</v>
      </c>
      <c r="AW63" s="166"/>
      <c r="AX63" s="166"/>
      <c r="AY63" s="166"/>
      <c r="AZ63" s="166"/>
      <c r="BA63" s="166">
        <v>7</v>
      </c>
      <c r="BB63" s="458">
        <f>+$D63</f>
        <v>852</v>
      </c>
      <c r="BC63" s="488">
        <f>+K63</f>
        <v>1</v>
      </c>
      <c r="BD63" s="163">
        <f t="shared" si="5"/>
        <v>0</v>
      </c>
      <c r="BE63" s="166"/>
      <c r="BF63" s="166"/>
      <c r="BG63" s="166"/>
      <c r="BH63" s="166"/>
      <c r="BI63" s="166"/>
      <c r="BJ63" s="166"/>
      <c r="BK63" s="470" t="s">
        <v>2379</v>
      </c>
      <c r="BL63" s="471"/>
      <c r="BM63" s="471"/>
      <c r="BN63" s="471"/>
      <c r="BO63" s="471"/>
      <c r="BP63" s="471"/>
      <c r="BQ63" s="471"/>
      <c r="BR63" s="471"/>
      <c r="BS63" s="472"/>
    </row>
    <row r="64" spans="1:71" s="174" customFormat="1" ht="40.200000000000003" customHeight="1" thickTop="1" thickBot="1" x14ac:dyDescent="0.35">
      <c r="A64" s="152"/>
      <c r="B64" s="501"/>
      <c r="C64" s="506"/>
      <c r="D64" s="393"/>
      <c r="E64" s="396"/>
      <c r="F64" s="399"/>
      <c r="G64" s="402"/>
      <c r="H64" s="437"/>
      <c r="I64" s="437"/>
      <c r="J64" s="450"/>
      <c r="K64" s="453"/>
      <c r="L64" s="158"/>
      <c r="M64" s="158"/>
      <c r="N64" s="149"/>
      <c r="O64" s="149"/>
      <c r="P64" s="149"/>
      <c r="Q64" s="149"/>
      <c r="R64" s="459"/>
      <c r="S64" s="462"/>
      <c r="T64" s="164">
        <f t="shared" si="7"/>
        <v>1</v>
      </c>
      <c r="U64" s="164">
        <f t="shared" si="7"/>
        <v>0</v>
      </c>
      <c r="V64" s="164">
        <f t="shared" si="7"/>
        <v>0</v>
      </c>
      <c r="W64" s="164">
        <f t="shared" si="7"/>
        <v>0</v>
      </c>
      <c r="X64" s="164">
        <f t="shared" si="7"/>
        <v>0</v>
      </c>
      <c r="Y64" s="164">
        <f t="shared" si="7"/>
        <v>0</v>
      </c>
      <c r="Z64" s="164"/>
      <c r="AA64" s="459"/>
      <c r="AB64" s="492"/>
      <c r="AC64" s="164">
        <f t="shared" si="2"/>
        <v>0</v>
      </c>
      <c r="AD64" s="167"/>
      <c r="AE64" s="167"/>
      <c r="AF64" s="167"/>
      <c r="AG64" s="167"/>
      <c r="AH64" s="167"/>
      <c r="AI64" s="167"/>
      <c r="AJ64" s="459"/>
      <c r="AK64" s="495"/>
      <c r="AL64" s="164">
        <f t="shared" si="3"/>
        <v>0</v>
      </c>
      <c r="AM64" s="167"/>
      <c r="AN64" s="167"/>
      <c r="AO64" s="167"/>
      <c r="AP64" s="167"/>
      <c r="AQ64" s="167"/>
      <c r="AR64" s="167"/>
      <c r="AS64" s="459"/>
      <c r="AT64" s="486"/>
      <c r="AU64" s="164">
        <v>1</v>
      </c>
      <c r="AV64" s="167"/>
      <c r="AW64" s="167"/>
      <c r="AX64" s="167"/>
      <c r="AY64" s="167"/>
      <c r="AZ64" s="167"/>
      <c r="BA64" s="167"/>
      <c r="BB64" s="459"/>
      <c r="BC64" s="489"/>
      <c r="BD64" s="164">
        <f t="shared" si="5"/>
        <v>0</v>
      </c>
      <c r="BE64" s="167"/>
      <c r="BF64" s="167"/>
      <c r="BG64" s="167"/>
      <c r="BH64" s="167"/>
      <c r="BI64" s="167"/>
      <c r="BJ64" s="167"/>
      <c r="BK64" s="473"/>
      <c r="BL64" s="474"/>
      <c r="BM64" s="474"/>
      <c r="BN64" s="474"/>
      <c r="BO64" s="474"/>
      <c r="BP64" s="474"/>
      <c r="BQ64" s="474"/>
      <c r="BR64" s="474"/>
      <c r="BS64" s="475"/>
    </row>
    <row r="65" spans="1:71" s="174" customFormat="1" ht="40.200000000000003" customHeight="1" thickTop="1" thickBot="1" x14ac:dyDescent="0.35">
      <c r="A65" s="152"/>
      <c r="B65" s="501"/>
      <c r="C65" s="506"/>
      <c r="D65" s="393"/>
      <c r="E65" s="396"/>
      <c r="F65" s="399"/>
      <c r="G65" s="402"/>
      <c r="H65" s="437"/>
      <c r="I65" s="437"/>
      <c r="J65" s="450"/>
      <c r="K65" s="453"/>
      <c r="L65" s="158"/>
      <c r="M65" s="158"/>
      <c r="N65" s="149"/>
      <c r="O65" s="149"/>
      <c r="P65" s="149"/>
      <c r="Q65" s="149"/>
      <c r="R65" s="459"/>
      <c r="S65" s="462"/>
      <c r="T65" s="164">
        <f t="shared" si="7"/>
        <v>0</v>
      </c>
      <c r="U65" s="164">
        <f t="shared" si="7"/>
        <v>0</v>
      </c>
      <c r="V65" s="164">
        <f t="shared" si="7"/>
        <v>0</v>
      </c>
      <c r="W65" s="164">
        <f t="shared" si="7"/>
        <v>0</v>
      </c>
      <c r="X65" s="164">
        <f t="shared" si="7"/>
        <v>0</v>
      </c>
      <c r="Y65" s="164">
        <f t="shared" si="7"/>
        <v>0</v>
      </c>
      <c r="Z65" s="164">
        <f t="shared" si="7"/>
        <v>0</v>
      </c>
      <c r="AA65" s="459"/>
      <c r="AB65" s="492"/>
      <c r="AC65" s="164">
        <f t="shared" si="2"/>
        <v>0</v>
      </c>
      <c r="AD65" s="167"/>
      <c r="AE65" s="167"/>
      <c r="AF65" s="167"/>
      <c r="AG65" s="167"/>
      <c r="AH65" s="167"/>
      <c r="AI65" s="167"/>
      <c r="AJ65" s="459"/>
      <c r="AK65" s="495"/>
      <c r="AL65" s="164">
        <f t="shared" si="3"/>
        <v>0</v>
      </c>
      <c r="AM65" s="167"/>
      <c r="AN65" s="167"/>
      <c r="AO65" s="167"/>
      <c r="AP65" s="167"/>
      <c r="AQ65" s="167"/>
      <c r="AR65" s="167"/>
      <c r="AS65" s="459"/>
      <c r="AT65" s="486"/>
      <c r="AU65" s="164">
        <f t="shared" si="4"/>
        <v>0</v>
      </c>
      <c r="AV65" s="167"/>
      <c r="AW65" s="167"/>
      <c r="AX65" s="167"/>
      <c r="AY65" s="167"/>
      <c r="AZ65" s="167"/>
      <c r="BA65" s="167"/>
      <c r="BB65" s="459"/>
      <c r="BC65" s="489"/>
      <c r="BD65" s="164">
        <f t="shared" si="5"/>
        <v>0</v>
      </c>
      <c r="BE65" s="167"/>
      <c r="BF65" s="167"/>
      <c r="BG65" s="167"/>
      <c r="BH65" s="167"/>
      <c r="BI65" s="167"/>
      <c r="BJ65" s="167"/>
      <c r="BK65" s="473"/>
      <c r="BL65" s="474"/>
      <c r="BM65" s="474"/>
      <c r="BN65" s="474"/>
      <c r="BO65" s="474"/>
      <c r="BP65" s="474"/>
      <c r="BQ65" s="474"/>
      <c r="BR65" s="474"/>
      <c r="BS65" s="475"/>
    </row>
    <row r="66" spans="1:71" s="174" customFormat="1" ht="40.200000000000003" customHeight="1" thickTop="1" thickBot="1" x14ac:dyDescent="0.35">
      <c r="A66" s="152"/>
      <c r="B66" s="501"/>
      <c r="C66" s="506"/>
      <c r="D66" s="394"/>
      <c r="E66" s="397"/>
      <c r="F66" s="400"/>
      <c r="G66" s="403"/>
      <c r="H66" s="438"/>
      <c r="I66" s="438"/>
      <c r="J66" s="451"/>
      <c r="K66" s="454"/>
      <c r="L66" s="159"/>
      <c r="M66" s="159"/>
      <c r="N66" s="150"/>
      <c r="O66" s="150"/>
      <c r="P66" s="150"/>
      <c r="Q66" s="150"/>
      <c r="R66" s="460"/>
      <c r="S66" s="463"/>
      <c r="T66" s="165">
        <f t="shared" si="7"/>
        <v>0</v>
      </c>
      <c r="U66" s="165">
        <f t="shared" si="7"/>
        <v>0</v>
      </c>
      <c r="V66" s="165">
        <f t="shared" si="7"/>
        <v>0</v>
      </c>
      <c r="W66" s="165">
        <f t="shared" si="7"/>
        <v>0</v>
      </c>
      <c r="X66" s="165">
        <f t="shared" si="7"/>
        <v>0</v>
      </c>
      <c r="Y66" s="165">
        <f t="shared" si="7"/>
        <v>0</v>
      </c>
      <c r="Z66" s="165">
        <f t="shared" si="7"/>
        <v>0</v>
      </c>
      <c r="AA66" s="460"/>
      <c r="AB66" s="493"/>
      <c r="AC66" s="165">
        <f t="shared" si="2"/>
        <v>0</v>
      </c>
      <c r="AD66" s="168"/>
      <c r="AE66" s="168"/>
      <c r="AF66" s="168"/>
      <c r="AG66" s="168"/>
      <c r="AH66" s="168"/>
      <c r="AI66" s="168"/>
      <c r="AJ66" s="460"/>
      <c r="AK66" s="496"/>
      <c r="AL66" s="165">
        <f t="shared" si="3"/>
        <v>0</v>
      </c>
      <c r="AM66" s="168"/>
      <c r="AN66" s="168"/>
      <c r="AO66" s="168"/>
      <c r="AP66" s="168"/>
      <c r="AQ66" s="168"/>
      <c r="AR66" s="168"/>
      <c r="AS66" s="460"/>
      <c r="AT66" s="487"/>
      <c r="AU66" s="165">
        <f t="shared" si="4"/>
        <v>0</v>
      </c>
      <c r="AV66" s="168"/>
      <c r="AW66" s="168"/>
      <c r="AX66" s="168"/>
      <c r="AY66" s="168"/>
      <c r="AZ66" s="168"/>
      <c r="BA66" s="168"/>
      <c r="BB66" s="460"/>
      <c r="BC66" s="490"/>
      <c r="BD66" s="165">
        <f t="shared" si="5"/>
        <v>0</v>
      </c>
      <c r="BE66" s="168"/>
      <c r="BF66" s="168"/>
      <c r="BG66" s="168"/>
      <c r="BH66" s="168"/>
      <c r="BI66" s="168"/>
      <c r="BJ66" s="168"/>
      <c r="BK66" s="482"/>
      <c r="BL66" s="483"/>
      <c r="BM66" s="483"/>
      <c r="BN66" s="483"/>
      <c r="BO66" s="483"/>
      <c r="BP66" s="483"/>
      <c r="BQ66" s="483"/>
      <c r="BR66" s="483"/>
      <c r="BS66" s="484"/>
    </row>
    <row r="67" spans="1:71" s="174" customFormat="1" ht="40.200000000000003" customHeight="1" thickTop="1" thickBot="1" x14ac:dyDescent="0.35">
      <c r="A67" s="152"/>
      <c r="B67" s="501"/>
      <c r="C67" s="506" t="s">
        <v>518</v>
      </c>
      <c r="D67" s="392">
        <v>853</v>
      </c>
      <c r="E67" s="395" t="str">
        <f>+Metas!K986</f>
        <v>Evaluaciones agropecuarias municipales EVA realizadas</v>
      </c>
      <c r="F67" s="398">
        <v>1</v>
      </c>
      <c r="G67" s="401">
        <f>SUM(H67:K67)</f>
        <v>1</v>
      </c>
      <c r="H67" s="436"/>
      <c r="I67" s="436"/>
      <c r="J67" s="449">
        <v>0.8</v>
      </c>
      <c r="K67" s="452">
        <v>0.2</v>
      </c>
      <c r="L67" s="157" t="s">
        <v>366</v>
      </c>
      <c r="M67" s="157" t="s">
        <v>367</v>
      </c>
      <c r="N67" s="148">
        <v>44021</v>
      </c>
      <c r="O67" s="148">
        <v>44043</v>
      </c>
      <c r="P67" s="148"/>
      <c r="Q67" s="148"/>
      <c r="R67" s="458">
        <f>+$D67</f>
        <v>853</v>
      </c>
      <c r="S67" s="461">
        <f>+F67</f>
        <v>1</v>
      </c>
      <c r="T67" s="163">
        <v>0.2</v>
      </c>
      <c r="U67" s="163">
        <f t="shared" si="7"/>
        <v>0</v>
      </c>
      <c r="V67" s="163">
        <f t="shared" si="7"/>
        <v>0</v>
      </c>
      <c r="W67" s="163">
        <f t="shared" si="7"/>
        <v>0</v>
      </c>
      <c r="X67" s="163">
        <f t="shared" si="7"/>
        <v>0</v>
      </c>
      <c r="Y67" s="163">
        <f t="shared" si="7"/>
        <v>0</v>
      </c>
      <c r="Z67" s="163">
        <f t="shared" si="7"/>
        <v>0</v>
      </c>
      <c r="AA67" s="458">
        <f>+$D67</f>
        <v>853</v>
      </c>
      <c r="AB67" s="491">
        <f>+H67</f>
        <v>0</v>
      </c>
      <c r="AC67" s="163">
        <f t="shared" si="2"/>
        <v>0</v>
      </c>
      <c r="AD67" s="166"/>
      <c r="AE67" s="166"/>
      <c r="AF67" s="166"/>
      <c r="AG67" s="166"/>
      <c r="AH67" s="166"/>
      <c r="AI67" s="166"/>
      <c r="AJ67" s="458">
        <f>+$D67</f>
        <v>853</v>
      </c>
      <c r="AK67" s="494">
        <f>+I67</f>
        <v>0</v>
      </c>
      <c r="AL67" s="163">
        <f t="shared" si="3"/>
        <v>0</v>
      </c>
      <c r="AM67" s="166"/>
      <c r="AN67" s="166"/>
      <c r="AO67" s="166"/>
      <c r="AP67" s="166"/>
      <c r="AQ67" s="166"/>
      <c r="AR67" s="166"/>
      <c r="AS67" s="458">
        <f>+$D67</f>
        <v>853</v>
      </c>
      <c r="AT67" s="485"/>
      <c r="AU67" s="163">
        <f t="shared" si="4"/>
        <v>0</v>
      </c>
      <c r="AV67" s="166"/>
      <c r="AW67" s="166"/>
      <c r="AX67" s="166"/>
      <c r="AY67" s="166"/>
      <c r="AZ67" s="166"/>
      <c r="BA67" s="166"/>
      <c r="BB67" s="458">
        <f>+$D67</f>
        <v>853</v>
      </c>
      <c r="BC67" s="488">
        <v>1</v>
      </c>
      <c r="BD67" s="163">
        <f t="shared" si="5"/>
        <v>0</v>
      </c>
      <c r="BE67" s="166"/>
      <c r="BF67" s="166"/>
      <c r="BG67" s="166"/>
      <c r="BH67" s="166"/>
      <c r="BI67" s="166"/>
      <c r="BJ67" s="166"/>
      <c r="BK67" s="470"/>
      <c r="BL67" s="471"/>
      <c r="BM67" s="471"/>
      <c r="BN67" s="471"/>
      <c r="BO67" s="471"/>
      <c r="BP67" s="471"/>
      <c r="BQ67" s="471"/>
      <c r="BR67" s="471"/>
      <c r="BS67" s="472"/>
    </row>
    <row r="68" spans="1:71" s="174" customFormat="1" ht="40.200000000000003" customHeight="1" thickTop="1" thickBot="1" x14ac:dyDescent="0.35">
      <c r="A68" s="152"/>
      <c r="B68" s="501"/>
      <c r="C68" s="506"/>
      <c r="D68" s="393"/>
      <c r="E68" s="396"/>
      <c r="F68" s="399"/>
      <c r="G68" s="402"/>
      <c r="H68" s="437"/>
      <c r="I68" s="437"/>
      <c r="J68" s="450"/>
      <c r="K68" s="453"/>
      <c r="L68" s="158" t="s">
        <v>361</v>
      </c>
      <c r="M68" s="158" t="s">
        <v>362</v>
      </c>
      <c r="N68" s="149">
        <v>44061</v>
      </c>
      <c r="O68" s="149">
        <v>44067</v>
      </c>
      <c r="P68" s="149"/>
      <c r="Q68" s="149"/>
      <c r="R68" s="459"/>
      <c r="S68" s="462"/>
      <c r="T68" s="164">
        <f t="shared" si="7"/>
        <v>0</v>
      </c>
      <c r="U68" s="164">
        <f t="shared" si="7"/>
        <v>0</v>
      </c>
      <c r="V68" s="164">
        <f t="shared" si="7"/>
        <v>0</v>
      </c>
      <c r="W68" s="164">
        <f t="shared" ref="W68:Z74" si="8">+AF68+AO68+AX68+BG68</f>
        <v>0</v>
      </c>
      <c r="X68" s="164">
        <f t="shared" si="8"/>
        <v>0</v>
      </c>
      <c r="Y68" s="164">
        <f t="shared" si="8"/>
        <v>0</v>
      </c>
      <c r="Z68" s="164">
        <f t="shared" si="8"/>
        <v>0</v>
      </c>
      <c r="AA68" s="459"/>
      <c r="AB68" s="492"/>
      <c r="AC68" s="164">
        <f t="shared" si="2"/>
        <v>0</v>
      </c>
      <c r="AD68" s="167"/>
      <c r="AE68" s="167"/>
      <c r="AF68" s="167"/>
      <c r="AG68" s="167"/>
      <c r="AH68" s="167"/>
      <c r="AI68" s="167"/>
      <c r="AJ68" s="459"/>
      <c r="AK68" s="495"/>
      <c r="AL68" s="164">
        <f t="shared" si="3"/>
        <v>0</v>
      </c>
      <c r="AM68" s="167"/>
      <c r="AN68" s="167"/>
      <c r="AO68" s="167"/>
      <c r="AP68" s="167"/>
      <c r="AQ68" s="167"/>
      <c r="AR68" s="167"/>
      <c r="AS68" s="459"/>
      <c r="AT68" s="486"/>
      <c r="AU68" s="164">
        <f t="shared" si="4"/>
        <v>0</v>
      </c>
      <c r="AV68" s="167"/>
      <c r="AW68" s="167"/>
      <c r="AX68" s="167"/>
      <c r="AY68" s="167"/>
      <c r="AZ68" s="167"/>
      <c r="BA68" s="167"/>
      <c r="BB68" s="459"/>
      <c r="BC68" s="489"/>
      <c r="BD68" s="164">
        <f t="shared" si="5"/>
        <v>0</v>
      </c>
      <c r="BE68" s="167"/>
      <c r="BF68" s="167"/>
      <c r="BG68" s="167"/>
      <c r="BH68" s="167"/>
      <c r="BI68" s="167"/>
      <c r="BJ68" s="167"/>
      <c r="BK68" s="473"/>
      <c r="BL68" s="474"/>
      <c r="BM68" s="474"/>
      <c r="BN68" s="474"/>
      <c r="BO68" s="474"/>
      <c r="BP68" s="474"/>
      <c r="BQ68" s="474"/>
      <c r="BR68" s="474"/>
      <c r="BS68" s="475"/>
    </row>
    <row r="69" spans="1:71" s="174" customFormat="1" ht="40.200000000000003" customHeight="1" thickTop="1" thickBot="1" x14ac:dyDescent="0.35">
      <c r="A69" s="152"/>
      <c r="B69" s="501"/>
      <c r="C69" s="506"/>
      <c r="D69" s="393"/>
      <c r="E69" s="396"/>
      <c r="F69" s="399"/>
      <c r="G69" s="402"/>
      <c r="H69" s="437"/>
      <c r="I69" s="437"/>
      <c r="J69" s="450"/>
      <c r="K69" s="453"/>
      <c r="L69" s="158" t="s">
        <v>364</v>
      </c>
      <c r="M69" s="158" t="s">
        <v>363</v>
      </c>
      <c r="N69" s="149">
        <v>44081</v>
      </c>
      <c r="O69" s="149">
        <v>44123</v>
      </c>
      <c r="P69" s="149"/>
      <c r="Q69" s="149"/>
      <c r="R69" s="459"/>
      <c r="S69" s="462"/>
      <c r="T69" s="164">
        <f t="shared" ref="T69:V74" si="9">+AC69+AL69+AU69+BD69</f>
        <v>0</v>
      </c>
      <c r="U69" s="164">
        <f t="shared" si="9"/>
        <v>0</v>
      </c>
      <c r="V69" s="164">
        <f t="shared" si="9"/>
        <v>0</v>
      </c>
      <c r="W69" s="164">
        <f t="shared" si="8"/>
        <v>0</v>
      </c>
      <c r="X69" s="164">
        <f t="shared" si="8"/>
        <v>0</v>
      </c>
      <c r="Y69" s="164">
        <f t="shared" si="8"/>
        <v>0</v>
      </c>
      <c r="Z69" s="164">
        <f t="shared" si="8"/>
        <v>0</v>
      </c>
      <c r="AA69" s="459"/>
      <c r="AB69" s="492"/>
      <c r="AC69" s="164">
        <f t="shared" si="2"/>
        <v>0</v>
      </c>
      <c r="AD69" s="167"/>
      <c r="AE69" s="167"/>
      <c r="AF69" s="167"/>
      <c r="AG69" s="167"/>
      <c r="AH69" s="167"/>
      <c r="AI69" s="167"/>
      <c r="AJ69" s="459"/>
      <c r="AK69" s="495"/>
      <c r="AL69" s="164">
        <f t="shared" si="3"/>
        <v>0</v>
      </c>
      <c r="AM69" s="167"/>
      <c r="AN69" s="167"/>
      <c r="AO69" s="167"/>
      <c r="AP69" s="167"/>
      <c r="AQ69" s="167"/>
      <c r="AR69" s="167"/>
      <c r="AS69" s="459"/>
      <c r="AT69" s="486"/>
      <c r="AU69" s="164">
        <f t="shared" si="4"/>
        <v>0</v>
      </c>
      <c r="AV69" s="167"/>
      <c r="AW69" s="167"/>
      <c r="AX69" s="167"/>
      <c r="AY69" s="167"/>
      <c r="AZ69" s="167"/>
      <c r="BA69" s="167"/>
      <c r="BB69" s="459"/>
      <c r="BC69" s="489"/>
      <c r="BD69" s="164">
        <f t="shared" si="5"/>
        <v>0</v>
      </c>
      <c r="BE69" s="167"/>
      <c r="BF69" s="167"/>
      <c r="BG69" s="167"/>
      <c r="BH69" s="167"/>
      <c r="BI69" s="167"/>
      <c r="BJ69" s="167"/>
      <c r="BK69" s="473"/>
      <c r="BL69" s="474"/>
      <c r="BM69" s="474"/>
      <c r="BN69" s="474"/>
      <c r="BO69" s="474"/>
      <c r="BP69" s="474"/>
      <c r="BQ69" s="474"/>
      <c r="BR69" s="474"/>
      <c r="BS69" s="475"/>
    </row>
    <row r="70" spans="1:71" s="174" customFormat="1" ht="40.200000000000003" customHeight="1" thickTop="1" thickBot="1" x14ac:dyDescent="0.35">
      <c r="A70" s="152"/>
      <c r="B70" s="501"/>
      <c r="C70" s="506"/>
      <c r="D70" s="394"/>
      <c r="E70" s="397"/>
      <c r="F70" s="400"/>
      <c r="G70" s="403"/>
      <c r="H70" s="438"/>
      <c r="I70" s="438"/>
      <c r="J70" s="451"/>
      <c r="K70" s="454"/>
      <c r="L70" s="159" t="s">
        <v>365</v>
      </c>
      <c r="M70" s="159" t="s">
        <v>315</v>
      </c>
      <c r="N70" s="150">
        <v>44130</v>
      </c>
      <c r="O70" s="150">
        <v>44144</v>
      </c>
      <c r="P70" s="150"/>
      <c r="Q70" s="150"/>
      <c r="R70" s="460"/>
      <c r="S70" s="463"/>
      <c r="T70" s="165">
        <v>1</v>
      </c>
      <c r="U70" s="165">
        <v>1</v>
      </c>
      <c r="V70" s="165">
        <f t="shared" si="9"/>
        <v>0</v>
      </c>
      <c r="W70" s="165">
        <f t="shared" si="8"/>
        <v>0</v>
      </c>
      <c r="X70" s="165">
        <f t="shared" si="8"/>
        <v>0</v>
      </c>
      <c r="Y70" s="165">
        <f t="shared" si="8"/>
        <v>0</v>
      </c>
      <c r="Z70" s="165">
        <f t="shared" si="8"/>
        <v>0</v>
      </c>
      <c r="AA70" s="460"/>
      <c r="AB70" s="493"/>
      <c r="AC70" s="165">
        <f t="shared" si="2"/>
        <v>0</v>
      </c>
      <c r="AD70" s="168"/>
      <c r="AE70" s="168"/>
      <c r="AF70" s="168"/>
      <c r="AG70" s="168"/>
      <c r="AH70" s="168"/>
      <c r="AI70" s="168"/>
      <c r="AJ70" s="460"/>
      <c r="AK70" s="496"/>
      <c r="AL70" s="165">
        <f t="shared" si="3"/>
        <v>0</v>
      </c>
      <c r="AM70" s="168"/>
      <c r="AN70" s="168"/>
      <c r="AO70" s="168"/>
      <c r="AP70" s="168"/>
      <c r="AQ70" s="168"/>
      <c r="AR70" s="168"/>
      <c r="AS70" s="460"/>
      <c r="AT70" s="487"/>
      <c r="AU70" s="165">
        <f t="shared" si="4"/>
        <v>0</v>
      </c>
      <c r="AV70" s="168"/>
      <c r="AW70" s="168"/>
      <c r="AX70" s="168"/>
      <c r="AY70" s="168"/>
      <c r="AZ70" s="168"/>
      <c r="BA70" s="168"/>
      <c r="BB70" s="460"/>
      <c r="BC70" s="490"/>
      <c r="BD70" s="165">
        <v>1</v>
      </c>
      <c r="BE70" s="168">
        <v>1</v>
      </c>
      <c r="BF70" s="168"/>
      <c r="BG70" s="168"/>
      <c r="BH70" s="168"/>
      <c r="BI70" s="168"/>
      <c r="BJ70" s="168"/>
      <c r="BK70" s="482"/>
      <c r="BL70" s="483"/>
      <c r="BM70" s="483"/>
      <c r="BN70" s="483"/>
      <c r="BO70" s="483"/>
      <c r="BP70" s="483"/>
      <c r="BQ70" s="483"/>
      <c r="BR70" s="483"/>
      <c r="BS70" s="484"/>
    </row>
    <row r="71" spans="1:71" s="174" customFormat="1" ht="40.200000000000003" customHeight="1" thickTop="1" thickBot="1" x14ac:dyDescent="0.35">
      <c r="A71" s="152"/>
      <c r="B71" s="501"/>
      <c r="C71" s="506" t="s">
        <v>521</v>
      </c>
      <c r="D71" s="392">
        <v>854</v>
      </c>
      <c r="E71" s="395" t="str">
        <f>+Metas!K987</f>
        <v>Plan de Seguridad Alimentaria y Nutricional Formulado</v>
      </c>
      <c r="F71" s="398">
        <v>1</v>
      </c>
      <c r="G71" s="401">
        <v>1</v>
      </c>
      <c r="H71" s="436"/>
      <c r="I71" s="436">
        <v>0.2</v>
      </c>
      <c r="J71" s="449">
        <v>0.2</v>
      </c>
      <c r="K71" s="452">
        <v>0.6</v>
      </c>
      <c r="L71" s="157" t="s">
        <v>3453</v>
      </c>
      <c r="M71" s="157" t="s">
        <v>3454</v>
      </c>
      <c r="N71" s="148"/>
      <c r="O71" s="148"/>
      <c r="P71" s="148"/>
      <c r="Q71" s="148"/>
      <c r="R71" s="458">
        <f>+$D71</f>
        <v>854</v>
      </c>
      <c r="S71" s="461">
        <f>+F71</f>
        <v>1</v>
      </c>
      <c r="T71" s="163">
        <f t="shared" si="9"/>
        <v>0</v>
      </c>
      <c r="U71" s="163">
        <f t="shared" si="9"/>
        <v>0</v>
      </c>
      <c r="V71" s="163">
        <f t="shared" si="9"/>
        <v>0</v>
      </c>
      <c r="W71" s="163">
        <f t="shared" si="8"/>
        <v>0</v>
      </c>
      <c r="X71" s="163">
        <f t="shared" si="8"/>
        <v>0</v>
      </c>
      <c r="Y71" s="163">
        <f t="shared" si="8"/>
        <v>0</v>
      </c>
      <c r="Z71" s="163">
        <f t="shared" si="8"/>
        <v>0</v>
      </c>
      <c r="AA71" s="458">
        <f>+$D71</f>
        <v>854</v>
      </c>
      <c r="AB71" s="491">
        <f>+H71</f>
        <v>0</v>
      </c>
      <c r="AC71" s="163">
        <f t="shared" si="2"/>
        <v>0</v>
      </c>
      <c r="AD71" s="166"/>
      <c r="AE71" s="166"/>
      <c r="AF71" s="166"/>
      <c r="AG71" s="166"/>
      <c r="AH71" s="166"/>
      <c r="AI71" s="166"/>
      <c r="AJ71" s="458">
        <f>+$D71</f>
        <v>854</v>
      </c>
      <c r="AK71" s="494">
        <f>+I71</f>
        <v>0.2</v>
      </c>
      <c r="AL71" s="163">
        <f t="shared" si="3"/>
        <v>0</v>
      </c>
      <c r="AM71" s="166"/>
      <c r="AN71" s="166"/>
      <c r="AO71" s="166"/>
      <c r="AP71" s="166"/>
      <c r="AQ71" s="166"/>
      <c r="AR71" s="166"/>
      <c r="AS71" s="458">
        <f>+$D71</f>
        <v>854</v>
      </c>
      <c r="AT71" s="485">
        <f>+J71</f>
        <v>0.2</v>
      </c>
      <c r="AU71" s="163">
        <f t="shared" si="4"/>
        <v>0</v>
      </c>
      <c r="AV71" s="166"/>
      <c r="AW71" s="166"/>
      <c r="AX71" s="166"/>
      <c r="AY71" s="166"/>
      <c r="AZ71" s="166"/>
      <c r="BA71" s="166"/>
      <c r="BB71" s="458">
        <f>+$D71</f>
        <v>854</v>
      </c>
      <c r="BC71" s="488">
        <f>+K71</f>
        <v>0.6</v>
      </c>
      <c r="BD71" s="163">
        <f t="shared" si="5"/>
        <v>0</v>
      </c>
      <c r="BE71" s="166"/>
      <c r="BF71" s="166"/>
      <c r="BG71" s="166"/>
      <c r="BH71" s="166"/>
      <c r="BI71" s="166"/>
      <c r="BJ71" s="166"/>
      <c r="BK71" s="470"/>
      <c r="BL71" s="471"/>
      <c r="BM71" s="471"/>
      <c r="BN71" s="471"/>
      <c r="BO71" s="471"/>
      <c r="BP71" s="471"/>
      <c r="BQ71" s="471"/>
      <c r="BR71" s="471"/>
      <c r="BS71" s="472"/>
    </row>
    <row r="72" spans="1:71" s="174" customFormat="1" ht="40.200000000000003" customHeight="1" thickTop="1" thickBot="1" x14ac:dyDescent="0.35">
      <c r="A72" s="152"/>
      <c r="B72" s="501"/>
      <c r="C72" s="506"/>
      <c r="D72" s="393"/>
      <c r="E72" s="396"/>
      <c r="F72" s="399"/>
      <c r="G72" s="402"/>
      <c r="H72" s="437"/>
      <c r="I72" s="437"/>
      <c r="J72" s="450"/>
      <c r="K72" s="453"/>
      <c r="L72" s="158"/>
      <c r="M72" s="158"/>
      <c r="N72" s="149"/>
      <c r="O72" s="149"/>
      <c r="P72" s="149"/>
      <c r="Q72" s="149"/>
      <c r="R72" s="459"/>
      <c r="S72" s="462"/>
      <c r="T72" s="164">
        <f t="shared" si="9"/>
        <v>0</v>
      </c>
      <c r="U72" s="164">
        <f t="shared" si="9"/>
        <v>0</v>
      </c>
      <c r="V72" s="164">
        <f t="shared" si="9"/>
        <v>0</v>
      </c>
      <c r="W72" s="164">
        <f t="shared" si="8"/>
        <v>0</v>
      </c>
      <c r="X72" s="164">
        <f t="shared" si="8"/>
        <v>0</v>
      </c>
      <c r="Y72" s="164">
        <f t="shared" si="8"/>
        <v>0</v>
      </c>
      <c r="Z72" s="164">
        <f t="shared" si="8"/>
        <v>0</v>
      </c>
      <c r="AA72" s="459"/>
      <c r="AB72" s="492"/>
      <c r="AC72" s="164">
        <f t="shared" si="2"/>
        <v>0</v>
      </c>
      <c r="AD72" s="167"/>
      <c r="AE72" s="167"/>
      <c r="AF72" s="167"/>
      <c r="AG72" s="167"/>
      <c r="AH72" s="167"/>
      <c r="AI72" s="167"/>
      <c r="AJ72" s="459"/>
      <c r="AK72" s="495"/>
      <c r="AL72" s="164">
        <f t="shared" si="3"/>
        <v>0</v>
      </c>
      <c r="AM72" s="167"/>
      <c r="AN72" s="167"/>
      <c r="AO72" s="167"/>
      <c r="AP72" s="167"/>
      <c r="AQ72" s="167"/>
      <c r="AR72" s="167"/>
      <c r="AS72" s="459"/>
      <c r="AT72" s="486"/>
      <c r="AU72" s="164">
        <f t="shared" si="4"/>
        <v>0</v>
      </c>
      <c r="AV72" s="167"/>
      <c r="AW72" s="167"/>
      <c r="AX72" s="167"/>
      <c r="AY72" s="167"/>
      <c r="AZ72" s="167"/>
      <c r="BA72" s="167"/>
      <c r="BB72" s="459"/>
      <c r="BC72" s="489"/>
      <c r="BD72" s="164">
        <f t="shared" si="5"/>
        <v>0</v>
      </c>
      <c r="BE72" s="167"/>
      <c r="BF72" s="167"/>
      <c r="BG72" s="167"/>
      <c r="BH72" s="167"/>
      <c r="BI72" s="167"/>
      <c r="BJ72" s="167"/>
      <c r="BK72" s="473"/>
      <c r="BL72" s="474"/>
      <c r="BM72" s="474"/>
      <c r="BN72" s="474"/>
      <c r="BO72" s="474"/>
      <c r="BP72" s="474"/>
      <c r="BQ72" s="474"/>
      <c r="BR72" s="474"/>
      <c r="BS72" s="475"/>
    </row>
    <row r="73" spans="1:71" s="174" customFormat="1" ht="40.200000000000003" customHeight="1" thickTop="1" thickBot="1" x14ac:dyDescent="0.35">
      <c r="A73" s="152"/>
      <c r="B73" s="501"/>
      <c r="C73" s="506"/>
      <c r="D73" s="393"/>
      <c r="E73" s="396"/>
      <c r="F73" s="399"/>
      <c r="G73" s="402"/>
      <c r="H73" s="437"/>
      <c r="I73" s="437"/>
      <c r="J73" s="450"/>
      <c r="K73" s="453"/>
      <c r="L73" s="158"/>
      <c r="M73" s="158"/>
      <c r="N73" s="149"/>
      <c r="O73" s="149"/>
      <c r="P73" s="149"/>
      <c r="Q73" s="149"/>
      <c r="R73" s="459"/>
      <c r="S73" s="462"/>
      <c r="T73" s="164">
        <f t="shared" si="9"/>
        <v>0</v>
      </c>
      <c r="U73" s="164">
        <f t="shared" si="9"/>
        <v>0</v>
      </c>
      <c r="V73" s="164">
        <f t="shared" si="9"/>
        <v>0</v>
      </c>
      <c r="W73" s="164">
        <f t="shared" si="8"/>
        <v>0</v>
      </c>
      <c r="X73" s="164">
        <f t="shared" si="8"/>
        <v>0</v>
      </c>
      <c r="Y73" s="164">
        <f t="shared" si="8"/>
        <v>0</v>
      </c>
      <c r="Z73" s="164">
        <f t="shared" si="8"/>
        <v>0</v>
      </c>
      <c r="AA73" s="459"/>
      <c r="AB73" s="492"/>
      <c r="AC73" s="164">
        <f t="shared" si="2"/>
        <v>0</v>
      </c>
      <c r="AD73" s="167"/>
      <c r="AE73" s="167"/>
      <c r="AF73" s="167"/>
      <c r="AG73" s="167"/>
      <c r="AH73" s="167"/>
      <c r="AI73" s="167"/>
      <c r="AJ73" s="459"/>
      <c r="AK73" s="495"/>
      <c r="AL73" s="164">
        <f t="shared" si="3"/>
        <v>0</v>
      </c>
      <c r="AM73" s="167"/>
      <c r="AN73" s="167"/>
      <c r="AO73" s="167"/>
      <c r="AP73" s="167"/>
      <c r="AQ73" s="167"/>
      <c r="AR73" s="167"/>
      <c r="AS73" s="459"/>
      <c r="AT73" s="486"/>
      <c r="AU73" s="164">
        <f t="shared" si="4"/>
        <v>0</v>
      </c>
      <c r="AV73" s="167"/>
      <c r="AW73" s="167"/>
      <c r="AX73" s="167"/>
      <c r="AY73" s="167"/>
      <c r="AZ73" s="167"/>
      <c r="BA73" s="167"/>
      <c r="BB73" s="459"/>
      <c r="BC73" s="489"/>
      <c r="BD73" s="164">
        <f t="shared" si="5"/>
        <v>0</v>
      </c>
      <c r="BE73" s="167"/>
      <c r="BF73" s="167"/>
      <c r="BG73" s="167"/>
      <c r="BH73" s="167"/>
      <c r="BI73" s="167"/>
      <c r="BJ73" s="167"/>
      <c r="BK73" s="473"/>
      <c r="BL73" s="474"/>
      <c r="BM73" s="474"/>
      <c r="BN73" s="474"/>
      <c r="BO73" s="474"/>
      <c r="BP73" s="474"/>
      <c r="BQ73" s="474"/>
      <c r="BR73" s="474"/>
      <c r="BS73" s="475"/>
    </row>
    <row r="74" spans="1:71" s="174" customFormat="1" ht="40.200000000000003" customHeight="1" thickTop="1" thickBot="1" x14ac:dyDescent="0.35">
      <c r="A74" s="152"/>
      <c r="B74" s="502"/>
      <c r="C74" s="506"/>
      <c r="D74" s="394"/>
      <c r="E74" s="397"/>
      <c r="F74" s="400"/>
      <c r="G74" s="403"/>
      <c r="H74" s="438"/>
      <c r="I74" s="438"/>
      <c r="J74" s="451"/>
      <c r="K74" s="454"/>
      <c r="L74" s="159"/>
      <c r="M74" s="159"/>
      <c r="N74" s="150"/>
      <c r="O74" s="150"/>
      <c r="P74" s="150"/>
      <c r="Q74" s="150"/>
      <c r="R74" s="460"/>
      <c r="S74" s="463"/>
      <c r="T74" s="165">
        <f t="shared" si="9"/>
        <v>0</v>
      </c>
      <c r="U74" s="165">
        <f t="shared" si="9"/>
        <v>0</v>
      </c>
      <c r="V74" s="165">
        <f t="shared" si="9"/>
        <v>0</v>
      </c>
      <c r="W74" s="165">
        <f t="shared" si="8"/>
        <v>0</v>
      </c>
      <c r="X74" s="165">
        <f t="shared" si="8"/>
        <v>0</v>
      </c>
      <c r="Y74" s="165">
        <f t="shared" si="8"/>
        <v>0</v>
      </c>
      <c r="Z74" s="165">
        <f t="shared" si="8"/>
        <v>0</v>
      </c>
      <c r="AA74" s="460"/>
      <c r="AB74" s="493"/>
      <c r="AC74" s="165">
        <f t="shared" si="2"/>
        <v>0</v>
      </c>
      <c r="AD74" s="168"/>
      <c r="AE74" s="168"/>
      <c r="AF74" s="168"/>
      <c r="AG74" s="168"/>
      <c r="AH74" s="168"/>
      <c r="AI74" s="168"/>
      <c r="AJ74" s="460"/>
      <c r="AK74" s="496"/>
      <c r="AL74" s="165">
        <f t="shared" si="3"/>
        <v>0</v>
      </c>
      <c r="AM74" s="168"/>
      <c r="AN74" s="168"/>
      <c r="AO74" s="168"/>
      <c r="AP74" s="168"/>
      <c r="AQ74" s="168"/>
      <c r="AR74" s="168"/>
      <c r="AS74" s="460"/>
      <c r="AT74" s="487"/>
      <c r="AU74" s="165">
        <f t="shared" si="4"/>
        <v>0</v>
      </c>
      <c r="AV74" s="168"/>
      <c r="AW74" s="168"/>
      <c r="AX74" s="168"/>
      <c r="AY74" s="168"/>
      <c r="AZ74" s="168"/>
      <c r="BA74" s="168"/>
      <c r="BB74" s="460"/>
      <c r="BC74" s="490"/>
      <c r="BD74" s="165">
        <f t="shared" si="5"/>
        <v>0</v>
      </c>
      <c r="BE74" s="168"/>
      <c r="BF74" s="168"/>
      <c r="BG74" s="168"/>
      <c r="BH74" s="168"/>
      <c r="BI74" s="168"/>
      <c r="BJ74" s="168"/>
      <c r="BK74" s="482"/>
      <c r="BL74" s="483"/>
      <c r="BM74" s="483"/>
      <c r="BN74" s="483"/>
      <c r="BO74" s="483"/>
      <c r="BP74" s="483"/>
      <c r="BQ74" s="483"/>
      <c r="BR74" s="483"/>
      <c r="BS74" s="484"/>
    </row>
    <row r="75" spans="1:71" s="174" customFormat="1" ht="40.200000000000003" customHeight="1" thickTop="1" x14ac:dyDescent="0.3">
      <c r="A75" s="152"/>
      <c r="B75" s="500" t="s">
        <v>523</v>
      </c>
      <c r="C75" s="507" t="s">
        <v>526</v>
      </c>
      <c r="D75" s="392">
        <v>855</v>
      </c>
      <c r="E75" s="395" t="str">
        <f>+Metas!K989</f>
        <v>Proyectos de infraestructura productiva gestionados y/o apoyados para fortalecer las cadenas de valor</v>
      </c>
      <c r="F75" s="398">
        <v>3</v>
      </c>
      <c r="G75" s="401">
        <v>3</v>
      </c>
      <c r="H75" s="436"/>
      <c r="I75" s="436">
        <v>1</v>
      </c>
      <c r="J75" s="449">
        <v>1</v>
      </c>
      <c r="K75" s="452">
        <v>1</v>
      </c>
      <c r="L75" s="157" t="s">
        <v>3455</v>
      </c>
      <c r="M75" s="157" t="s">
        <v>3456</v>
      </c>
      <c r="N75" s="148"/>
      <c r="O75" s="148"/>
      <c r="P75" s="148"/>
      <c r="Q75" s="148"/>
      <c r="R75" s="458">
        <f>+$D75</f>
        <v>855</v>
      </c>
      <c r="S75" s="461">
        <f>+F75</f>
        <v>3</v>
      </c>
      <c r="T75" s="163">
        <f t="shared" ref="T75:T110" si="10">+AC75+AL75+AU75+BD75</f>
        <v>0</v>
      </c>
      <c r="U75" s="163">
        <f t="shared" ref="U75:U110" si="11">+AD75+AM75+AV75+BE75</f>
        <v>0</v>
      </c>
      <c r="V75" s="163">
        <f t="shared" ref="V75:Z110" si="12">+AE75+AN75+AW75+BF75</f>
        <v>0</v>
      </c>
      <c r="W75" s="163">
        <f t="shared" si="12"/>
        <v>0</v>
      </c>
      <c r="X75" s="163">
        <f t="shared" si="12"/>
        <v>0</v>
      </c>
      <c r="Y75" s="163">
        <f t="shared" si="12"/>
        <v>0</v>
      </c>
      <c r="Z75" s="163">
        <f t="shared" si="12"/>
        <v>0</v>
      </c>
      <c r="AA75" s="458">
        <f>+$D75</f>
        <v>855</v>
      </c>
      <c r="AB75" s="491">
        <f>+H75</f>
        <v>0</v>
      </c>
      <c r="AC75" s="163">
        <f t="shared" ref="AC75:AC110" si="13">SUM(AD75:AI75)</f>
        <v>0</v>
      </c>
      <c r="AD75" s="166"/>
      <c r="AE75" s="166"/>
      <c r="AF75" s="166"/>
      <c r="AG75" s="166"/>
      <c r="AH75" s="166"/>
      <c r="AI75" s="166"/>
      <c r="AJ75" s="458">
        <f>+$D75</f>
        <v>855</v>
      </c>
      <c r="AK75" s="494">
        <f>+I75</f>
        <v>1</v>
      </c>
      <c r="AL75" s="163">
        <f t="shared" ref="AL75:AL110" si="14">SUM(AM75:AR75)</f>
        <v>0</v>
      </c>
      <c r="AM75" s="166"/>
      <c r="AN75" s="166"/>
      <c r="AO75" s="166"/>
      <c r="AP75" s="166"/>
      <c r="AQ75" s="166"/>
      <c r="AR75" s="166"/>
      <c r="AS75" s="458">
        <f>+$D75</f>
        <v>855</v>
      </c>
      <c r="AT75" s="485">
        <f>+J75</f>
        <v>1</v>
      </c>
      <c r="AU75" s="163">
        <f t="shared" ref="AU75:AU110" si="15">SUM(AV75:BA75)</f>
        <v>0</v>
      </c>
      <c r="AV75" s="166"/>
      <c r="AW75" s="166"/>
      <c r="AX75" s="166"/>
      <c r="AY75" s="166"/>
      <c r="AZ75" s="166"/>
      <c r="BA75" s="166"/>
      <c r="BB75" s="458">
        <f>+$D75</f>
        <v>855</v>
      </c>
      <c r="BC75" s="488">
        <f>+K75</f>
        <v>1</v>
      </c>
      <c r="BD75" s="163">
        <f t="shared" ref="BD75:BD110" si="16">SUM(BE75:BJ75)</f>
        <v>0</v>
      </c>
      <c r="BE75" s="166"/>
      <c r="BF75" s="166"/>
      <c r="BG75" s="166"/>
      <c r="BH75" s="166"/>
      <c r="BI75" s="166"/>
      <c r="BJ75" s="166"/>
      <c r="BK75" s="470"/>
      <c r="BL75" s="471"/>
      <c r="BM75" s="471"/>
      <c r="BN75" s="471"/>
      <c r="BO75" s="471"/>
      <c r="BP75" s="471"/>
      <c r="BQ75" s="471"/>
      <c r="BR75" s="471"/>
      <c r="BS75" s="472"/>
    </row>
    <row r="76" spans="1:71" s="174" customFormat="1" ht="40.200000000000003" customHeight="1" x14ac:dyDescent="0.3">
      <c r="A76" s="152"/>
      <c r="B76" s="501"/>
      <c r="C76" s="508"/>
      <c r="D76" s="393"/>
      <c r="E76" s="396"/>
      <c r="F76" s="399"/>
      <c r="G76" s="402"/>
      <c r="H76" s="437"/>
      <c r="I76" s="437"/>
      <c r="J76" s="450"/>
      <c r="K76" s="453"/>
      <c r="L76" s="158"/>
      <c r="M76" s="158"/>
      <c r="N76" s="149"/>
      <c r="O76" s="149"/>
      <c r="P76" s="149"/>
      <c r="Q76" s="149"/>
      <c r="R76" s="459"/>
      <c r="S76" s="462"/>
      <c r="T76" s="164">
        <f t="shared" si="10"/>
        <v>0</v>
      </c>
      <c r="U76" s="164">
        <f t="shared" si="11"/>
        <v>0</v>
      </c>
      <c r="V76" s="164">
        <f t="shared" si="12"/>
        <v>0</v>
      </c>
      <c r="W76" s="164">
        <f t="shared" si="12"/>
        <v>0</v>
      </c>
      <c r="X76" s="164">
        <f t="shared" si="12"/>
        <v>0</v>
      </c>
      <c r="Y76" s="164">
        <f t="shared" si="12"/>
        <v>0</v>
      </c>
      <c r="Z76" s="164">
        <f t="shared" si="12"/>
        <v>0</v>
      </c>
      <c r="AA76" s="459"/>
      <c r="AB76" s="492"/>
      <c r="AC76" s="164">
        <f t="shared" si="13"/>
        <v>0</v>
      </c>
      <c r="AD76" s="167"/>
      <c r="AE76" s="167"/>
      <c r="AF76" s="167"/>
      <c r="AG76" s="167"/>
      <c r="AH76" s="167"/>
      <c r="AI76" s="167"/>
      <c r="AJ76" s="459"/>
      <c r="AK76" s="495"/>
      <c r="AL76" s="164">
        <f t="shared" si="14"/>
        <v>0</v>
      </c>
      <c r="AM76" s="167"/>
      <c r="AN76" s="167"/>
      <c r="AO76" s="167"/>
      <c r="AP76" s="167"/>
      <c r="AQ76" s="167"/>
      <c r="AR76" s="167"/>
      <c r="AS76" s="459"/>
      <c r="AT76" s="486"/>
      <c r="AU76" s="164">
        <f t="shared" si="15"/>
        <v>0</v>
      </c>
      <c r="AV76" s="167"/>
      <c r="AW76" s="167"/>
      <c r="AX76" s="167"/>
      <c r="AY76" s="167"/>
      <c r="AZ76" s="167"/>
      <c r="BA76" s="167"/>
      <c r="BB76" s="459"/>
      <c r="BC76" s="489"/>
      <c r="BD76" s="164">
        <f t="shared" si="16"/>
        <v>0</v>
      </c>
      <c r="BE76" s="167"/>
      <c r="BF76" s="167"/>
      <c r="BG76" s="167"/>
      <c r="BH76" s="167"/>
      <c r="BI76" s="167"/>
      <c r="BJ76" s="167"/>
      <c r="BK76" s="473"/>
      <c r="BL76" s="474"/>
      <c r="BM76" s="474"/>
      <c r="BN76" s="474"/>
      <c r="BO76" s="474"/>
      <c r="BP76" s="474"/>
      <c r="BQ76" s="474"/>
      <c r="BR76" s="474"/>
      <c r="BS76" s="475"/>
    </row>
    <row r="77" spans="1:71" s="174" customFormat="1" ht="40.200000000000003" customHeight="1" x14ac:dyDescent="0.3">
      <c r="A77" s="152"/>
      <c r="B77" s="501"/>
      <c r="C77" s="508" t="s">
        <v>526</v>
      </c>
      <c r="D77" s="393"/>
      <c r="E77" s="396"/>
      <c r="F77" s="399"/>
      <c r="G77" s="402"/>
      <c r="H77" s="437"/>
      <c r="I77" s="437"/>
      <c r="J77" s="450"/>
      <c r="K77" s="453"/>
      <c r="L77" s="158"/>
      <c r="M77" s="158"/>
      <c r="N77" s="149"/>
      <c r="O77" s="149"/>
      <c r="P77" s="149"/>
      <c r="Q77" s="149"/>
      <c r="R77" s="459"/>
      <c r="S77" s="462"/>
      <c r="T77" s="164">
        <f t="shared" si="10"/>
        <v>0</v>
      </c>
      <c r="U77" s="164">
        <f t="shared" si="11"/>
        <v>0</v>
      </c>
      <c r="V77" s="164">
        <f t="shared" si="12"/>
        <v>0</v>
      </c>
      <c r="W77" s="164">
        <f t="shared" si="12"/>
        <v>0</v>
      </c>
      <c r="X77" s="164">
        <f t="shared" si="12"/>
        <v>0</v>
      </c>
      <c r="Y77" s="164">
        <f t="shared" si="12"/>
        <v>0</v>
      </c>
      <c r="Z77" s="164">
        <f t="shared" si="12"/>
        <v>0</v>
      </c>
      <c r="AA77" s="459"/>
      <c r="AB77" s="492"/>
      <c r="AC77" s="164">
        <f t="shared" si="13"/>
        <v>0</v>
      </c>
      <c r="AD77" s="167"/>
      <c r="AE77" s="167"/>
      <c r="AF77" s="167"/>
      <c r="AG77" s="167"/>
      <c r="AH77" s="167"/>
      <c r="AI77" s="167"/>
      <c r="AJ77" s="459"/>
      <c r="AK77" s="495"/>
      <c r="AL77" s="164">
        <f t="shared" si="14"/>
        <v>0</v>
      </c>
      <c r="AM77" s="167"/>
      <c r="AN77" s="167"/>
      <c r="AO77" s="167"/>
      <c r="AP77" s="167"/>
      <c r="AQ77" s="167"/>
      <c r="AR77" s="167"/>
      <c r="AS77" s="459"/>
      <c r="AT77" s="486"/>
      <c r="AU77" s="164">
        <f t="shared" si="15"/>
        <v>0</v>
      </c>
      <c r="AV77" s="167"/>
      <c r="AW77" s="167"/>
      <c r="AX77" s="167"/>
      <c r="AY77" s="167"/>
      <c r="AZ77" s="167"/>
      <c r="BA77" s="167"/>
      <c r="BB77" s="459"/>
      <c r="BC77" s="489"/>
      <c r="BD77" s="164">
        <f t="shared" si="16"/>
        <v>0</v>
      </c>
      <c r="BE77" s="167"/>
      <c r="BF77" s="167"/>
      <c r="BG77" s="167"/>
      <c r="BH77" s="167"/>
      <c r="BI77" s="167"/>
      <c r="BJ77" s="167"/>
      <c r="BK77" s="473"/>
      <c r="BL77" s="474"/>
      <c r="BM77" s="474"/>
      <c r="BN77" s="474"/>
      <c r="BO77" s="474"/>
      <c r="BP77" s="474"/>
      <c r="BQ77" s="474"/>
      <c r="BR77" s="474"/>
      <c r="BS77" s="475"/>
    </row>
    <row r="78" spans="1:71" s="174" customFormat="1" ht="40.200000000000003" customHeight="1" thickBot="1" x14ac:dyDescent="0.35">
      <c r="A78" s="152"/>
      <c r="B78" s="501"/>
      <c r="C78" s="508"/>
      <c r="D78" s="394"/>
      <c r="E78" s="397"/>
      <c r="F78" s="400"/>
      <c r="G78" s="403"/>
      <c r="H78" s="438"/>
      <c r="I78" s="438"/>
      <c r="J78" s="451"/>
      <c r="K78" s="454"/>
      <c r="L78" s="159"/>
      <c r="M78" s="159"/>
      <c r="N78" s="150"/>
      <c r="O78" s="150"/>
      <c r="P78" s="150"/>
      <c r="Q78" s="150"/>
      <c r="R78" s="460"/>
      <c r="S78" s="463"/>
      <c r="T78" s="165">
        <f t="shared" si="10"/>
        <v>0</v>
      </c>
      <c r="U78" s="165">
        <f t="shared" si="11"/>
        <v>0</v>
      </c>
      <c r="V78" s="165">
        <f t="shared" si="12"/>
        <v>0</v>
      </c>
      <c r="W78" s="165">
        <f t="shared" si="12"/>
        <v>0</v>
      </c>
      <c r="X78" s="165">
        <f t="shared" si="12"/>
        <v>0</v>
      </c>
      <c r="Y78" s="165">
        <f t="shared" si="12"/>
        <v>0</v>
      </c>
      <c r="Z78" s="165">
        <f t="shared" si="12"/>
        <v>0</v>
      </c>
      <c r="AA78" s="460"/>
      <c r="AB78" s="493"/>
      <c r="AC78" s="165">
        <f t="shared" si="13"/>
        <v>0</v>
      </c>
      <c r="AD78" s="168"/>
      <c r="AE78" s="168"/>
      <c r="AF78" s="168"/>
      <c r="AG78" s="168"/>
      <c r="AH78" s="168"/>
      <c r="AI78" s="168"/>
      <c r="AJ78" s="460"/>
      <c r="AK78" s="496"/>
      <c r="AL78" s="165">
        <f t="shared" si="14"/>
        <v>0</v>
      </c>
      <c r="AM78" s="168"/>
      <c r="AN78" s="168"/>
      <c r="AO78" s="168"/>
      <c r="AP78" s="168"/>
      <c r="AQ78" s="168"/>
      <c r="AR78" s="168"/>
      <c r="AS78" s="460"/>
      <c r="AT78" s="487"/>
      <c r="AU78" s="165">
        <f t="shared" si="15"/>
        <v>0</v>
      </c>
      <c r="AV78" s="168"/>
      <c r="AW78" s="168"/>
      <c r="AX78" s="168"/>
      <c r="AY78" s="168"/>
      <c r="AZ78" s="168"/>
      <c r="BA78" s="168"/>
      <c r="BB78" s="460"/>
      <c r="BC78" s="490"/>
      <c r="BD78" s="165">
        <f t="shared" si="16"/>
        <v>0</v>
      </c>
      <c r="BE78" s="168"/>
      <c r="BF78" s="168"/>
      <c r="BG78" s="168"/>
      <c r="BH78" s="168"/>
      <c r="BI78" s="168"/>
      <c r="BJ78" s="168"/>
      <c r="BK78" s="482"/>
      <c r="BL78" s="483"/>
      <c r="BM78" s="483"/>
      <c r="BN78" s="483"/>
      <c r="BO78" s="483"/>
      <c r="BP78" s="483"/>
      <c r="BQ78" s="483"/>
      <c r="BR78" s="483"/>
      <c r="BS78" s="484"/>
    </row>
    <row r="79" spans="1:71" s="174" customFormat="1" ht="40.200000000000003" customHeight="1" thickTop="1" x14ac:dyDescent="0.3">
      <c r="A79" s="152"/>
      <c r="B79" s="501"/>
      <c r="C79" s="508"/>
      <c r="D79" s="392">
        <v>856</v>
      </c>
      <c r="E79" s="395" t="str">
        <f>+Metas!K990</f>
        <v>Distritos de riego construidos y/o rehabilitados</v>
      </c>
      <c r="F79" s="398">
        <v>2</v>
      </c>
      <c r="G79" s="401">
        <v>2</v>
      </c>
      <c r="H79" s="436"/>
      <c r="I79" s="436"/>
      <c r="J79" s="449">
        <v>1</v>
      </c>
      <c r="K79" s="452">
        <v>1</v>
      </c>
      <c r="L79" s="157" t="s">
        <v>3457</v>
      </c>
      <c r="M79" s="157" t="s">
        <v>3458</v>
      </c>
      <c r="N79" s="148"/>
      <c r="O79" s="148"/>
      <c r="P79" s="148"/>
      <c r="Q79" s="148"/>
      <c r="R79" s="458">
        <f>+$D79</f>
        <v>856</v>
      </c>
      <c r="S79" s="461">
        <f>+F79</f>
        <v>2</v>
      </c>
      <c r="T79" s="163">
        <f t="shared" si="10"/>
        <v>0</v>
      </c>
      <c r="U79" s="163">
        <f t="shared" si="11"/>
        <v>0</v>
      </c>
      <c r="V79" s="163">
        <f t="shared" si="12"/>
        <v>0</v>
      </c>
      <c r="W79" s="163">
        <f t="shared" si="12"/>
        <v>0</v>
      </c>
      <c r="X79" s="163">
        <f t="shared" si="12"/>
        <v>0</v>
      </c>
      <c r="Y79" s="163">
        <f t="shared" si="12"/>
        <v>0</v>
      </c>
      <c r="Z79" s="163">
        <f t="shared" si="12"/>
        <v>0</v>
      </c>
      <c r="AA79" s="458">
        <f>+$D79</f>
        <v>856</v>
      </c>
      <c r="AB79" s="491">
        <f>+H79</f>
        <v>0</v>
      </c>
      <c r="AC79" s="163">
        <f t="shared" si="13"/>
        <v>0</v>
      </c>
      <c r="AD79" s="166"/>
      <c r="AE79" s="166"/>
      <c r="AF79" s="166"/>
      <c r="AG79" s="166"/>
      <c r="AH79" s="166"/>
      <c r="AI79" s="166"/>
      <c r="AJ79" s="458">
        <f>+$D79</f>
        <v>856</v>
      </c>
      <c r="AK79" s="494">
        <f>+I79</f>
        <v>0</v>
      </c>
      <c r="AL79" s="163">
        <f t="shared" si="14"/>
        <v>0</v>
      </c>
      <c r="AM79" s="166"/>
      <c r="AN79" s="166"/>
      <c r="AO79" s="166"/>
      <c r="AP79" s="166"/>
      <c r="AQ79" s="166"/>
      <c r="AR79" s="166"/>
      <c r="AS79" s="458">
        <f>+$D79</f>
        <v>856</v>
      </c>
      <c r="AT79" s="485">
        <f>+J79</f>
        <v>1</v>
      </c>
      <c r="AU79" s="163">
        <f t="shared" si="15"/>
        <v>0</v>
      </c>
      <c r="AV79" s="166"/>
      <c r="AW79" s="166"/>
      <c r="AX79" s="166"/>
      <c r="AY79" s="166"/>
      <c r="AZ79" s="166"/>
      <c r="BA79" s="166"/>
      <c r="BB79" s="458">
        <f>+$D79</f>
        <v>856</v>
      </c>
      <c r="BC79" s="488">
        <f>+K79</f>
        <v>1</v>
      </c>
      <c r="BD79" s="163">
        <f t="shared" si="16"/>
        <v>0</v>
      </c>
      <c r="BE79" s="166"/>
      <c r="BF79" s="166"/>
      <c r="BG79" s="166"/>
      <c r="BH79" s="166"/>
      <c r="BI79" s="166"/>
      <c r="BJ79" s="166"/>
      <c r="BK79" s="470"/>
      <c r="BL79" s="471"/>
      <c r="BM79" s="471"/>
      <c r="BN79" s="471"/>
      <c r="BO79" s="471"/>
      <c r="BP79" s="471"/>
      <c r="BQ79" s="471"/>
      <c r="BR79" s="471"/>
      <c r="BS79" s="472"/>
    </row>
    <row r="80" spans="1:71" s="174" customFormat="1" ht="40.200000000000003" customHeight="1" x14ac:dyDescent="0.3">
      <c r="A80" s="152"/>
      <c r="B80" s="501"/>
      <c r="C80" s="508"/>
      <c r="D80" s="393"/>
      <c r="E80" s="396"/>
      <c r="F80" s="399"/>
      <c r="G80" s="402"/>
      <c r="H80" s="437"/>
      <c r="I80" s="437"/>
      <c r="J80" s="450"/>
      <c r="K80" s="453"/>
      <c r="L80" s="158"/>
      <c r="M80" s="158"/>
      <c r="N80" s="149"/>
      <c r="O80" s="149"/>
      <c r="P80" s="149"/>
      <c r="Q80" s="149"/>
      <c r="R80" s="459"/>
      <c r="S80" s="462"/>
      <c r="T80" s="164">
        <f t="shared" si="10"/>
        <v>0</v>
      </c>
      <c r="U80" s="164">
        <f t="shared" si="11"/>
        <v>0</v>
      </c>
      <c r="V80" s="164">
        <f t="shared" si="12"/>
        <v>0</v>
      </c>
      <c r="W80" s="164">
        <f t="shared" si="12"/>
        <v>0</v>
      </c>
      <c r="X80" s="164">
        <f t="shared" si="12"/>
        <v>0</v>
      </c>
      <c r="Y80" s="164">
        <f t="shared" si="12"/>
        <v>0</v>
      </c>
      <c r="Z80" s="164">
        <f t="shared" si="12"/>
        <v>0</v>
      </c>
      <c r="AA80" s="459"/>
      <c r="AB80" s="492"/>
      <c r="AC80" s="164">
        <f t="shared" si="13"/>
        <v>0</v>
      </c>
      <c r="AD80" s="167"/>
      <c r="AE80" s="167"/>
      <c r="AF80" s="167"/>
      <c r="AG80" s="167"/>
      <c r="AH80" s="167"/>
      <c r="AI80" s="167"/>
      <c r="AJ80" s="459"/>
      <c r="AK80" s="495"/>
      <c r="AL80" s="164">
        <f t="shared" si="14"/>
        <v>0</v>
      </c>
      <c r="AM80" s="167"/>
      <c r="AN80" s="167"/>
      <c r="AO80" s="167"/>
      <c r="AP80" s="167"/>
      <c r="AQ80" s="167"/>
      <c r="AR80" s="167"/>
      <c r="AS80" s="459"/>
      <c r="AT80" s="486"/>
      <c r="AU80" s="164">
        <f t="shared" si="15"/>
        <v>0</v>
      </c>
      <c r="AV80" s="167"/>
      <c r="AW80" s="167"/>
      <c r="AX80" s="167"/>
      <c r="AY80" s="167"/>
      <c r="AZ80" s="167"/>
      <c r="BA80" s="167"/>
      <c r="BB80" s="459"/>
      <c r="BC80" s="489"/>
      <c r="BD80" s="164">
        <f t="shared" si="16"/>
        <v>0</v>
      </c>
      <c r="BE80" s="167"/>
      <c r="BF80" s="167"/>
      <c r="BG80" s="167"/>
      <c r="BH80" s="167"/>
      <c r="BI80" s="167"/>
      <c r="BJ80" s="167"/>
      <c r="BK80" s="473"/>
      <c r="BL80" s="474"/>
      <c r="BM80" s="474"/>
      <c r="BN80" s="474"/>
      <c r="BO80" s="474"/>
      <c r="BP80" s="474"/>
      <c r="BQ80" s="474"/>
      <c r="BR80" s="474"/>
      <c r="BS80" s="475"/>
    </row>
    <row r="81" spans="1:71" s="174" customFormat="1" ht="40.200000000000003" customHeight="1" x14ac:dyDescent="0.3">
      <c r="A81" s="152"/>
      <c r="B81" s="501"/>
      <c r="C81" s="508"/>
      <c r="D81" s="393"/>
      <c r="E81" s="396"/>
      <c r="F81" s="399"/>
      <c r="G81" s="402"/>
      <c r="H81" s="437"/>
      <c r="I81" s="437"/>
      <c r="J81" s="450"/>
      <c r="K81" s="453"/>
      <c r="L81" s="158"/>
      <c r="M81" s="158"/>
      <c r="N81" s="149"/>
      <c r="O81" s="149"/>
      <c r="P81" s="149"/>
      <c r="Q81" s="149"/>
      <c r="R81" s="459"/>
      <c r="S81" s="462"/>
      <c r="T81" s="164">
        <f t="shared" si="10"/>
        <v>0</v>
      </c>
      <c r="U81" s="164">
        <f t="shared" si="11"/>
        <v>0</v>
      </c>
      <c r="V81" s="164">
        <f t="shared" si="12"/>
        <v>0</v>
      </c>
      <c r="W81" s="164">
        <f t="shared" si="12"/>
        <v>0</v>
      </c>
      <c r="X81" s="164">
        <f t="shared" si="12"/>
        <v>0</v>
      </c>
      <c r="Y81" s="164">
        <f t="shared" si="12"/>
        <v>0</v>
      </c>
      <c r="Z81" s="164">
        <f t="shared" si="12"/>
        <v>0</v>
      </c>
      <c r="AA81" s="459"/>
      <c r="AB81" s="492"/>
      <c r="AC81" s="164">
        <f t="shared" si="13"/>
        <v>0</v>
      </c>
      <c r="AD81" s="167"/>
      <c r="AE81" s="167"/>
      <c r="AF81" s="167"/>
      <c r="AG81" s="167"/>
      <c r="AH81" s="167"/>
      <c r="AI81" s="167"/>
      <c r="AJ81" s="459"/>
      <c r="AK81" s="495"/>
      <c r="AL81" s="164">
        <f t="shared" si="14"/>
        <v>0</v>
      </c>
      <c r="AM81" s="167"/>
      <c r="AN81" s="167"/>
      <c r="AO81" s="167"/>
      <c r="AP81" s="167"/>
      <c r="AQ81" s="167"/>
      <c r="AR81" s="167"/>
      <c r="AS81" s="459"/>
      <c r="AT81" s="486"/>
      <c r="AU81" s="164">
        <f t="shared" si="15"/>
        <v>0</v>
      </c>
      <c r="AV81" s="167"/>
      <c r="AW81" s="167"/>
      <c r="AX81" s="167"/>
      <c r="AY81" s="167"/>
      <c r="AZ81" s="167"/>
      <c r="BA81" s="167"/>
      <c r="BB81" s="459"/>
      <c r="BC81" s="489"/>
      <c r="BD81" s="164">
        <f t="shared" si="16"/>
        <v>0</v>
      </c>
      <c r="BE81" s="167"/>
      <c r="BF81" s="167"/>
      <c r="BG81" s="167"/>
      <c r="BH81" s="167"/>
      <c r="BI81" s="167"/>
      <c r="BJ81" s="167"/>
      <c r="BK81" s="473"/>
      <c r="BL81" s="474"/>
      <c r="BM81" s="474"/>
      <c r="BN81" s="474"/>
      <c r="BO81" s="474"/>
      <c r="BP81" s="474"/>
      <c r="BQ81" s="474"/>
      <c r="BR81" s="474"/>
      <c r="BS81" s="475"/>
    </row>
    <row r="82" spans="1:71" s="174" customFormat="1" ht="40.200000000000003" customHeight="1" thickBot="1" x14ac:dyDescent="0.35">
      <c r="A82" s="152"/>
      <c r="B82" s="502"/>
      <c r="C82" s="509"/>
      <c r="D82" s="394"/>
      <c r="E82" s="397"/>
      <c r="F82" s="400"/>
      <c r="G82" s="403"/>
      <c r="H82" s="438"/>
      <c r="I82" s="438"/>
      <c r="J82" s="451"/>
      <c r="K82" s="454"/>
      <c r="L82" s="159"/>
      <c r="M82" s="159"/>
      <c r="N82" s="150"/>
      <c r="O82" s="150"/>
      <c r="P82" s="150"/>
      <c r="Q82" s="150"/>
      <c r="R82" s="460"/>
      <c r="S82" s="463"/>
      <c r="T82" s="165">
        <f t="shared" si="10"/>
        <v>0</v>
      </c>
      <c r="U82" s="165">
        <f t="shared" si="11"/>
        <v>0</v>
      </c>
      <c r="V82" s="165">
        <f t="shared" si="12"/>
        <v>0</v>
      </c>
      <c r="W82" s="165">
        <f t="shared" si="12"/>
        <v>0</v>
      </c>
      <c r="X82" s="165">
        <f t="shared" si="12"/>
        <v>0</v>
      </c>
      <c r="Y82" s="165">
        <f t="shared" si="12"/>
        <v>0</v>
      </c>
      <c r="Z82" s="165">
        <f t="shared" si="12"/>
        <v>0</v>
      </c>
      <c r="AA82" s="460"/>
      <c r="AB82" s="493"/>
      <c r="AC82" s="165">
        <f t="shared" si="13"/>
        <v>0</v>
      </c>
      <c r="AD82" s="168"/>
      <c r="AE82" s="168"/>
      <c r="AF82" s="168"/>
      <c r="AG82" s="168"/>
      <c r="AH82" s="168"/>
      <c r="AI82" s="168"/>
      <c r="AJ82" s="460"/>
      <c r="AK82" s="496"/>
      <c r="AL82" s="165">
        <f t="shared" si="14"/>
        <v>0</v>
      </c>
      <c r="AM82" s="168"/>
      <c r="AN82" s="168"/>
      <c r="AO82" s="168"/>
      <c r="AP82" s="168"/>
      <c r="AQ82" s="168"/>
      <c r="AR82" s="168"/>
      <c r="AS82" s="460"/>
      <c r="AT82" s="487"/>
      <c r="AU82" s="165">
        <f t="shared" si="15"/>
        <v>0</v>
      </c>
      <c r="AV82" s="168"/>
      <c r="AW82" s="168"/>
      <c r="AX82" s="168"/>
      <c r="AY82" s="168"/>
      <c r="AZ82" s="168"/>
      <c r="BA82" s="168"/>
      <c r="BB82" s="460"/>
      <c r="BC82" s="490"/>
      <c r="BD82" s="165">
        <f t="shared" si="16"/>
        <v>0</v>
      </c>
      <c r="BE82" s="168"/>
      <c r="BF82" s="168"/>
      <c r="BG82" s="168"/>
      <c r="BH82" s="168"/>
      <c r="BI82" s="168"/>
      <c r="BJ82" s="168"/>
      <c r="BK82" s="482"/>
      <c r="BL82" s="483"/>
      <c r="BM82" s="483"/>
      <c r="BN82" s="483"/>
      <c r="BO82" s="483"/>
      <c r="BP82" s="483"/>
      <c r="BQ82" s="483"/>
      <c r="BR82" s="483"/>
      <c r="BS82" s="484"/>
    </row>
    <row r="83" spans="1:71" s="174" customFormat="1" ht="40.200000000000003" customHeight="1" thickTop="1" x14ac:dyDescent="0.3">
      <c r="A83" s="152"/>
      <c r="B83" s="500" t="s">
        <v>529</v>
      </c>
      <c r="C83" s="507" t="s">
        <v>532</v>
      </c>
      <c r="D83" s="392">
        <v>857</v>
      </c>
      <c r="E83" s="395" t="str">
        <f>+Metas!K992</f>
        <v>Predios rurales gestionados y/o apoyados en el proceso de titulación</v>
      </c>
      <c r="F83" s="497">
        <v>120</v>
      </c>
      <c r="G83" s="401">
        <v>120</v>
      </c>
      <c r="H83" s="436"/>
      <c r="I83" s="436">
        <v>40</v>
      </c>
      <c r="J83" s="449">
        <v>40</v>
      </c>
      <c r="K83" s="452">
        <v>40</v>
      </c>
      <c r="L83" s="157" t="s">
        <v>3089</v>
      </c>
      <c r="M83" s="157" t="s">
        <v>3091</v>
      </c>
      <c r="N83" s="148">
        <v>43831</v>
      </c>
      <c r="O83" s="148">
        <v>43962</v>
      </c>
      <c r="P83" s="148"/>
      <c r="Q83" s="148"/>
      <c r="R83" s="458">
        <f>+$D83</f>
        <v>857</v>
      </c>
      <c r="S83" s="461">
        <v>20</v>
      </c>
      <c r="T83" s="163">
        <v>30</v>
      </c>
      <c r="U83" s="163">
        <v>30</v>
      </c>
      <c r="V83" s="163">
        <f t="shared" si="12"/>
        <v>0</v>
      </c>
      <c r="W83" s="163">
        <f t="shared" si="12"/>
        <v>0</v>
      </c>
      <c r="X83" s="163">
        <f t="shared" si="12"/>
        <v>0</v>
      </c>
      <c r="Y83" s="163">
        <v>81</v>
      </c>
      <c r="Z83" s="163">
        <f t="shared" si="12"/>
        <v>0</v>
      </c>
      <c r="AA83" s="458">
        <f>+$D83</f>
        <v>857</v>
      </c>
      <c r="AB83" s="491"/>
      <c r="AC83" s="163">
        <v>20</v>
      </c>
      <c r="AD83" s="166">
        <v>20</v>
      </c>
      <c r="AE83" s="166"/>
      <c r="AF83" s="166"/>
      <c r="AG83" s="166"/>
      <c r="AH83" s="166">
        <v>60</v>
      </c>
      <c r="AI83" s="166"/>
      <c r="AJ83" s="458">
        <f>+$D83</f>
        <v>857</v>
      </c>
      <c r="AK83" s="494">
        <f>+I83</f>
        <v>40</v>
      </c>
      <c r="AL83" s="163">
        <v>10</v>
      </c>
      <c r="AM83" s="166"/>
      <c r="AN83" s="166"/>
      <c r="AO83" s="166"/>
      <c r="AP83" s="166"/>
      <c r="AQ83" s="166">
        <v>21</v>
      </c>
      <c r="AR83" s="166"/>
      <c r="AS83" s="458">
        <f>+$D83</f>
        <v>857</v>
      </c>
      <c r="AT83" s="485">
        <f>+J83</f>
        <v>40</v>
      </c>
      <c r="AU83" s="163">
        <f t="shared" si="15"/>
        <v>0</v>
      </c>
      <c r="AV83" s="166"/>
      <c r="AW83" s="166"/>
      <c r="AX83" s="166"/>
      <c r="AY83" s="166"/>
      <c r="AZ83" s="166"/>
      <c r="BA83" s="166"/>
      <c r="BB83" s="458">
        <f>+$D83</f>
        <v>857</v>
      </c>
      <c r="BC83" s="488">
        <f>+K83</f>
        <v>40</v>
      </c>
      <c r="BD83" s="163">
        <f t="shared" si="16"/>
        <v>0</v>
      </c>
      <c r="BE83" s="166"/>
      <c r="BF83" s="166"/>
      <c r="BG83" s="166"/>
      <c r="BH83" s="166"/>
      <c r="BI83" s="166"/>
      <c r="BJ83" s="166"/>
      <c r="BK83" s="470" t="s">
        <v>3090</v>
      </c>
      <c r="BL83" s="471"/>
      <c r="BM83" s="471"/>
      <c r="BN83" s="471"/>
      <c r="BO83" s="471"/>
      <c r="BP83" s="471"/>
      <c r="BQ83" s="471"/>
      <c r="BR83" s="471"/>
      <c r="BS83" s="472"/>
    </row>
    <row r="84" spans="1:71" s="174" customFormat="1" ht="40.200000000000003" customHeight="1" x14ac:dyDescent="0.3">
      <c r="A84" s="152"/>
      <c r="B84" s="501"/>
      <c r="C84" s="508"/>
      <c r="D84" s="393"/>
      <c r="E84" s="396"/>
      <c r="F84" s="498"/>
      <c r="G84" s="402"/>
      <c r="H84" s="437"/>
      <c r="I84" s="437"/>
      <c r="J84" s="450"/>
      <c r="K84" s="453"/>
      <c r="L84" s="158"/>
      <c r="M84" s="158"/>
      <c r="N84" s="149"/>
      <c r="O84" s="149"/>
      <c r="P84" s="149"/>
      <c r="Q84" s="149"/>
      <c r="R84" s="459"/>
      <c r="S84" s="462"/>
      <c r="T84" s="164">
        <f t="shared" si="10"/>
        <v>0</v>
      </c>
      <c r="U84" s="164">
        <f t="shared" si="11"/>
        <v>0</v>
      </c>
      <c r="V84" s="164">
        <f t="shared" si="12"/>
        <v>0</v>
      </c>
      <c r="W84" s="164">
        <f t="shared" si="12"/>
        <v>0</v>
      </c>
      <c r="X84" s="164">
        <f t="shared" si="12"/>
        <v>0</v>
      </c>
      <c r="Y84" s="164">
        <f t="shared" si="12"/>
        <v>0</v>
      </c>
      <c r="Z84" s="164">
        <f t="shared" si="12"/>
        <v>0</v>
      </c>
      <c r="AA84" s="459"/>
      <c r="AB84" s="492"/>
      <c r="AC84" s="164">
        <f t="shared" si="13"/>
        <v>0</v>
      </c>
      <c r="AD84" s="167"/>
      <c r="AE84" s="167"/>
      <c r="AF84" s="167"/>
      <c r="AG84" s="167"/>
      <c r="AH84" s="167"/>
      <c r="AI84" s="167"/>
      <c r="AJ84" s="459"/>
      <c r="AK84" s="495"/>
      <c r="AL84" s="164">
        <f t="shared" si="14"/>
        <v>0</v>
      </c>
      <c r="AM84" s="167"/>
      <c r="AN84" s="167"/>
      <c r="AO84" s="167"/>
      <c r="AP84" s="167"/>
      <c r="AQ84" s="167"/>
      <c r="AR84" s="167"/>
      <c r="AS84" s="459"/>
      <c r="AT84" s="486"/>
      <c r="AU84" s="164">
        <f t="shared" si="15"/>
        <v>0</v>
      </c>
      <c r="AV84" s="167"/>
      <c r="AW84" s="167"/>
      <c r="AX84" s="167"/>
      <c r="AY84" s="167"/>
      <c r="AZ84" s="167"/>
      <c r="BA84" s="167"/>
      <c r="BB84" s="459"/>
      <c r="BC84" s="489"/>
      <c r="BD84" s="164">
        <f t="shared" si="16"/>
        <v>0</v>
      </c>
      <c r="BE84" s="167"/>
      <c r="BF84" s="167"/>
      <c r="BG84" s="167"/>
      <c r="BH84" s="167"/>
      <c r="BI84" s="167"/>
      <c r="BJ84" s="167"/>
      <c r="BK84" s="473"/>
      <c r="BL84" s="474"/>
      <c r="BM84" s="474"/>
      <c r="BN84" s="474"/>
      <c r="BO84" s="474"/>
      <c r="BP84" s="474"/>
      <c r="BQ84" s="474"/>
      <c r="BR84" s="474"/>
      <c r="BS84" s="475"/>
    </row>
    <row r="85" spans="1:71" s="174" customFormat="1" ht="40.200000000000003" customHeight="1" x14ac:dyDescent="0.3">
      <c r="A85" s="152"/>
      <c r="B85" s="501"/>
      <c r="C85" s="508"/>
      <c r="D85" s="393"/>
      <c r="E85" s="396"/>
      <c r="F85" s="498"/>
      <c r="G85" s="402"/>
      <c r="H85" s="437"/>
      <c r="I85" s="437"/>
      <c r="J85" s="450"/>
      <c r="K85" s="453"/>
      <c r="L85" s="158"/>
      <c r="M85" s="158"/>
      <c r="N85" s="149"/>
      <c r="O85" s="149"/>
      <c r="P85" s="149"/>
      <c r="Q85" s="149"/>
      <c r="R85" s="459"/>
      <c r="S85" s="462"/>
      <c r="T85" s="164">
        <f t="shared" si="10"/>
        <v>0</v>
      </c>
      <c r="U85" s="164">
        <f t="shared" si="11"/>
        <v>0</v>
      </c>
      <c r="V85" s="164">
        <f t="shared" si="12"/>
        <v>0</v>
      </c>
      <c r="W85" s="164">
        <f t="shared" si="12"/>
        <v>0</v>
      </c>
      <c r="X85" s="164">
        <f t="shared" si="12"/>
        <v>0</v>
      </c>
      <c r="Y85" s="164">
        <f t="shared" si="12"/>
        <v>0</v>
      </c>
      <c r="Z85" s="164">
        <f t="shared" si="12"/>
        <v>0</v>
      </c>
      <c r="AA85" s="459"/>
      <c r="AB85" s="492"/>
      <c r="AC85" s="164">
        <f t="shared" si="13"/>
        <v>0</v>
      </c>
      <c r="AD85" s="167"/>
      <c r="AE85" s="167"/>
      <c r="AF85" s="167"/>
      <c r="AG85" s="167"/>
      <c r="AH85" s="167"/>
      <c r="AI85" s="167"/>
      <c r="AJ85" s="459"/>
      <c r="AK85" s="495"/>
      <c r="AL85" s="164">
        <f t="shared" si="14"/>
        <v>0</v>
      </c>
      <c r="AM85" s="167"/>
      <c r="AN85" s="167"/>
      <c r="AO85" s="167"/>
      <c r="AP85" s="167"/>
      <c r="AQ85" s="167"/>
      <c r="AR85" s="167"/>
      <c r="AS85" s="459"/>
      <c r="AT85" s="486"/>
      <c r="AU85" s="164">
        <f t="shared" si="15"/>
        <v>0</v>
      </c>
      <c r="AV85" s="167"/>
      <c r="AW85" s="167"/>
      <c r="AX85" s="167"/>
      <c r="AY85" s="167"/>
      <c r="AZ85" s="167"/>
      <c r="BA85" s="167"/>
      <c r="BB85" s="459"/>
      <c r="BC85" s="489"/>
      <c r="BD85" s="164">
        <f t="shared" si="16"/>
        <v>0</v>
      </c>
      <c r="BE85" s="167"/>
      <c r="BF85" s="167"/>
      <c r="BG85" s="167"/>
      <c r="BH85" s="167"/>
      <c r="BI85" s="167"/>
      <c r="BJ85" s="167"/>
      <c r="BK85" s="473"/>
      <c r="BL85" s="474"/>
      <c r="BM85" s="474"/>
      <c r="BN85" s="474"/>
      <c r="BO85" s="474"/>
      <c r="BP85" s="474"/>
      <c r="BQ85" s="474"/>
      <c r="BR85" s="474"/>
      <c r="BS85" s="475"/>
    </row>
    <row r="86" spans="1:71" s="174" customFormat="1" ht="40.200000000000003" customHeight="1" thickBot="1" x14ac:dyDescent="0.35">
      <c r="A86" s="152"/>
      <c r="B86" s="501"/>
      <c r="C86" s="508"/>
      <c r="D86" s="394"/>
      <c r="E86" s="397"/>
      <c r="F86" s="499"/>
      <c r="G86" s="403"/>
      <c r="H86" s="438"/>
      <c r="I86" s="438"/>
      <c r="J86" s="451"/>
      <c r="K86" s="454"/>
      <c r="L86" s="159"/>
      <c r="M86" s="159"/>
      <c r="N86" s="150"/>
      <c r="O86" s="150"/>
      <c r="P86" s="150"/>
      <c r="Q86" s="150"/>
      <c r="R86" s="460"/>
      <c r="S86" s="463"/>
      <c r="T86" s="165">
        <f t="shared" si="10"/>
        <v>0</v>
      </c>
      <c r="U86" s="165">
        <f t="shared" si="11"/>
        <v>0</v>
      </c>
      <c r="V86" s="165">
        <f t="shared" si="12"/>
        <v>0</v>
      </c>
      <c r="W86" s="165">
        <f t="shared" si="12"/>
        <v>0</v>
      </c>
      <c r="X86" s="165">
        <f t="shared" si="12"/>
        <v>0</v>
      </c>
      <c r="Y86" s="165">
        <f t="shared" si="12"/>
        <v>0</v>
      </c>
      <c r="Z86" s="165">
        <f t="shared" si="12"/>
        <v>0</v>
      </c>
      <c r="AA86" s="460"/>
      <c r="AB86" s="493"/>
      <c r="AC86" s="165">
        <f t="shared" si="13"/>
        <v>0</v>
      </c>
      <c r="AD86" s="168"/>
      <c r="AE86" s="168"/>
      <c r="AF86" s="168"/>
      <c r="AG86" s="168"/>
      <c r="AH86" s="168"/>
      <c r="AI86" s="168"/>
      <c r="AJ86" s="460"/>
      <c r="AK86" s="496"/>
      <c r="AL86" s="165">
        <f t="shared" si="14"/>
        <v>0</v>
      </c>
      <c r="AM86" s="168"/>
      <c r="AN86" s="168"/>
      <c r="AO86" s="168"/>
      <c r="AP86" s="168"/>
      <c r="AQ86" s="168"/>
      <c r="AR86" s="168"/>
      <c r="AS86" s="460"/>
      <c r="AT86" s="487"/>
      <c r="AU86" s="165">
        <f t="shared" si="15"/>
        <v>0</v>
      </c>
      <c r="AV86" s="168"/>
      <c r="AW86" s="168"/>
      <c r="AX86" s="168"/>
      <c r="AY86" s="168"/>
      <c r="AZ86" s="168"/>
      <c r="BA86" s="168"/>
      <c r="BB86" s="460"/>
      <c r="BC86" s="490"/>
      <c r="BD86" s="165">
        <f t="shared" si="16"/>
        <v>0</v>
      </c>
      <c r="BE86" s="168"/>
      <c r="BF86" s="168"/>
      <c r="BG86" s="168"/>
      <c r="BH86" s="168"/>
      <c r="BI86" s="168"/>
      <c r="BJ86" s="168"/>
      <c r="BK86" s="482"/>
      <c r="BL86" s="483"/>
      <c r="BM86" s="483"/>
      <c r="BN86" s="483"/>
      <c r="BO86" s="483"/>
      <c r="BP86" s="483"/>
      <c r="BQ86" s="483"/>
      <c r="BR86" s="483"/>
      <c r="BS86" s="484"/>
    </row>
    <row r="87" spans="1:71" s="174" customFormat="1" ht="40.200000000000003" customHeight="1" thickTop="1" x14ac:dyDescent="0.3">
      <c r="A87" s="152"/>
      <c r="B87" s="501"/>
      <c r="C87" s="508"/>
      <c r="D87" s="392">
        <v>858</v>
      </c>
      <c r="E87" s="395" t="str">
        <f>+Metas!K993</f>
        <v>Sistema catastral gestionado y/o implementado</v>
      </c>
      <c r="F87" s="398">
        <v>1</v>
      </c>
      <c r="G87" s="401">
        <f>SUM(H87:K87)</f>
        <v>0.75</v>
      </c>
      <c r="H87" s="436">
        <v>0</v>
      </c>
      <c r="I87" s="436">
        <v>0.25</v>
      </c>
      <c r="J87" s="449">
        <v>0.25</v>
      </c>
      <c r="K87" s="452">
        <v>0.25</v>
      </c>
      <c r="L87" s="157" t="s">
        <v>3459</v>
      </c>
      <c r="M87" s="157" t="s">
        <v>3460</v>
      </c>
      <c r="N87" s="148"/>
      <c r="O87" s="148"/>
      <c r="P87" s="148"/>
      <c r="Q87" s="148"/>
      <c r="R87" s="458">
        <f>+$D87</f>
        <v>858</v>
      </c>
      <c r="S87" s="461">
        <f>+F87</f>
        <v>1</v>
      </c>
      <c r="T87" s="163">
        <f t="shared" si="10"/>
        <v>0</v>
      </c>
      <c r="U87" s="163">
        <f t="shared" si="11"/>
        <v>0</v>
      </c>
      <c r="V87" s="163">
        <f t="shared" si="12"/>
        <v>0</v>
      </c>
      <c r="W87" s="163">
        <f t="shared" si="12"/>
        <v>0</v>
      </c>
      <c r="X87" s="163">
        <f t="shared" si="12"/>
        <v>0</v>
      </c>
      <c r="Y87" s="163">
        <f t="shared" si="12"/>
        <v>0</v>
      </c>
      <c r="Z87" s="163">
        <f t="shared" si="12"/>
        <v>0</v>
      </c>
      <c r="AA87" s="458">
        <f>+$D87</f>
        <v>858</v>
      </c>
      <c r="AB87" s="491">
        <f>+H87</f>
        <v>0</v>
      </c>
      <c r="AC87" s="163">
        <f t="shared" si="13"/>
        <v>0</v>
      </c>
      <c r="AD87" s="166"/>
      <c r="AE87" s="166"/>
      <c r="AF87" s="166"/>
      <c r="AG87" s="166"/>
      <c r="AH87" s="166"/>
      <c r="AI87" s="166"/>
      <c r="AJ87" s="458">
        <f>+$D87</f>
        <v>858</v>
      </c>
      <c r="AK87" s="494">
        <f>+I87</f>
        <v>0.25</v>
      </c>
      <c r="AL87" s="163">
        <f t="shared" si="14"/>
        <v>0</v>
      </c>
      <c r="AM87" s="166"/>
      <c r="AN87" s="166"/>
      <c r="AO87" s="166"/>
      <c r="AP87" s="166"/>
      <c r="AQ87" s="166"/>
      <c r="AR87" s="166"/>
      <c r="AS87" s="458">
        <f>+$D87</f>
        <v>858</v>
      </c>
      <c r="AT87" s="485">
        <f>+J87</f>
        <v>0.25</v>
      </c>
      <c r="AU87" s="163">
        <f t="shared" si="15"/>
        <v>0</v>
      </c>
      <c r="AV87" s="166"/>
      <c r="AW87" s="166"/>
      <c r="AX87" s="166"/>
      <c r="AY87" s="166"/>
      <c r="AZ87" s="166"/>
      <c r="BA87" s="166"/>
      <c r="BB87" s="458">
        <f>+$D87</f>
        <v>858</v>
      </c>
      <c r="BC87" s="488">
        <f>+K87</f>
        <v>0.25</v>
      </c>
      <c r="BD87" s="163">
        <f t="shared" si="16"/>
        <v>0</v>
      </c>
      <c r="BE87" s="166"/>
      <c r="BF87" s="166"/>
      <c r="BG87" s="166"/>
      <c r="BH87" s="166"/>
      <c r="BI87" s="166"/>
      <c r="BJ87" s="166"/>
      <c r="BK87" s="470"/>
      <c r="BL87" s="471"/>
      <c r="BM87" s="471"/>
      <c r="BN87" s="471"/>
      <c r="BO87" s="471"/>
      <c r="BP87" s="471"/>
      <c r="BQ87" s="471"/>
      <c r="BR87" s="471"/>
      <c r="BS87" s="472"/>
    </row>
    <row r="88" spans="1:71" s="174" customFormat="1" ht="40.200000000000003" customHeight="1" x14ac:dyDescent="0.3">
      <c r="A88" s="152"/>
      <c r="B88" s="501"/>
      <c r="C88" s="508"/>
      <c r="D88" s="393"/>
      <c r="E88" s="396"/>
      <c r="F88" s="399"/>
      <c r="G88" s="402"/>
      <c r="H88" s="437"/>
      <c r="I88" s="437"/>
      <c r="J88" s="450"/>
      <c r="K88" s="453"/>
      <c r="L88" s="158"/>
      <c r="M88" s="158"/>
      <c r="N88" s="149"/>
      <c r="O88" s="149"/>
      <c r="P88" s="149"/>
      <c r="Q88" s="149"/>
      <c r="R88" s="459"/>
      <c r="S88" s="462"/>
      <c r="T88" s="164">
        <f t="shared" si="10"/>
        <v>0</v>
      </c>
      <c r="U88" s="164">
        <f t="shared" si="11"/>
        <v>0</v>
      </c>
      <c r="V88" s="164">
        <f t="shared" si="12"/>
        <v>0</v>
      </c>
      <c r="W88" s="164">
        <f t="shared" si="12"/>
        <v>0</v>
      </c>
      <c r="X88" s="164">
        <f t="shared" si="12"/>
        <v>0</v>
      </c>
      <c r="Y88" s="164">
        <f t="shared" si="12"/>
        <v>0</v>
      </c>
      <c r="Z88" s="164">
        <f t="shared" si="12"/>
        <v>0</v>
      </c>
      <c r="AA88" s="459"/>
      <c r="AB88" s="492"/>
      <c r="AC88" s="164">
        <f t="shared" si="13"/>
        <v>0</v>
      </c>
      <c r="AD88" s="167"/>
      <c r="AE88" s="167"/>
      <c r="AF88" s="167"/>
      <c r="AG88" s="167"/>
      <c r="AH88" s="167"/>
      <c r="AI88" s="167"/>
      <c r="AJ88" s="459"/>
      <c r="AK88" s="495"/>
      <c r="AL88" s="164">
        <f t="shared" si="14"/>
        <v>0</v>
      </c>
      <c r="AM88" s="167"/>
      <c r="AN88" s="167"/>
      <c r="AO88" s="167"/>
      <c r="AP88" s="167"/>
      <c r="AQ88" s="167"/>
      <c r="AR88" s="167"/>
      <c r="AS88" s="459"/>
      <c r="AT88" s="486"/>
      <c r="AU88" s="164">
        <f t="shared" si="15"/>
        <v>0</v>
      </c>
      <c r="AV88" s="167"/>
      <c r="AW88" s="167"/>
      <c r="AX88" s="167"/>
      <c r="AY88" s="167"/>
      <c r="AZ88" s="167"/>
      <c r="BA88" s="167"/>
      <c r="BB88" s="459"/>
      <c r="BC88" s="489"/>
      <c r="BD88" s="164">
        <f t="shared" si="16"/>
        <v>0</v>
      </c>
      <c r="BE88" s="167"/>
      <c r="BF88" s="167"/>
      <c r="BG88" s="167"/>
      <c r="BH88" s="167"/>
      <c r="BI88" s="167"/>
      <c r="BJ88" s="167"/>
      <c r="BK88" s="473"/>
      <c r="BL88" s="474"/>
      <c r="BM88" s="474"/>
      <c r="BN88" s="474"/>
      <c r="BO88" s="474"/>
      <c r="BP88" s="474"/>
      <c r="BQ88" s="474"/>
      <c r="BR88" s="474"/>
      <c r="BS88" s="475"/>
    </row>
    <row r="89" spans="1:71" s="174" customFormat="1" ht="40.200000000000003" customHeight="1" x14ac:dyDescent="0.3">
      <c r="A89" s="152"/>
      <c r="B89" s="501"/>
      <c r="C89" s="508"/>
      <c r="D89" s="393"/>
      <c r="E89" s="396"/>
      <c r="F89" s="399"/>
      <c r="G89" s="402"/>
      <c r="H89" s="437"/>
      <c r="I89" s="437"/>
      <c r="J89" s="450"/>
      <c r="K89" s="453"/>
      <c r="L89" s="158"/>
      <c r="M89" s="158"/>
      <c r="N89" s="149"/>
      <c r="O89" s="149"/>
      <c r="P89" s="149"/>
      <c r="Q89" s="149"/>
      <c r="R89" s="459"/>
      <c r="S89" s="462"/>
      <c r="T89" s="164">
        <f t="shared" si="10"/>
        <v>0</v>
      </c>
      <c r="U89" s="164">
        <f t="shared" si="11"/>
        <v>0</v>
      </c>
      <c r="V89" s="164">
        <f t="shared" si="12"/>
        <v>0</v>
      </c>
      <c r="W89" s="164">
        <f t="shared" si="12"/>
        <v>0</v>
      </c>
      <c r="X89" s="164">
        <f t="shared" si="12"/>
        <v>0</v>
      </c>
      <c r="Y89" s="164">
        <f t="shared" si="12"/>
        <v>0</v>
      </c>
      <c r="Z89" s="164">
        <f t="shared" si="12"/>
        <v>0</v>
      </c>
      <c r="AA89" s="459"/>
      <c r="AB89" s="492"/>
      <c r="AC89" s="164">
        <f t="shared" si="13"/>
        <v>0</v>
      </c>
      <c r="AD89" s="167"/>
      <c r="AE89" s="167"/>
      <c r="AF89" s="167"/>
      <c r="AG89" s="167"/>
      <c r="AH89" s="167"/>
      <c r="AI89" s="167"/>
      <c r="AJ89" s="459"/>
      <c r="AK89" s="495"/>
      <c r="AL89" s="164">
        <f t="shared" si="14"/>
        <v>0</v>
      </c>
      <c r="AM89" s="167"/>
      <c r="AN89" s="167"/>
      <c r="AO89" s="167"/>
      <c r="AP89" s="167"/>
      <c r="AQ89" s="167"/>
      <c r="AR89" s="167"/>
      <c r="AS89" s="459"/>
      <c r="AT89" s="486"/>
      <c r="AU89" s="164">
        <f t="shared" si="15"/>
        <v>0</v>
      </c>
      <c r="AV89" s="167"/>
      <c r="AW89" s="167"/>
      <c r="AX89" s="167"/>
      <c r="AY89" s="167"/>
      <c r="AZ89" s="167"/>
      <c r="BA89" s="167"/>
      <c r="BB89" s="459"/>
      <c r="BC89" s="489"/>
      <c r="BD89" s="164">
        <f t="shared" si="16"/>
        <v>0</v>
      </c>
      <c r="BE89" s="167"/>
      <c r="BF89" s="167"/>
      <c r="BG89" s="167"/>
      <c r="BH89" s="167"/>
      <c r="BI89" s="167"/>
      <c r="BJ89" s="167"/>
      <c r="BK89" s="473"/>
      <c r="BL89" s="474"/>
      <c r="BM89" s="474"/>
      <c r="BN89" s="474"/>
      <c r="BO89" s="474"/>
      <c r="BP89" s="474"/>
      <c r="BQ89" s="474"/>
      <c r="BR89" s="474"/>
      <c r="BS89" s="475"/>
    </row>
    <row r="90" spans="1:71" s="174" customFormat="1" ht="40.200000000000003" customHeight="1" thickBot="1" x14ac:dyDescent="0.35">
      <c r="A90" s="152"/>
      <c r="B90" s="502"/>
      <c r="C90" s="509"/>
      <c r="D90" s="394"/>
      <c r="E90" s="397"/>
      <c r="F90" s="400"/>
      <c r="G90" s="403"/>
      <c r="H90" s="438"/>
      <c r="I90" s="438"/>
      <c r="J90" s="451"/>
      <c r="K90" s="454"/>
      <c r="L90" s="159"/>
      <c r="M90" s="159"/>
      <c r="N90" s="150"/>
      <c r="O90" s="150"/>
      <c r="P90" s="150"/>
      <c r="Q90" s="150"/>
      <c r="R90" s="460"/>
      <c r="S90" s="463"/>
      <c r="T90" s="165">
        <f t="shared" si="10"/>
        <v>0</v>
      </c>
      <c r="U90" s="165">
        <f t="shared" si="11"/>
        <v>0</v>
      </c>
      <c r="V90" s="165">
        <f t="shared" si="12"/>
        <v>0</v>
      </c>
      <c r="W90" s="165">
        <f t="shared" si="12"/>
        <v>0</v>
      </c>
      <c r="X90" s="165">
        <f t="shared" si="12"/>
        <v>0</v>
      </c>
      <c r="Y90" s="165">
        <f t="shared" si="12"/>
        <v>0</v>
      </c>
      <c r="Z90" s="165">
        <f t="shared" si="12"/>
        <v>0</v>
      </c>
      <c r="AA90" s="460"/>
      <c r="AB90" s="493"/>
      <c r="AC90" s="165">
        <f t="shared" si="13"/>
        <v>0</v>
      </c>
      <c r="AD90" s="168"/>
      <c r="AE90" s="168"/>
      <c r="AF90" s="168"/>
      <c r="AG90" s="168"/>
      <c r="AH90" s="168"/>
      <c r="AI90" s="168"/>
      <c r="AJ90" s="460"/>
      <c r="AK90" s="496"/>
      <c r="AL90" s="165">
        <f t="shared" si="14"/>
        <v>0</v>
      </c>
      <c r="AM90" s="168"/>
      <c r="AN90" s="168"/>
      <c r="AO90" s="168"/>
      <c r="AP90" s="168"/>
      <c r="AQ90" s="168"/>
      <c r="AR90" s="168"/>
      <c r="AS90" s="460"/>
      <c r="AT90" s="487"/>
      <c r="AU90" s="165">
        <f t="shared" si="15"/>
        <v>0</v>
      </c>
      <c r="AV90" s="168"/>
      <c r="AW90" s="168"/>
      <c r="AX90" s="168"/>
      <c r="AY90" s="168"/>
      <c r="AZ90" s="168"/>
      <c r="BA90" s="168"/>
      <c r="BB90" s="460"/>
      <c r="BC90" s="490"/>
      <c r="BD90" s="165">
        <f t="shared" si="16"/>
        <v>0</v>
      </c>
      <c r="BE90" s="168"/>
      <c r="BF90" s="168"/>
      <c r="BG90" s="168"/>
      <c r="BH90" s="168"/>
      <c r="BI90" s="168"/>
      <c r="BJ90" s="168"/>
      <c r="BK90" s="482"/>
      <c r="BL90" s="483"/>
      <c r="BM90" s="483"/>
      <c r="BN90" s="483"/>
      <c r="BO90" s="483"/>
      <c r="BP90" s="483"/>
      <c r="BQ90" s="483"/>
      <c r="BR90" s="483"/>
      <c r="BS90" s="484"/>
    </row>
    <row r="91" spans="1:71" s="174" customFormat="1" ht="40.200000000000003" customHeight="1" thickTop="1" x14ac:dyDescent="0.3">
      <c r="A91" s="152"/>
      <c r="B91" s="500" t="s">
        <v>535</v>
      </c>
      <c r="C91" s="507" t="s">
        <v>538</v>
      </c>
      <c r="D91" s="392">
        <v>859</v>
      </c>
      <c r="E91" s="395" t="str">
        <f>+Metas!K995</f>
        <v>Acciones de articulación interinstitucional realizadas</v>
      </c>
      <c r="F91" s="398">
        <v>4</v>
      </c>
      <c r="G91" s="401">
        <v>4</v>
      </c>
      <c r="H91" s="436"/>
      <c r="I91" s="436"/>
      <c r="J91" s="449">
        <v>2</v>
      </c>
      <c r="K91" s="452">
        <v>2</v>
      </c>
      <c r="L91" s="157" t="s">
        <v>38</v>
      </c>
      <c r="M91" s="157" t="s">
        <v>39</v>
      </c>
      <c r="N91" s="148">
        <v>43983</v>
      </c>
      <c r="O91" s="148">
        <v>44032</v>
      </c>
      <c r="P91" s="148"/>
      <c r="Q91" s="148"/>
      <c r="R91" s="458">
        <f>+$D91</f>
        <v>859</v>
      </c>
      <c r="S91" s="461">
        <f>+F91</f>
        <v>4</v>
      </c>
      <c r="T91" s="163">
        <v>20</v>
      </c>
      <c r="U91" s="163">
        <v>20</v>
      </c>
      <c r="V91" s="163">
        <f t="shared" si="12"/>
        <v>0</v>
      </c>
      <c r="W91" s="163">
        <f t="shared" si="12"/>
        <v>0</v>
      </c>
      <c r="X91" s="163">
        <f t="shared" si="12"/>
        <v>0</v>
      </c>
      <c r="Y91" s="163">
        <f t="shared" si="12"/>
        <v>0</v>
      </c>
      <c r="Z91" s="163">
        <f t="shared" si="12"/>
        <v>0</v>
      </c>
      <c r="AA91" s="458">
        <f>+$D91</f>
        <v>859</v>
      </c>
      <c r="AB91" s="491">
        <f>+H91</f>
        <v>0</v>
      </c>
      <c r="AC91" s="163">
        <f t="shared" si="13"/>
        <v>0</v>
      </c>
      <c r="AD91" s="166"/>
      <c r="AE91" s="166"/>
      <c r="AF91" s="166"/>
      <c r="AG91" s="166"/>
      <c r="AH91" s="166"/>
      <c r="AI91" s="166"/>
      <c r="AJ91" s="458">
        <f>+$D91</f>
        <v>859</v>
      </c>
      <c r="AK91" s="494">
        <f>+I91</f>
        <v>0</v>
      </c>
      <c r="AL91" s="163">
        <v>7</v>
      </c>
      <c r="AM91" s="166">
        <v>7</v>
      </c>
      <c r="AN91" s="166"/>
      <c r="AO91" s="166"/>
      <c r="AP91" s="166"/>
      <c r="AQ91" s="166"/>
      <c r="AR91" s="166"/>
      <c r="AS91" s="458">
        <f>+$D91</f>
        <v>859</v>
      </c>
      <c r="AT91" s="485">
        <f>+J91</f>
        <v>2</v>
      </c>
      <c r="AU91" s="163">
        <v>13</v>
      </c>
      <c r="AV91" s="166">
        <v>13</v>
      </c>
      <c r="AW91" s="166"/>
      <c r="AX91" s="166"/>
      <c r="AY91" s="166"/>
      <c r="AZ91" s="166"/>
      <c r="BA91" s="166"/>
      <c r="BB91" s="458">
        <f>+$D91</f>
        <v>859</v>
      </c>
      <c r="BC91" s="488">
        <v>2</v>
      </c>
      <c r="BD91" s="163">
        <f t="shared" si="16"/>
        <v>0</v>
      </c>
      <c r="BE91" s="166"/>
      <c r="BF91" s="166"/>
      <c r="BG91" s="166"/>
      <c r="BH91" s="166"/>
      <c r="BI91" s="166"/>
      <c r="BJ91" s="166"/>
      <c r="BK91" s="470" t="s">
        <v>40</v>
      </c>
      <c r="BL91" s="471"/>
      <c r="BM91" s="471"/>
      <c r="BN91" s="471"/>
      <c r="BO91" s="471"/>
      <c r="BP91" s="471"/>
      <c r="BQ91" s="471"/>
      <c r="BR91" s="471"/>
      <c r="BS91" s="472"/>
    </row>
    <row r="92" spans="1:71" s="174" customFormat="1" ht="40.200000000000003" customHeight="1" x14ac:dyDescent="0.3">
      <c r="A92" s="152"/>
      <c r="B92" s="501"/>
      <c r="C92" s="508"/>
      <c r="D92" s="393"/>
      <c r="E92" s="396"/>
      <c r="F92" s="399"/>
      <c r="G92" s="402"/>
      <c r="H92" s="437"/>
      <c r="I92" s="437"/>
      <c r="J92" s="450"/>
      <c r="K92" s="453"/>
      <c r="L92" s="158" t="s">
        <v>41</v>
      </c>
      <c r="M92" s="158" t="s">
        <v>316</v>
      </c>
      <c r="N92" s="149">
        <v>44047</v>
      </c>
      <c r="O92" s="149">
        <v>44196</v>
      </c>
      <c r="P92" s="149"/>
      <c r="Q92" s="149"/>
      <c r="R92" s="459"/>
      <c r="S92" s="462"/>
      <c r="T92" s="164">
        <v>36</v>
      </c>
      <c r="U92" s="164">
        <v>36</v>
      </c>
      <c r="V92" s="164">
        <f t="shared" si="12"/>
        <v>0</v>
      </c>
      <c r="W92" s="164">
        <f t="shared" si="12"/>
        <v>0</v>
      </c>
      <c r="X92" s="164">
        <f t="shared" si="12"/>
        <v>0</v>
      </c>
      <c r="Y92" s="164">
        <f t="shared" si="12"/>
        <v>0</v>
      </c>
      <c r="Z92" s="164">
        <f t="shared" si="12"/>
        <v>0</v>
      </c>
      <c r="AA92" s="459"/>
      <c r="AB92" s="492"/>
      <c r="AC92" s="164">
        <f t="shared" si="13"/>
        <v>0</v>
      </c>
      <c r="AD92" s="167"/>
      <c r="AE92" s="167"/>
      <c r="AF92" s="167"/>
      <c r="AG92" s="167"/>
      <c r="AH92" s="167"/>
      <c r="AI92" s="167"/>
      <c r="AJ92" s="459"/>
      <c r="AK92" s="495"/>
      <c r="AL92" s="164">
        <f t="shared" si="14"/>
        <v>0</v>
      </c>
      <c r="AM92" s="167"/>
      <c r="AN92" s="167"/>
      <c r="AO92" s="167"/>
      <c r="AP92" s="167"/>
      <c r="AQ92" s="167"/>
      <c r="AR92" s="167"/>
      <c r="AS92" s="459"/>
      <c r="AT92" s="486"/>
      <c r="AU92" s="164">
        <v>20</v>
      </c>
      <c r="AV92" s="167">
        <v>20</v>
      </c>
      <c r="AW92" s="167"/>
      <c r="AX92" s="167"/>
      <c r="AY92" s="167"/>
      <c r="AZ92" s="167"/>
      <c r="BA92" s="167"/>
      <c r="BB92" s="459"/>
      <c r="BC92" s="489"/>
      <c r="BD92" s="164">
        <v>16</v>
      </c>
      <c r="BE92" s="167">
        <v>16</v>
      </c>
      <c r="BF92" s="167"/>
      <c r="BG92" s="167"/>
      <c r="BH92" s="167"/>
      <c r="BI92" s="167"/>
      <c r="BJ92" s="167"/>
      <c r="BK92" s="473" t="s">
        <v>42</v>
      </c>
      <c r="BL92" s="474"/>
      <c r="BM92" s="474"/>
      <c r="BN92" s="474"/>
      <c r="BO92" s="474"/>
      <c r="BP92" s="474"/>
      <c r="BQ92" s="474"/>
      <c r="BR92" s="474"/>
      <c r="BS92" s="475"/>
    </row>
    <row r="93" spans="1:71" s="174" customFormat="1" ht="40.200000000000003" customHeight="1" x14ac:dyDescent="0.3">
      <c r="A93" s="152"/>
      <c r="B93" s="501"/>
      <c r="C93" s="508"/>
      <c r="D93" s="393"/>
      <c r="E93" s="396"/>
      <c r="F93" s="399"/>
      <c r="G93" s="402"/>
      <c r="H93" s="437"/>
      <c r="I93" s="437"/>
      <c r="J93" s="450"/>
      <c r="K93" s="453"/>
      <c r="L93" s="158"/>
      <c r="M93" s="158"/>
      <c r="N93" s="149"/>
      <c r="O93" s="149"/>
      <c r="P93" s="149"/>
      <c r="Q93" s="149"/>
      <c r="R93" s="459"/>
      <c r="S93" s="462"/>
      <c r="T93" s="164">
        <f t="shared" si="10"/>
        <v>0</v>
      </c>
      <c r="U93" s="164">
        <f t="shared" si="11"/>
        <v>0</v>
      </c>
      <c r="V93" s="164">
        <f t="shared" si="12"/>
        <v>0</v>
      </c>
      <c r="W93" s="164">
        <f t="shared" si="12"/>
        <v>0</v>
      </c>
      <c r="X93" s="164">
        <f t="shared" si="12"/>
        <v>0</v>
      </c>
      <c r="Y93" s="164">
        <f t="shared" si="12"/>
        <v>0</v>
      </c>
      <c r="Z93" s="164">
        <f t="shared" si="12"/>
        <v>0</v>
      </c>
      <c r="AA93" s="459"/>
      <c r="AB93" s="492"/>
      <c r="AC93" s="164">
        <f t="shared" si="13"/>
        <v>0</v>
      </c>
      <c r="AD93" s="167"/>
      <c r="AE93" s="167"/>
      <c r="AF93" s="167"/>
      <c r="AG93" s="167"/>
      <c r="AH93" s="167"/>
      <c r="AI93" s="167"/>
      <c r="AJ93" s="459"/>
      <c r="AK93" s="495"/>
      <c r="AL93" s="164">
        <f t="shared" si="14"/>
        <v>0</v>
      </c>
      <c r="AM93" s="167"/>
      <c r="AN93" s="167"/>
      <c r="AO93" s="167"/>
      <c r="AP93" s="167"/>
      <c r="AQ93" s="167"/>
      <c r="AR93" s="167"/>
      <c r="AS93" s="459"/>
      <c r="AT93" s="486"/>
      <c r="AU93" s="164">
        <f t="shared" si="15"/>
        <v>0</v>
      </c>
      <c r="AV93" s="167"/>
      <c r="AW93" s="167"/>
      <c r="AX93" s="167"/>
      <c r="AY93" s="167"/>
      <c r="AZ93" s="167"/>
      <c r="BA93" s="167"/>
      <c r="BB93" s="459"/>
      <c r="BC93" s="489"/>
      <c r="BD93" s="164">
        <f t="shared" si="16"/>
        <v>0</v>
      </c>
      <c r="BE93" s="167"/>
      <c r="BF93" s="167"/>
      <c r="BG93" s="167"/>
      <c r="BH93" s="167"/>
      <c r="BI93" s="167"/>
      <c r="BJ93" s="167"/>
      <c r="BK93" s="473"/>
      <c r="BL93" s="474"/>
      <c r="BM93" s="474"/>
      <c r="BN93" s="474"/>
      <c r="BO93" s="474"/>
      <c r="BP93" s="474"/>
      <c r="BQ93" s="474"/>
      <c r="BR93" s="474"/>
      <c r="BS93" s="475"/>
    </row>
    <row r="94" spans="1:71" s="174" customFormat="1" ht="40.200000000000003" customHeight="1" thickBot="1" x14ac:dyDescent="0.35">
      <c r="A94" s="152"/>
      <c r="B94" s="502"/>
      <c r="C94" s="509"/>
      <c r="D94" s="394"/>
      <c r="E94" s="397"/>
      <c r="F94" s="400"/>
      <c r="G94" s="403"/>
      <c r="H94" s="438"/>
      <c r="I94" s="438"/>
      <c r="J94" s="451"/>
      <c r="K94" s="454"/>
      <c r="L94" s="159"/>
      <c r="M94" s="159"/>
      <c r="N94" s="150"/>
      <c r="O94" s="150"/>
      <c r="P94" s="150"/>
      <c r="Q94" s="150"/>
      <c r="R94" s="460"/>
      <c r="S94" s="463"/>
      <c r="T94" s="165">
        <f t="shared" si="10"/>
        <v>0</v>
      </c>
      <c r="U94" s="165">
        <f t="shared" si="11"/>
        <v>0</v>
      </c>
      <c r="V94" s="165">
        <f t="shared" si="12"/>
        <v>0</v>
      </c>
      <c r="W94" s="165">
        <f t="shared" si="12"/>
        <v>0</v>
      </c>
      <c r="X94" s="165">
        <f t="shared" si="12"/>
        <v>0</v>
      </c>
      <c r="Y94" s="165">
        <f t="shared" si="12"/>
        <v>0</v>
      </c>
      <c r="Z94" s="165">
        <f t="shared" si="12"/>
        <v>0</v>
      </c>
      <c r="AA94" s="460"/>
      <c r="AB94" s="493"/>
      <c r="AC94" s="165">
        <f t="shared" si="13"/>
        <v>0</v>
      </c>
      <c r="AD94" s="168"/>
      <c r="AE94" s="168"/>
      <c r="AF94" s="168"/>
      <c r="AG94" s="168"/>
      <c r="AH94" s="168"/>
      <c r="AI94" s="168"/>
      <c r="AJ94" s="460"/>
      <c r="AK94" s="496"/>
      <c r="AL94" s="165">
        <f t="shared" si="14"/>
        <v>0</v>
      </c>
      <c r="AM94" s="168"/>
      <c r="AN94" s="168"/>
      <c r="AO94" s="168"/>
      <c r="AP94" s="168"/>
      <c r="AQ94" s="168"/>
      <c r="AR94" s="168"/>
      <c r="AS94" s="460"/>
      <c r="AT94" s="487"/>
      <c r="AU94" s="165">
        <f t="shared" si="15"/>
        <v>0</v>
      </c>
      <c r="AV94" s="168"/>
      <c r="AW94" s="168"/>
      <c r="AX94" s="168"/>
      <c r="AY94" s="168"/>
      <c r="AZ94" s="168"/>
      <c r="BA94" s="168"/>
      <c r="BB94" s="460"/>
      <c r="BC94" s="490"/>
      <c r="BD94" s="165">
        <f t="shared" si="16"/>
        <v>0</v>
      </c>
      <c r="BE94" s="168"/>
      <c r="BF94" s="168"/>
      <c r="BG94" s="168"/>
      <c r="BH94" s="168"/>
      <c r="BI94" s="168"/>
      <c r="BJ94" s="168"/>
      <c r="BK94" s="482"/>
      <c r="BL94" s="483"/>
      <c r="BM94" s="483"/>
      <c r="BN94" s="483"/>
      <c r="BO94" s="483"/>
      <c r="BP94" s="483"/>
      <c r="BQ94" s="483"/>
      <c r="BR94" s="483"/>
      <c r="BS94" s="484"/>
    </row>
    <row r="95" spans="1:71" s="174" customFormat="1" ht="40.200000000000003" customHeight="1" thickTop="1" x14ac:dyDescent="0.3">
      <c r="A95" s="152"/>
      <c r="B95" s="500" t="s">
        <v>540</v>
      </c>
      <c r="C95" s="507" t="s">
        <v>543</v>
      </c>
      <c r="D95" s="392">
        <v>860</v>
      </c>
      <c r="E95" s="395" t="str">
        <f>+Metas!K997</f>
        <v>Sistema apoyado para la producción de productos inocuos</v>
      </c>
      <c r="F95" s="398">
        <v>1</v>
      </c>
      <c r="G95" s="401">
        <f>SUM(H95:K95)</f>
        <v>1</v>
      </c>
      <c r="H95" s="436">
        <v>0.25</v>
      </c>
      <c r="I95" s="436">
        <v>0.25</v>
      </c>
      <c r="J95" s="449">
        <v>0.25</v>
      </c>
      <c r="K95" s="452">
        <v>0.25</v>
      </c>
      <c r="L95" s="157" t="s">
        <v>3461</v>
      </c>
      <c r="M95" s="157" t="s">
        <v>3462</v>
      </c>
      <c r="N95" s="148"/>
      <c r="O95" s="148"/>
      <c r="P95" s="148"/>
      <c r="Q95" s="148"/>
      <c r="R95" s="458">
        <f>+$D95</f>
        <v>860</v>
      </c>
      <c r="S95" s="461">
        <f>+F95</f>
        <v>1</v>
      </c>
      <c r="T95" s="163">
        <f t="shared" si="10"/>
        <v>0</v>
      </c>
      <c r="U95" s="163">
        <f t="shared" si="11"/>
        <v>0</v>
      </c>
      <c r="V95" s="163">
        <f t="shared" si="12"/>
        <v>0</v>
      </c>
      <c r="W95" s="163">
        <f t="shared" si="12"/>
        <v>0</v>
      </c>
      <c r="X95" s="163">
        <f t="shared" si="12"/>
        <v>0</v>
      </c>
      <c r="Y95" s="163">
        <f t="shared" si="12"/>
        <v>0</v>
      </c>
      <c r="Z95" s="163">
        <f t="shared" si="12"/>
        <v>0</v>
      </c>
      <c r="AA95" s="458">
        <f>+$D95</f>
        <v>860</v>
      </c>
      <c r="AB95" s="491">
        <f>+H95</f>
        <v>0.25</v>
      </c>
      <c r="AC95" s="163">
        <f t="shared" si="13"/>
        <v>0</v>
      </c>
      <c r="AD95" s="166"/>
      <c r="AE95" s="166"/>
      <c r="AF95" s="166"/>
      <c r="AG95" s="166"/>
      <c r="AH95" s="166"/>
      <c r="AI95" s="166"/>
      <c r="AJ95" s="458">
        <f>+$D95</f>
        <v>860</v>
      </c>
      <c r="AK95" s="494">
        <f>+I95</f>
        <v>0.25</v>
      </c>
      <c r="AL95" s="163">
        <f t="shared" si="14"/>
        <v>0</v>
      </c>
      <c r="AM95" s="166"/>
      <c r="AN95" s="166"/>
      <c r="AO95" s="166"/>
      <c r="AP95" s="166"/>
      <c r="AQ95" s="166"/>
      <c r="AR95" s="166"/>
      <c r="AS95" s="458">
        <f>+$D95</f>
        <v>860</v>
      </c>
      <c r="AT95" s="485">
        <f>+J95</f>
        <v>0.25</v>
      </c>
      <c r="AU95" s="163">
        <f t="shared" si="15"/>
        <v>0</v>
      </c>
      <c r="AV95" s="166"/>
      <c r="AW95" s="166"/>
      <c r="AX95" s="166"/>
      <c r="AY95" s="166"/>
      <c r="AZ95" s="166"/>
      <c r="BA95" s="166"/>
      <c r="BB95" s="458">
        <f>+$D95</f>
        <v>860</v>
      </c>
      <c r="BC95" s="488">
        <f>+K95</f>
        <v>0.25</v>
      </c>
      <c r="BD95" s="163">
        <f t="shared" si="16"/>
        <v>0</v>
      </c>
      <c r="BE95" s="166"/>
      <c r="BF95" s="166"/>
      <c r="BG95" s="166"/>
      <c r="BH95" s="166"/>
      <c r="BI95" s="166"/>
      <c r="BJ95" s="166"/>
      <c r="BK95" s="470"/>
      <c r="BL95" s="471"/>
      <c r="BM95" s="471"/>
      <c r="BN95" s="471"/>
      <c r="BO95" s="471"/>
      <c r="BP95" s="471"/>
      <c r="BQ95" s="471"/>
      <c r="BR95" s="471"/>
      <c r="BS95" s="472"/>
    </row>
    <row r="96" spans="1:71" s="174" customFormat="1" ht="40.200000000000003" customHeight="1" x14ac:dyDescent="0.3">
      <c r="A96" s="152"/>
      <c r="B96" s="501"/>
      <c r="C96" s="508"/>
      <c r="D96" s="393"/>
      <c r="E96" s="396"/>
      <c r="F96" s="399"/>
      <c r="G96" s="402"/>
      <c r="H96" s="437"/>
      <c r="I96" s="437"/>
      <c r="J96" s="450"/>
      <c r="K96" s="453"/>
      <c r="L96" s="158"/>
      <c r="M96" s="158"/>
      <c r="N96" s="149"/>
      <c r="O96" s="149"/>
      <c r="P96" s="149"/>
      <c r="Q96" s="149"/>
      <c r="R96" s="459"/>
      <c r="S96" s="462"/>
      <c r="T96" s="164">
        <f t="shared" si="10"/>
        <v>0</v>
      </c>
      <c r="U96" s="164">
        <f t="shared" si="11"/>
        <v>0</v>
      </c>
      <c r="V96" s="164">
        <f t="shared" si="12"/>
        <v>0</v>
      </c>
      <c r="W96" s="164">
        <f t="shared" si="12"/>
        <v>0</v>
      </c>
      <c r="X96" s="164">
        <f t="shared" si="12"/>
        <v>0</v>
      </c>
      <c r="Y96" s="164">
        <f t="shared" si="12"/>
        <v>0</v>
      </c>
      <c r="Z96" s="164">
        <f t="shared" si="12"/>
        <v>0</v>
      </c>
      <c r="AA96" s="459"/>
      <c r="AB96" s="492"/>
      <c r="AC96" s="164">
        <f t="shared" si="13"/>
        <v>0</v>
      </c>
      <c r="AD96" s="167"/>
      <c r="AE96" s="167"/>
      <c r="AF96" s="167"/>
      <c r="AG96" s="167"/>
      <c r="AH96" s="167"/>
      <c r="AI96" s="167"/>
      <c r="AJ96" s="459"/>
      <c r="AK96" s="495"/>
      <c r="AL96" s="164">
        <f t="shared" si="14"/>
        <v>0</v>
      </c>
      <c r="AM96" s="167"/>
      <c r="AN96" s="167"/>
      <c r="AO96" s="167"/>
      <c r="AP96" s="167"/>
      <c r="AQ96" s="167"/>
      <c r="AR96" s="167"/>
      <c r="AS96" s="459"/>
      <c r="AT96" s="486"/>
      <c r="AU96" s="164">
        <f t="shared" si="15"/>
        <v>0</v>
      </c>
      <c r="AV96" s="167"/>
      <c r="AW96" s="167"/>
      <c r="AX96" s="167"/>
      <c r="AY96" s="167"/>
      <c r="AZ96" s="167"/>
      <c r="BA96" s="167"/>
      <c r="BB96" s="459"/>
      <c r="BC96" s="489"/>
      <c r="BD96" s="164">
        <f t="shared" si="16"/>
        <v>0</v>
      </c>
      <c r="BE96" s="167"/>
      <c r="BF96" s="167"/>
      <c r="BG96" s="167"/>
      <c r="BH96" s="167"/>
      <c r="BI96" s="167"/>
      <c r="BJ96" s="167"/>
      <c r="BK96" s="473"/>
      <c r="BL96" s="474"/>
      <c r="BM96" s="474"/>
      <c r="BN96" s="474"/>
      <c r="BO96" s="474"/>
      <c r="BP96" s="474"/>
      <c r="BQ96" s="474"/>
      <c r="BR96" s="474"/>
      <c r="BS96" s="475"/>
    </row>
    <row r="97" spans="1:71" s="174" customFormat="1" ht="40.200000000000003" customHeight="1" x14ac:dyDescent="0.3">
      <c r="A97" s="152"/>
      <c r="B97" s="501"/>
      <c r="C97" s="508"/>
      <c r="D97" s="393"/>
      <c r="E97" s="396"/>
      <c r="F97" s="399"/>
      <c r="G97" s="402"/>
      <c r="H97" s="437"/>
      <c r="I97" s="437"/>
      <c r="J97" s="450"/>
      <c r="K97" s="453"/>
      <c r="L97" s="158"/>
      <c r="M97" s="158"/>
      <c r="N97" s="149"/>
      <c r="O97" s="149"/>
      <c r="P97" s="149"/>
      <c r="Q97" s="149"/>
      <c r="R97" s="459"/>
      <c r="S97" s="462"/>
      <c r="T97" s="164">
        <f t="shared" si="10"/>
        <v>0</v>
      </c>
      <c r="U97" s="164">
        <f t="shared" si="11"/>
        <v>0</v>
      </c>
      <c r="V97" s="164">
        <f t="shared" si="12"/>
        <v>0</v>
      </c>
      <c r="W97" s="164">
        <f t="shared" si="12"/>
        <v>0</v>
      </c>
      <c r="X97" s="164">
        <f t="shared" si="12"/>
        <v>0</v>
      </c>
      <c r="Y97" s="164">
        <f t="shared" si="12"/>
        <v>0</v>
      </c>
      <c r="Z97" s="164">
        <f t="shared" si="12"/>
        <v>0</v>
      </c>
      <c r="AA97" s="459"/>
      <c r="AB97" s="492"/>
      <c r="AC97" s="164">
        <f t="shared" si="13"/>
        <v>0</v>
      </c>
      <c r="AD97" s="167"/>
      <c r="AE97" s="167"/>
      <c r="AF97" s="167"/>
      <c r="AG97" s="167"/>
      <c r="AH97" s="167"/>
      <c r="AI97" s="167"/>
      <c r="AJ97" s="459"/>
      <c r="AK97" s="495"/>
      <c r="AL97" s="164">
        <f t="shared" si="14"/>
        <v>0</v>
      </c>
      <c r="AM97" s="167"/>
      <c r="AN97" s="167"/>
      <c r="AO97" s="167"/>
      <c r="AP97" s="167"/>
      <c r="AQ97" s="167"/>
      <c r="AR97" s="167"/>
      <c r="AS97" s="459"/>
      <c r="AT97" s="486"/>
      <c r="AU97" s="164">
        <f t="shared" si="15"/>
        <v>0</v>
      </c>
      <c r="AV97" s="167"/>
      <c r="AW97" s="167"/>
      <c r="AX97" s="167"/>
      <c r="AY97" s="167"/>
      <c r="AZ97" s="167"/>
      <c r="BA97" s="167"/>
      <c r="BB97" s="459"/>
      <c r="BC97" s="489"/>
      <c r="BD97" s="164">
        <f t="shared" si="16"/>
        <v>0</v>
      </c>
      <c r="BE97" s="167"/>
      <c r="BF97" s="167"/>
      <c r="BG97" s="167"/>
      <c r="BH97" s="167"/>
      <c r="BI97" s="167"/>
      <c r="BJ97" s="167"/>
      <c r="BK97" s="473"/>
      <c r="BL97" s="474"/>
      <c r="BM97" s="474"/>
      <c r="BN97" s="474"/>
      <c r="BO97" s="474"/>
      <c r="BP97" s="474"/>
      <c r="BQ97" s="474"/>
      <c r="BR97" s="474"/>
      <c r="BS97" s="475"/>
    </row>
    <row r="98" spans="1:71" s="174" customFormat="1" ht="40.200000000000003" customHeight="1" thickBot="1" x14ac:dyDescent="0.35">
      <c r="A98" s="152"/>
      <c r="B98" s="502"/>
      <c r="C98" s="509"/>
      <c r="D98" s="394"/>
      <c r="E98" s="397"/>
      <c r="F98" s="400"/>
      <c r="G98" s="403"/>
      <c r="H98" s="438"/>
      <c r="I98" s="438"/>
      <c r="J98" s="451"/>
      <c r="K98" s="454"/>
      <c r="L98" s="159"/>
      <c r="M98" s="159"/>
      <c r="N98" s="150"/>
      <c r="O98" s="150"/>
      <c r="P98" s="150"/>
      <c r="Q98" s="150"/>
      <c r="R98" s="460"/>
      <c r="S98" s="463"/>
      <c r="T98" s="165">
        <f t="shared" si="10"/>
        <v>0</v>
      </c>
      <c r="U98" s="165">
        <f t="shared" si="11"/>
        <v>0</v>
      </c>
      <c r="V98" s="165">
        <f t="shared" si="12"/>
        <v>0</v>
      </c>
      <c r="W98" s="165">
        <f t="shared" si="12"/>
        <v>0</v>
      </c>
      <c r="X98" s="165">
        <f t="shared" si="12"/>
        <v>0</v>
      </c>
      <c r="Y98" s="165">
        <f t="shared" si="12"/>
        <v>0</v>
      </c>
      <c r="Z98" s="165">
        <f t="shared" si="12"/>
        <v>0</v>
      </c>
      <c r="AA98" s="460"/>
      <c r="AB98" s="493"/>
      <c r="AC98" s="165">
        <f t="shared" si="13"/>
        <v>0</v>
      </c>
      <c r="AD98" s="168"/>
      <c r="AE98" s="168"/>
      <c r="AF98" s="168"/>
      <c r="AG98" s="168"/>
      <c r="AH98" s="168"/>
      <c r="AI98" s="168"/>
      <c r="AJ98" s="460"/>
      <c r="AK98" s="496"/>
      <c r="AL98" s="165">
        <f t="shared" si="14"/>
        <v>0</v>
      </c>
      <c r="AM98" s="168"/>
      <c r="AN98" s="168"/>
      <c r="AO98" s="168"/>
      <c r="AP98" s="168"/>
      <c r="AQ98" s="168"/>
      <c r="AR98" s="168"/>
      <c r="AS98" s="460"/>
      <c r="AT98" s="487"/>
      <c r="AU98" s="165">
        <f t="shared" si="15"/>
        <v>0</v>
      </c>
      <c r="AV98" s="168"/>
      <c r="AW98" s="168"/>
      <c r="AX98" s="168"/>
      <c r="AY98" s="168"/>
      <c r="AZ98" s="168"/>
      <c r="BA98" s="168"/>
      <c r="BB98" s="460"/>
      <c r="BC98" s="490"/>
      <c r="BD98" s="165">
        <f t="shared" si="16"/>
        <v>0</v>
      </c>
      <c r="BE98" s="168"/>
      <c r="BF98" s="168"/>
      <c r="BG98" s="168"/>
      <c r="BH98" s="168"/>
      <c r="BI98" s="168"/>
      <c r="BJ98" s="168"/>
      <c r="BK98" s="482"/>
      <c r="BL98" s="483"/>
      <c r="BM98" s="483"/>
      <c r="BN98" s="483"/>
      <c r="BO98" s="483"/>
      <c r="BP98" s="483"/>
      <c r="BQ98" s="483"/>
      <c r="BR98" s="483"/>
      <c r="BS98" s="484"/>
    </row>
    <row r="99" spans="1:71" s="174" customFormat="1" ht="40.200000000000003" customHeight="1" thickTop="1" x14ac:dyDescent="0.3">
      <c r="A99" s="152"/>
      <c r="B99" s="500" t="s">
        <v>545</v>
      </c>
      <c r="C99" s="507" t="s">
        <v>548</v>
      </c>
      <c r="D99" s="392">
        <v>861</v>
      </c>
      <c r="E99" s="395" t="str">
        <f>+Metas!K999</f>
        <v>Talleres para sensibilizar y fortalecer las capacidades del sector forestal</v>
      </c>
      <c r="F99" s="398">
        <v>0</v>
      </c>
      <c r="G99" s="401">
        <f>SUM(H99:K99)</f>
        <v>0</v>
      </c>
      <c r="H99" s="436"/>
      <c r="I99" s="436"/>
      <c r="J99" s="449"/>
      <c r="K99" s="452"/>
      <c r="L99" s="157"/>
      <c r="M99" s="157"/>
      <c r="N99" s="148"/>
      <c r="O99" s="148"/>
      <c r="P99" s="148"/>
      <c r="Q99" s="148"/>
      <c r="R99" s="458">
        <f>+$D99</f>
        <v>861</v>
      </c>
      <c r="S99" s="461">
        <f>+F99</f>
        <v>0</v>
      </c>
      <c r="T99" s="163">
        <f t="shared" si="10"/>
        <v>0</v>
      </c>
      <c r="U99" s="163">
        <f t="shared" si="11"/>
        <v>0</v>
      </c>
      <c r="V99" s="163">
        <f t="shared" si="12"/>
        <v>0</v>
      </c>
      <c r="W99" s="163">
        <f t="shared" si="12"/>
        <v>0</v>
      </c>
      <c r="X99" s="163">
        <f t="shared" si="12"/>
        <v>0</v>
      </c>
      <c r="Y99" s="163">
        <f t="shared" si="12"/>
        <v>0</v>
      </c>
      <c r="Z99" s="163">
        <f t="shared" si="12"/>
        <v>0</v>
      </c>
      <c r="AA99" s="458">
        <f>+$D99</f>
        <v>861</v>
      </c>
      <c r="AB99" s="491">
        <f>+H99</f>
        <v>0</v>
      </c>
      <c r="AC99" s="163">
        <f t="shared" si="13"/>
        <v>0</v>
      </c>
      <c r="AD99" s="166"/>
      <c r="AE99" s="166"/>
      <c r="AF99" s="166"/>
      <c r="AG99" s="166"/>
      <c r="AH99" s="166"/>
      <c r="AI99" s="166"/>
      <c r="AJ99" s="458">
        <f>+$D99</f>
        <v>861</v>
      </c>
      <c r="AK99" s="494">
        <f>+I99</f>
        <v>0</v>
      </c>
      <c r="AL99" s="163">
        <f t="shared" si="14"/>
        <v>0</v>
      </c>
      <c r="AM99" s="166"/>
      <c r="AN99" s="166"/>
      <c r="AO99" s="166"/>
      <c r="AP99" s="166"/>
      <c r="AQ99" s="166"/>
      <c r="AR99" s="166"/>
      <c r="AS99" s="458">
        <f>+$D99</f>
        <v>861</v>
      </c>
      <c r="AT99" s="485">
        <f>+J99</f>
        <v>0</v>
      </c>
      <c r="AU99" s="163">
        <f t="shared" si="15"/>
        <v>0</v>
      </c>
      <c r="AV99" s="166"/>
      <c r="AW99" s="166"/>
      <c r="AX99" s="166"/>
      <c r="AY99" s="166"/>
      <c r="AZ99" s="166"/>
      <c r="BA99" s="166"/>
      <c r="BB99" s="458">
        <f>+$D99</f>
        <v>861</v>
      </c>
      <c r="BC99" s="488">
        <f>+K99</f>
        <v>0</v>
      </c>
      <c r="BD99" s="163">
        <f t="shared" si="16"/>
        <v>0</v>
      </c>
      <c r="BE99" s="166"/>
      <c r="BF99" s="166"/>
      <c r="BG99" s="166"/>
      <c r="BH99" s="166"/>
      <c r="BI99" s="166"/>
      <c r="BJ99" s="166"/>
      <c r="BK99" s="470"/>
      <c r="BL99" s="471"/>
      <c r="BM99" s="471"/>
      <c r="BN99" s="471"/>
      <c r="BO99" s="471"/>
      <c r="BP99" s="471"/>
      <c r="BQ99" s="471"/>
      <c r="BR99" s="471"/>
      <c r="BS99" s="472"/>
    </row>
    <row r="100" spans="1:71" s="174" customFormat="1" ht="40.200000000000003" customHeight="1" x14ac:dyDescent="0.3">
      <c r="A100" s="152"/>
      <c r="B100" s="501"/>
      <c r="C100" s="508"/>
      <c r="D100" s="393"/>
      <c r="E100" s="396"/>
      <c r="F100" s="399"/>
      <c r="G100" s="402"/>
      <c r="H100" s="437"/>
      <c r="I100" s="437"/>
      <c r="J100" s="450"/>
      <c r="K100" s="453"/>
      <c r="L100" s="158"/>
      <c r="M100" s="158"/>
      <c r="N100" s="149"/>
      <c r="O100" s="149"/>
      <c r="P100" s="149"/>
      <c r="Q100" s="149"/>
      <c r="R100" s="459"/>
      <c r="S100" s="462"/>
      <c r="T100" s="164">
        <f t="shared" si="10"/>
        <v>0</v>
      </c>
      <c r="U100" s="164">
        <f t="shared" si="11"/>
        <v>0</v>
      </c>
      <c r="V100" s="164">
        <f t="shared" si="12"/>
        <v>0</v>
      </c>
      <c r="W100" s="164">
        <f t="shared" si="12"/>
        <v>0</v>
      </c>
      <c r="X100" s="164">
        <f t="shared" si="12"/>
        <v>0</v>
      </c>
      <c r="Y100" s="164">
        <f t="shared" si="12"/>
        <v>0</v>
      </c>
      <c r="Z100" s="164">
        <f t="shared" si="12"/>
        <v>0</v>
      </c>
      <c r="AA100" s="459"/>
      <c r="AB100" s="492"/>
      <c r="AC100" s="164">
        <f t="shared" si="13"/>
        <v>0</v>
      </c>
      <c r="AD100" s="167"/>
      <c r="AE100" s="167"/>
      <c r="AF100" s="167"/>
      <c r="AG100" s="167"/>
      <c r="AH100" s="167"/>
      <c r="AI100" s="167"/>
      <c r="AJ100" s="459"/>
      <c r="AK100" s="495"/>
      <c r="AL100" s="164">
        <f t="shared" si="14"/>
        <v>0</v>
      </c>
      <c r="AM100" s="167"/>
      <c r="AN100" s="167"/>
      <c r="AO100" s="167"/>
      <c r="AP100" s="167"/>
      <c r="AQ100" s="167"/>
      <c r="AR100" s="167"/>
      <c r="AS100" s="459"/>
      <c r="AT100" s="486"/>
      <c r="AU100" s="164">
        <f t="shared" si="15"/>
        <v>0</v>
      </c>
      <c r="AV100" s="167"/>
      <c r="AW100" s="167"/>
      <c r="AX100" s="167"/>
      <c r="AY100" s="167"/>
      <c r="AZ100" s="167"/>
      <c r="BA100" s="167"/>
      <c r="BB100" s="459"/>
      <c r="BC100" s="489"/>
      <c r="BD100" s="164">
        <f t="shared" si="16"/>
        <v>0</v>
      </c>
      <c r="BE100" s="167"/>
      <c r="BF100" s="167"/>
      <c r="BG100" s="167"/>
      <c r="BH100" s="167"/>
      <c r="BI100" s="167"/>
      <c r="BJ100" s="167"/>
      <c r="BK100" s="473"/>
      <c r="BL100" s="474"/>
      <c r="BM100" s="474"/>
      <c r="BN100" s="474"/>
      <c r="BO100" s="474"/>
      <c r="BP100" s="474"/>
      <c r="BQ100" s="474"/>
      <c r="BR100" s="474"/>
      <c r="BS100" s="475"/>
    </row>
    <row r="101" spans="1:71" s="174" customFormat="1" ht="40.200000000000003" customHeight="1" x14ac:dyDescent="0.3">
      <c r="A101" s="152"/>
      <c r="B101" s="501"/>
      <c r="C101" s="508"/>
      <c r="D101" s="393"/>
      <c r="E101" s="396"/>
      <c r="F101" s="399"/>
      <c r="G101" s="402"/>
      <c r="H101" s="437"/>
      <c r="I101" s="437"/>
      <c r="J101" s="450"/>
      <c r="K101" s="453"/>
      <c r="L101" s="158"/>
      <c r="M101" s="158"/>
      <c r="N101" s="149"/>
      <c r="O101" s="149"/>
      <c r="P101" s="149"/>
      <c r="Q101" s="149"/>
      <c r="R101" s="459"/>
      <c r="S101" s="462"/>
      <c r="T101" s="164">
        <f t="shared" si="10"/>
        <v>0</v>
      </c>
      <c r="U101" s="164">
        <f t="shared" si="11"/>
        <v>0</v>
      </c>
      <c r="V101" s="164">
        <f t="shared" si="12"/>
        <v>0</v>
      </c>
      <c r="W101" s="164">
        <f t="shared" si="12"/>
        <v>0</v>
      </c>
      <c r="X101" s="164">
        <f t="shared" si="12"/>
        <v>0</v>
      </c>
      <c r="Y101" s="164">
        <f t="shared" si="12"/>
        <v>0</v>
      </c>
      <c r="Z101" s="164">
        <f t="shared" si="12"/>
        <v>0</v>
      </c>
      <c r="AA101" s="459"/>
      <c r="AB101" s="492"/>
      <c r="AC101" s="164">
        <f t="shared" si="13"/>
        <v>0</v>
      </c>
      <c r="AD101" s="167"/>
      <c r="AE101" s="167"/>
      <c r="AF101" s="167"/>
      <c r="AG101" s="167"/>
      <c r="AH101" s="167"/>
      <c r="AI101" s="167"/>
      <c r="AJ101" s="459"/>
      <c r="AK101" s="495"/>
      <c r="AL101" s="164">
        <f t="shared" si="14"/>
        <v>0</v>
      </c>
      <c r="AM101" s="167"/>
      <c r="AN101" s="167"/>
      <c r="AO101" s="167"/>
      <c r="AP101" s="167"/>
      <c r="AQ101" s="167"/>
      <c r="AR101" s="167"/>
      <c r="AS101" s="459"/>
      <c r="AT101" s="486"/>
      <c r="AU101" s="164">
        <f t="shared" si="15"/>
        <v>0</v>
      </c>
      <c r="AV101" s="167"/>
      <c r="AW101" s="167"/>
      <c r="AX101" s="167"/>
      <c r="AY101" s="167"/>
      <c r="AZ101" s="167"/>
      <c r="BA101" s="167"/>
      <c r="BB101" s="459"/>
      <c r="BC101" s="489"/>
      <c r="BD101" s="164">
        <f t="shared" si="16"/>
        <v>0</v>
      </c>
      <c r="BE101" s="167"/>
      <c r="BF101" s="167"/>
      <c r="BG101" s="167"/>
      <c r="BH101" s="167"/>
      <c r="BI101" s="167"/>
      <c r="BJ101" s="167"/>
      <c r="BK101" s="473"/>
      <c r="BL101" s="474"/>
      <c r="BM101" s="474"/>
      <c r="BN101" s="474"/>
      <c r="BO101" s="474"/>
      <c r="BP101" s="474"/>
      <c r="BQ101" s="474"/>
      <c r="BR101" s="474"/>
      <c r="BS101" s="475"/>
    </row>
    <row r="102" spans="1:71" s="174" customFormat="1" ht="40.200000000000003" customHeight="1" thickBot="1" x14ac:dyDescent="0.35">
      <c r="A102" s="152"/>
      <c r="B102" s="501"/>
      <c r="C102" s="508"/>
      <c r="D102" s="394"/>
      <c r="E102" s="397"/>
      <c r="F102" s="400"/>
      <c r="G102" s="403"/>
      <c r="H102" s="438"/>
      <c r="I102" s="438"/>
      <c r="J102" s="451"/>
      <c r="K102" s="454"/>
      <c r="L102" s="159"/>
      <c r="M102" s="159"/>
      <c r="N102" s="150"/>
      <c r="O102" s="150"/>
      <c r="P102" s="150"/>
      <c r="Q102" s="150"/>
      <c r="R102" s="460"/>
      <c r="S102" s="463"/>
      <c r="T102" s="165">
        <f t="shared" si="10"/>
        <v>0</v>
      </c>
      <c r="U102" s="165">
        <f t="shared" si="11"/>
        <v>0</v>
      </c>
      <c r="V102" s="165">
        <f t="shared" si="12"/>
        <v>0</v>
      </c>
      <c r="W102" s="165">
        <f t="shared" si="12"/>
        <v>0</v>
      </c>
      <c r="X102" s="165">
        <f t="shared" si="12"/>
        <v>0</v>
      </c>
      <c r="Y102" s="165">
        <f t="shared" si="12"/>
        <v>0</v>
      </c>
      <c r="Z102" s="165">
        <f t="shared" si="12"/>
        <v>0</v>
      </c>
      <c r="AA102" s="460"/>
      <c r="AB102" s="493"/>
      <c r="AC102" s="165">
        <f t="shared" si="13"/>
        <v>0</v>
      </c>
      <c r="AD102" s="168"/>
      <c r="AE102" s="168"/>
      <c r="AF102" s="168"/>
      <c r="AG102" s="168"/>
      <c r="AH102" s="168"/>
      <c r="AI102" s="168"/>
      <c r="AJ102" s="460"/>
      <c r="AK102" s="496"/>
      <c r="AL102" s="165">
        <f t="shared" si="14"/>
        <v>0</v>
      </c>
      <c r="AM102" s="168"/>
      <c r="AN102" s="168"/>
      <c r="AO102" s="168"/>
      <c r="AP102" s="168"/>
      <c r="AQ102" s="168"/>
      <c r="AR102" s="168"/>
      <c r="AS102" s="460"/>
      <c r="AT102" s="487"/>
      <c r="AU102" s="165">
        <f t="shared" si="15"/>
        <v>0</v>
      </c>
      <c r="AV102" s="168"/>
      <c r="AW102" s="168"/>
      <c r="AX102" s="168"/>
      <c r="AY102" s="168"/>
      <c r="AZ102" s="168"/>
      <c r="BA102" s="168"/>
      <c r="BB102" s="460"/>
      <c r="BC102" s="490"/>
      <c r="BD102" s="165">
        <f t="shared" si="16"/>
        <v>0</v>
      </c>
      <c r="BE102" s="168"/>
      <c r="BF102" s="168"/>
      <c r="BG102" s="168"/>
      <c r="BH102" s="168"/>
      <c r="BI102" s="168"/>
      <c r="BJ102" s="168"/>
      <c r="BK102" s="482"/>
      <c r="BL102" s="483"/>
      <c r="BM102" s="483"/>
      <c r="BN102" s="483"/>
      <c r="BO102" s="483"/>
      <c r="BP102" s="483"/>
      <c r="BQ102" s="483"/>
      <c r="BR102" s="483"/>
      <c r="BS102" s="484"/>
    </row>
    <row r="103" spans="1:71" s="174" customFormat="1" ht="40.200000000000003" customHeight="1" thickTop="1" x14ac:dyDescent="0.3">
      <c r="A103" s="152"/>
      <c r="B103" s="501"/>
      <c r="C103" s="508"/>
      <c r="D103" s="392">
        <v>862</v>
      </c>
      <c r="E103" s="395" t="str">
        <f>+Metas!K1000</f>
        <v>Municipios con establecimiento de especies forestales</v>
      </c>
      <c r="F103" s="398">
        <v>0</v>
      </c>
      <c r="G103" s="401">
        <f>SUM(H103:K103)</f>
        <v>0</v>
      </c>
      <c r="H103" s="436"/>
      <c r="I103" s="436"/>
      <c r="J103" s="449"/>
      <c r="K103" s="452"/>
      <c r="L103" s="157"/>
      <c r="M103" s="157"/>
      <c r="N103" s="148"/>
      <c r="O103" s="148"/>
      <c r="P103" s="148"/>
      <c r="Q103" s="148"/>
      <c r="R103" s="458">
        <f>+$D103</f>
        <v>862</v>
      </c>
      <c r="S103" s="461">
        <f>+F103</f>
        <v>0</v>
      </c>
      <c r="T103" s="163">
        <f t="shared" si="10"/>
        <v>0</v>
      </c>
      <c r="U103" s="163">
        <f t="shared" si="11"/>
        <v>0</v>
      </c>
      <c r="V103" s="163">
        <f t="shared" si="12"/>
        <v>0</v>
      </c>
      <c r="W103" s="163">
        <f t="shared" si="12"/>
        <v>0</v>
      </c>
      <c r="X103" s="163">
        <f t="shared" si="12"/>
        <v>0</v>
      </c>
      <c r="Y103" s="163">
        <f t="shared" si="12"/>
        <v>0</v>
      </c>
      <c r="Z103" s="163">
        <f t="shared" si="12"/>
        <v>0</v>
      </c>
      <c r="AA103" s="458">
        <f>+$D103</f>
        <v>862</v>
      </c>
      <c r="AB103" s="491">
        <f>+H103</f>
        <v>0</v>
      </c>
      <c r="AC103" s="163">
        <f t="shared" si="13"/>
        <v>0</v>
      </c>
      <c r="AD103" s="166"/>
      <c r="AE103" s="166"/>
      <c r="AF103" s="166"/>
      <c r="AG103" s="166"/>
      <c r="AH103" s="166"/>
      <c r="AI103" s="166"/>
      <c r="AJ103" s="458">
        <f>+$D103</f>
        <v>862</v>
      </c>
      <c r="AK103" s="494">
        <f>+I103</f>
        <v>0</v>
      </c>
      <c r="AL103" s="163">
        <f t="shared" si="14"/>
        <v>0</v>
      </c>
      <c r="AM103" s="166"/>
      <c r="AN103" s="166"/>
      <c r="AO103" s="166"/>
      <c r="AP103" s="166"/>
      <c r="AQ103" s="166"/>
      <c r="AR103" s="166"/>
      <c r="AS103" s="458">
        <f>+$D103</f>
        <v>862</v>
      </c>
      <c r="AT103" s="485">
        <f>+J103</f>
        <v>0</v>
      </c>
      <c r="AU103" s="163">
        <f t="shared" si="15"/>
        <v>0</v>
      </c>
      <c r="AV103" s="166"/>
      <c r="AW103" s="166"/>
      <c r="AX103" s="166"/>
      <c r="AY103" s="166"/>
      <c r="AZ103" s="166"/>
      <c r="BA103" s="166"/>
      <c r="BB103" s="458">
        <f>+$D103</f>
        <v>862</v>
      </c>
      <c r="BC103" s="488">
        <f>+K103</f>
        <v>0</v>
      </c>
      <c r="BD103" s="163">
        <f t="shared" si="16"/>
        <v>0</v>
      </c>
      <c r="BE103" s="166"/>
      <c r="BF103" s="166"/>
      <c r="BG103" s="166"/>
      <c r="BH103" s="166"/>
      <c r="BI103" s="166"/>
      <c r="BJ103" s="166"/>
      <c r="BK103" s="470"/>
      <c r="BL103" s="471"/>
      <c r="BM103" s="471"/>
      <c r="BN103" s="471"/>
      <c r="BO103" s="471"/>
      <c r="BP103" s="471"/>
      <c r="BQ103" s="471"/>
      <c r="BR103" s="471"/>
      <c r="BS103" s="472"/>
    </row>
    <row r="104" spans="1:71" s="174" customFormat="1" ht="40.200000000000003" customHeight="1" x14ac:dyDescent="0.3">
      <c r="A104" s="152"/>
      <c r="B104" s="501"/>
      <c r="C104" s="508"/>
      <c r="D104" s="393"/>
      <c r="E104" s="396"/>
      <c r="F104" s="399"/>
      <c r="G104" s="402"/>
      <c r="H104" s="437"/>
      <c r="I104" s="437"/>
      <c r="J104" s="450"/>
      <c r="K104" s="453"/>
      <c r="L104" s="158"/>
      <c r="M104" s="158"/>
      <c r="N104" s="149"/>
      <c r="O104" s="149"/>
      <c r="P104" s="149"/>
      <c r="Q104" s="149"/>
      <c r="R104" s="459"/>
      <c r="S104" s="462"/>
      <c r="T104" s="164">
        <f t="shared" si="10"/>
        <v>0</v>
      </c>
      <c r="U104" s="164">
        <f t="shared" si="11"/>
        <v>0</v>
      </c>
      <c r="V104" s="164">
        <f t="shared" si="12"/>
        <v>0</v>
      </c>
      <c r="W104" s="164">
        <f t="shared" si="12"/>
        <v>0</v>
      </c>
      <c r="X104" s="164">
        <f t="shared" si="12"/>
        <v>0</v>
      </c>
      <c r="Y104" s="164">
        <f t="shared" si="12"/>
        <v>0</v>
      </c>
      <c r="Z104" s="164">
        <f t="shared" si="12"/>
        <v>0</v>
      </c>
      <c r="AA104" s="459"/>
      <c r="AB104" s="492"/>
      <c r="AC104" s="164">
        <f t="shared" si="13"/>
        <v>0</v>
      </c>
      <c r="AD104" s="167"/>
      <c r="AE104" s="167"/>
      <c r="AF104" s="167"/>
      <c r="AG104" s="167"/>
      <c r="AH104" s="167"/>
      <c r="AI104" s="167"/>
      <c r="AJ104" s="459"/>
      <c r="AK104" s="495"/>
      <c r="AL104" s="164">
        <f t="shared" si="14"/>
        <v>0</v>
      </c>
      <c r="AM104" s="167"/>
      <c r="AN104" s="167"/>
      <c r="AO104" s="167"/>
      <c r="AP104" s="167"/>
      <c r="AQ104" s="167"/>
      <c r="AR104" s="167"/>
      <c r="AS104" s="459"/>
      <c r="AT104" s="486"/>
      <c r="AU104" s="164">
        <f t="shared" si="15"/>
        <v>0</v>
      </c>
      <c r="AV104" s="167"/>
      <c r="AW104" s="167"/>
      <c r="AX104" s="167"/>
      <c r="AY104" s="167"/>
      <c r="AZ104" s="167"/>
      <c r="BA104" s="167"/>
      <c r="BB104" s="459"/>
      <c r="BC104" s="489"/>
      <c r="BD104" s="164">
        <f t="shared" si="16"/>
        <v>0</v>
      </c>
      <c r="BE104" s="167"/>
      <c r="BF104" s="167"/>
      <c r="BG104" s="167"/>
      <c r="BH104" s="167"/>
      <c r="BI104" s="167"/>
      <c r="BJ104" s="167"/>
      <c r="BK104" s="473"/>
      <c r="BL104" s="474"/>
      <c r="BM104" s="474"/>
      <c r="BN104" s="474"/>
      <c r="BO104" s="474"/>
      <c r="BP104" s="474"/>
      <c r="BQ104" s="474"/>
      <c r="BR104" s="474"/>
      <c r="BS104" s="475"/>
    </row>
    <row r="105" spans="1:71" s="174" customFormat="1" ht="40.200000000000003" customHeight="1" x14ac:dyDescent="0.3">
      <c r="A105" s="152"/>
      <c r="B105" s="501"/>
      <c r="C105" s="508"/>
      <c r="D105" s="393"/>
      <c r="E105" s="396"/>
      <c r="F105" s="399"/>
      <c r="G105" s="402"/>
      <c r="H105" s="437"/>
      <c r="I105" s="437"/>
      <c r="J105" s="450"/>
      <c r="K105" s="453"/>
      <c r="L105" s="158"/>
      <c r="M105" s="158"/>
      <c r="N105" s="149"/>
      <c r="O105" s="149"/>
      <c r="P105" s="149"/>
      <c r="Q105" s="149"/>
      <c r="R105" s="459"/>
      <c r="S105" s="462"/>
      <c r="T105" s="164">
        <f t="shared" si="10"/>
        <v>0</v>
      </c>
      <c r="U105" s="164">
        <f t="shared" si="11"/>
        <v>0</v>
      </c>
      <c r="V105" s="164">
        <f t="shared" si="12"/>
        <v>0</v>
      </c>
      <c r="W105" s="164">
        <f t="shared" si="12"/>
        <v>0</v>
      </c>
      <c r="X105" s="164">
        <f t="shared" si="12"/>
        <v>0</v>
      </c>
      <c r="Y105" s="164">
        <f t="shared" si="12"/>
        <v>0</v>
      </c>
      <c r="Z105" s="164">
        <f t="shared" si="12"/>
        <v>0</v>
      </c>
      <c r="AA105" s="459"/>
      <c r="AB105" s="492"/>
      <c r="AC105" s="164">
        <f t="shared" si="13"/>
        <v>0</v>
      </c>
      <c r="AD105" s="167"/>
      <c r="AE105" s="167"/>
      <c r="AF105" s="167"/>
      <c r="AG105" s="167"/>
      <c r="AH105" s="167"/>
      <c r="AI105" s="167"/>
      <c r="AJ105" s="459"/>
      <c r="AK105" s="495"/>
      <c r="AL105" s="164">
        <f t="shared" si="14"/>
        <v>0</v>
      </c>
      <c r="AM105" s="167"/>
      <c r="AN105" s="167"/>
      <c r="AO105" s="167"/>
      <c r="AP105" s="167"/>
      <c r="AQ105" s="167"/>
      <c r="AR105" s="167"/>
      <c r="AS105" s="459"/>
      <c r="AT105" s="486"/>
      <c r="AU105" s="164">
        <f t="shared" si="15"/>
        <v>0</v>
      </c>
      <c r="AV105" s="167"/>
      <c r="AW105" s="167"/>
      <c r="AX105" s="167"/>
      <c r="AY105" s="167"/>
      <c r="AZ105" s="167"/>
      <c r="BA105" s="167"/>
      <c r="BB105" s="459"/>
      <c r="BC105" s="489"/>
      <c r="BD105" s="164">
        <f t="shared" si="16"/>
        <v>0</v>
      </c>
      <c r="BE105" s="167"/>
      <c r="BF105" s="167"/>
      <c r="BG105" s="167"/>
      <c r="BH105" s="167"/>
      <c r="BI105" s="167"/>
      <c r="BJ105" s="167"/>
      <c r="BK105" s="473"/>
      <c r="BL105" s="474"/>
      <c r="BM105" s="474"/>
      <c r="BN105" s="474"/>
      <c r="BO105" s="474"/>
      <c r="BP105" s="474"/>
      <c r="BQ105" s="474"/>
      <c r="BR105" s="474"/>
      <c r="BS105" s="475"/>
    </row>
    <row r="106" spans="1:71" s="174" customFormat="1" ht="40.200000000000003" customHeight="1" thickBot="1" x14ac:dyDescent="0.35">
      <c r="A106" s="152"/>
      <c r="B106" s="502"/>
      <c r="C106" s="509"/>
      <c r="D106" s="394"/>
      <c r="E106" s="397"/>
      <c r="F106" s="400"/>
      <c r="G106" s="403"/>
      <c r="H106" s="438"/>
      <c r="I106" s="438"/>
      <c r="J106" s="451"/>
      <c r="K106" s="454"/>
      <c r="L106" s="159"/>
      <c r="M106" s="159"/>
      <c r="N106" s="150"/>
      <c r="O106" s="150"/>
      <c r="P106" s="150"/>
      <c r="Q106" s="150"/>
      <c r="R106" s="460"/>
      <c r="S106" s="463"/>
      <c r="T106" s="165">
        <f t="shared" si="10"/>
        <v>0</v>
      </c>
      <c r="U106" s="165">
        <f t="shared" si="11"/>
        <v>0</v>
      </c>
      <c r="V106" s="165">
        <f t="shared" si="12"/>
        <v>0</v>
      </c>
      <c r="W106" s="165">
        <f t="shared" si="12"/>
        <v>0</v>
      </c>
      <c r="X106" s="165">
        <f t="shared" si="12"/>
        <v>0</v>
      </c>
      <c r="Y106" s="165">
        <f t="shared" si="12"/>
        <v>0</v>
      </c>
      <c r="Z106" s="165">
        <f t="shared" si="12"/>
        <v>0</v>
      </c>
      <c r="AA106" s="460"/>
      <c r="AB106" s="493"/>
      <c r="AC106" s="165">
        <f t="shared" si="13"/>
        <v>0</v>
      </c>
      <c r="AD106" s="168"/>
      <c r="AE106" s="168"/>
      <c r="AF106" s="168"/>
      <c r="AG106" s="168"/>
      <c r="AH106" s="168"/>
      <c r="AI106" s="168"/>
      <c r="AJ106" s="460"/>
      <c r="AK106" s="496"/>
      <c r="AL106" s="165">
        <f t="shared" si="14"/>
        <v>0</v>
      </c>
      <c r="AM106" s="168"/>
      <c r="AN106" s="168"/>
      <c r="AO106" s="168"/>
      <c r="AP106" s="168"/>
      <c r="AQ106" s="168"/>
      <c r="AR106" s="168"/>
      <c r="AS106" s="460"/>
      <c r="AT106" s="487"/>
      <c r="AU106" s="165">
        <f t="shared" si="15"/>
        <v>0</v>
      </c>
      <c r="AV106" s="168"/>
      <c r="AW106" s="168"/>
      <c r="AX106" s="168"/>
      <c r="AY106" s="168"/>
      <c r="AZ106" s="168"/>
      <c r="BA106" s="168"/>
      <c r="BB106" s="460"/>
      <c r="BC106" s="490"/>
      <c r="BD106" s="165">
        <f t="shared" si="16"/>
        <v>0</v>
      </c>
      <c r="BE106" s="168"/>
      <c r="BF106" s="168"/>
      <c r="BG106" s="168"/>
      <c r="BH106" s="168"/>
      <c r="BI106" s="168"/>
      <c r="BJ106" s="168"/>
      <c r="BK106" s="482"/>
      <c r="BL106" s="483"/>
      <c r="BM106" s="483"/>
      <c r="BN106" s="483"/>
      <c r="BO106" s="483"/>
      <c r="BP106" s="483"/>
      <c r="BQ106" s="483"/>
      <c r="BR106" s="483"/>
      <c r="BS106" s="484"/>
    </row>
    <row r="107" spans="1:71" s="174" customFormat="1" ht="40.200000000000003" customHeight="1" thickTop="1" x14ac:dyDescent="0.3">
      <c r="A107" s="152"/>
      <c r="B107" s="500" t="s">
        <v>551</v>
      </c>
      <c r="C107" s="507" t="s">
        <v>720</v>
      </c>
      <c r="D107" s="392">
        <v>863</v>
      </c>
      <c r="E107" s="395" t="str">
        <f>+Metas!K1002</f>
        <v>Acompañamiento a las iniciativas de reactivación económica y agropecuaria  identificadas dentro del programa PDET en los municipios priorizados</v>
      </c>
      <c r="F107" s="398">
        <v>1</v>
      </c>
      <c r="G107" s="401">
        <f>SUM(H107:K107)</f>
        <v>1</v>
      </c>
      <c r="H107" s="436"/>
      <c r="I107" s="436">
        <v>0.25</v>
      </c>
      <c r="J107" s="449">
        <v>0.25</v>
      </c>
      <c r="K107" s="452">
        <v>0.5</v>
      </c>
      <c r="L107" s="157" t="s">
        <v>43</v>
      </c>
      <c r="M107" s="157" t="s">
        <v>317</v>
      </c>
      <c r="N107" s="148">
        <v>44057</v>
      </c>
      <c r="O107" s="148">
        <v>44057</v>
      </c>
      <c r="P107" s="148"/>
      <c r="Q107" s="148"/>
      <c r="R107" s="458">
        <f>+$D107</f>
        <v>863</v>
      </c>
      <c r="S107" s="461">
        <f>+F107</f>
        <v>1</v>
      </c>
      <c r="T107" s="163">
        <f t="shared" si="10"/>
        <v>355</v>
      </c>
      <c r="U107" s="163">
        <v>30</v>
      </c>
      <c r="V107" s="163">
        <f t="shared" si="12"/>
        <v>0</v>
      </c>
      <c r="W107" s="163">
        <f t="shared" si="12"/>
        <v>0</v>
      </c>
      <c r="X107" s="163">
        <f t="shared" si="12"/>
        <v>0</v>
      </c>
      <c r="Y107" s="163">
        <v>325</v>
      </c>
      <c r="Z107" s="163">
        <f t="shared" si="12"/>
        <v>0</v>
      </c>
      <c r="AA107" s="458">
        <f>+$D107</f>
        <v>863</v>
      </c>
      <c r="AB107" s="491">
        <f>+H107</f>
        <v>0</v>
      </c>
      <c r="AC107" s="163">
        <f t="shared" si="13"/>
        <v>0</v>
      </c>
      <c r="AD107" s="166"/>
      <c r="AE107" s="166"/>
      <c r="AF107" s="166"/>
      <c r="AG107" s="166"/>
      <c r="AH107" s="166"/>
      <c r="AI107" s="166"/>
      <c r="AJ107" s="458">
        <f>+$D107</f>
        <v>863</v>
      </c>
      <c r="AK107" s="494">
        <f>+I107</f>
        <v>0.25</v>
      </c>
      <c r="AL107" s="163">
        <f t="shared" si="14"/>
        <v>0</v>
      </c>
      <c r="AM107" s="166"/>
      <c r="AN107" s="166"/>
      <c r="AO107" s="166"/>
      <c r="AP107" s="166"/>
      <c r="AQ107" s="166"/>
      <c r="AR107" s="166"/>
      <c r="AS107" s="458">
        <f>+$D107</f>
        <v>863</v>
      </c>
      <c r="AT107" s="485">
        <f>+J107</f>
        <v>0.25</v>
      </c>
      <c r="AU107" s="163">
        <f t="shared" si="15"/>
        <v>355</v>
      </c>
      <c r="AV107" s="166">
        <v>30</v>
      </c>
      <c r="AW107" s="166"/>
      <c r="AX107" s="166"/>
      <c r="AY107" s="166"/>
      <c r="AZ107" s="166">
        <v>325</v>
      </c>
      <c r="BA107" s="166"/>
      <c r="BB107" s="458">
        <f>+$D107</f>
        <v>863</v>
      </c>
      <c r="BC107" s="488">
        <f>+K107</f>
        <v>0.5</v>
      </c>
      <c r="BD107" s="163">
        <f t="shared" si="16"/>
        <v>0</v>
      </c>
      <c r="BE107" s="166"/>
      <c r="BF107" s="166"/>
      <c r="BG107" s="166"/>
      <c r="BH107" s="166"/>
      <c r="BI107" s="166"/>
      <c r="BJ107" s="166"/>
      <c r="BK107" s="470" t="s">
        <v>44</v>
      </c>
      <c r="BL107" s="471"/>
      <c r="BM107" s="471"/>
      <c r="BN107" s="471"/>
      <c r="BO107" s="471"/>
      <c r="BP107" s="471"/>
      <c r="BQ107" s="471"/>
      <c r="BR107" s="471"/>
      <c r="BS107" s="472"/>
    </row>
    <row r="108" spans="1:71" s="174" customFormat="1" ht="40.200000000000003" customHeight="1" x14ac:dyDescent="0.3">
      <c r="A108" s="152"/>
      <c r="B108" s="501"/>
      <c r="C108" s="508"/>
      <c r="D108" s="393"/>
      <c r="E108" s="396"/>
      <c r="F108" s="399"/>
      <c r="G108" s="402"/>
      <c r="H108" s="437"/>
      <c r="I108" s="437"/>
      <c r="J108" s="450"/>
      <c r="K108" s="453"/>
      <c r="L108" s="158"/>
      <c r="M108" s="158"/>
      <c r="N108" s="149"/>
      <c r="O108" s="149"/>
      <c r="P108" s="149"/>
      <c r="Q108" s="149"/>
      <c r="R108" s="459"/>
      <c r="S108" s="462"/>
      <c r="T108" s="164">
        <f t="shared" si="10"/>
        <v>0</v>
      </c>
      <c r="U108" s="164">
        <f t="shared" si="11"/>
        <v>0</v>
      </c>
      <c r="V108" s="164">
        <f t="shared" si="12"/>
        <v>0</v>
      </c>
      <c r="W108" s="164">
        <f t="shared" si="12"/>
        <v>0</v>
      </c>
      <c r="X108" s="164">
        <f t="shared" si="12"/>
        <v>0</v>
      </c>
      <c r="Y108" s="164">
        <f t="shared" si="12"/>
        <v>0</v>
      </c>
      <c r="Z108" s="164">
        <f t="shared" si="12"/>
        <v>0</v>
      </c>
      <c r="AA108" s="459"/>
      <c r="AB108" s="492"/>
      <c r="AC108" s="164">
        <f t="shared" si="13"/>
        <v>0</v>
      </c>
      <c r="AD108" s="167"/>
      <c r="AE108" s="167"/>
      <c r="AF108" s="167"/>
      <c r="AG108" s="167"/>
      <c r="AH108" s="167"/>
      <c r="AI108" s="167"/>
      <c r="AJ108" s="459"/>
      <c r="AK108" s="495"/>
      <c r="AL108" s="164">
        <f t="shared" si="14"/>
        <v>0</v>
      </c>
      <c r="AM108" s="167"/>
      <c r="AN108" s="167"/>
      <c r="AO108" s="167"/>
      <c r="AP108" s="167"/>
      <c r="AQ108" s="167"/>
      <c r="AR108" s="167"/>
      <c r="AS108" s="459"/>
      <c r="AT108" s="486"/>
      <c r="AU108" s="164">
        <f t="shared" si="15"/>
        <v>0</v>
      </c>
      <c r="AV108" s="167"/>
      <c r="AW108" s="167"/>
      <c r="AX108" s="167"/>
      <c r="AY108" s="167"/>
      <c r="AZ108" s="167"/>
      <c r="BA108" s="167"/>
      <c r="BB108" s="459"/>
      <c r="BC108" s="489"/>
      <c r="BD108" s="164">
        <f t="shared" si="16"/>
        <v>0</v>
      </c>
      <c r="BE108" s="167"/>
      <c r="BF108" s="167"/>
      <c r="BG108" s="167"/>
      <c r="BH108" s="167"/>
      <c r="BI108" s="167"/>
      <c r="BJ108" s="167"/>
      <c r="BK108" s="473"/>
      <c r="BL108" s="474"/>
      <c r="BM108" s="474"/>
      <c r="BN108" s="474"/>
      <c r="BO108" s="474"/>
      <c r="BP108" s="474"/>
      <c r="BQ108" s="474"/>
      <c r="BR108" s="474"/>
      <c r="BS108" s="475"/>
    </row>
    <row r="109" spans="1:71" s="174" customFormat="1" ht="40.200000000000003" customHeight="1" x14ac:dyDescent="0.3">
      <c r="A109" s="152"/>
      <c r="B109" s="501"/>
      <c r="C109" s="508"/>
      <c r="D109" s="393"/>
      <c r="E109" s="396"/>
      <c r="F109" s="399"/>
      <c r="G109" s="402"/>
      <c r="H109" s="437"/>
      <c r="I109" s="437"/>
      <c r="J109" s="450"/>
      <c r="K109" s="453"/>
      <c r="L109" s="158"/>
      <c r="M109" s="158"/>
      <c r="N109" s="149"/>
      <c r="O109" s="149"/>
      <c r="P109" s="149"/>
      <c r="Q109" s="149"/>
      <c r="R109" s="459"/>
      <c r="S109" s="462"/>
      <c r="T109" s="164">
        <f t="shared" si="10"/>
        <v>0</v>
      </c>
      <c r="U109" s="164">
        <f t="shared" si="11"/>
        <v>0</v>
      </c>
      <c r="V109" s="164">
        <f t="shared" si="12"/>
        <v>0</v>
      </c>
      <c r="W109" s="164">
        <f t="shared" si="12"/>
        <v>0</v>
      </c>
      <c r="X109" s="164">
        <f t="shared" si="12"/>
        <v>0</v>
      </c>
      <c r="Y109" s="164">
        <f t="shared" si="12"/>
        <v>0</v>
      </c>
      <c r="Z109" s="164">
        <f t="shared" si="12"/>
        <v>0</v>
      </c>
      <c r="AA109" s="459"/>
      <c r="AB109" s="492"/>
      <c r="AC109" s="164">
        <f t="shared" si="13"/>
        <v>0</v>
      </c>
      <c r="AD109" s="167"/>
      <c r="AE109" s="167"/>
      <c r="AF109" s="167"/>
      <c r="AG109" s="167"/>
      <c r="AH109" s="167"/>
      <c r="AI109" s="167"/>
      <c r="AJ109" s="459"/>
      <c r="AK109" s="495"/>
      <c r="AL109" s="164">
        <f t="shared" si="14"/>
        <v>0</v>
      </c>
      <c r="AM109" s="167"/>
      <c r="AN109" s="167"/>
      <c r="AO109" s="167"/>
      <c r="AP109" s="167"/>
      <c r="AQ109" s="167"/>
      <c r="AR109" s="167"/>
      <c r="AS109" s="459"/>
      <c r="AT109" s="486"/>
      <c r="AU109" s="164">
        <f t="shared" si="15"/>
        <v>0</v>
      </c>
      <c r="AV109" s="167"/>
      <c r="AW109" s="167"/>
      <c r="AX109" s="167"/>
      <c r="AY109" s="167"/>
      <c r="AZ109" s="167"/>
      <c r="BA109" s="167"/>
      <c r="BB109" s="459"/>
      <c r="BC109" s="489"/>
      <c r="BD109" s="164">
        <f t="shared" si="16"/>
        <v>0</v>
      </c>
      <c r="BE109" s="167"/>
      <c r="BF109" s="167"/>
      <c r="BG109" s="167"/>
      <c r="BH109" s="167"/>
      <c r="BI109" s="167"/>
      <c r="BJ109" s="167"/>
      <c r="BK109" s="473"/>
      <c r="BL109" s="474"/>
      <c r="BM109" s="474"/>
      <c r="BN109" s="474"/>
      <c r="BO109" s="474"/>
      <c r="BP109" s="474"/>
      <c r="BQ109" s="474"/>
      <c r="BR109" s="474"/>
      <c r="BS109" s="475"/>
    </row>
    <row r="110" spans="1:71" s="174" customFormat="1" ht="40.200000000000003" customHeight="1" thickBot="1" x14ac:dyDescent="0.35">
      <c r="A110" s="152"/>
      <c r="B110" s="502"/>
      <c r="C110" s="509"/>
      <c r="D110" s="394"/>
      <c r="E110" s="397"/>
      <c r="F110" s="400"/>
      <c r="G110" s="403"/>
      <c r="H110" s="438"/>
      <c r="I110" s="438"/>
      <c r="J110" s="451"/>
      <c r="K110" s="454"/>
      <c r="L110" s="159"/>
      <c r="M110" s="159"/>
      <c r="N110" s="150"/>
      <c r="O110" s="150"/>
      <c r="P110" s="150"/>
      <c r="Q110" s="150"/>
      <c r="R110" s="460"/>
      <c r="S110" s="463"/>
      <c r="T110" s="165">
        <f t="shared" si="10"/>
        <v>0</v>
      </c>
      <c r="U110" s="165">
        <f t="shared" si="11"/>
        <v>0</v>
      </c>
      <c r="V110" s="165">
        <f t="shared" si="12"/>
        <v>0</v>
      </c>
      <c r="W110" s="165">
        <f t="shared" si="12"/>
        <v>0</v>
      </c>
      <c r="X110" s="165">
        <f t="shared" si="12"/>
        <v>0</v>
      </c>
      <c r="Y110" s="165">
        <f t="shared" si="12"/>
        <v>0</v>
      </c>
      <c r="Z110" s="165">
        <f t="shared" si="12"/>
        <v>0</v>
      </c>
      <c r="AA110" s="460"/>
      <c r="AB110" s="493"/>
      <c r="AC110" s="165">
        <f t="shared" si="13"/>
        <v>0</v>
      </c>
      <c r="AD110" s="168"/>
      <c r="AE110" s="168"/>
      <c r="AF110" s="168"/>
      <c r="AG110" s="168"/>
      <c r="AH110" s="168"/>
      <c r="AI110" s="168"/>
      <c r="AJ110" s="460"/>
      <c r="AK110" s="496"/>
      <c r="AL110" s="165">
        <f t="shared" si="14"/>
        <v>0</v>
      </c>
      <c r="AM110" s="168"/>
      <c r="AN110" s="168"/>
      <c r="AO110" s="168"/>
      <c r="AP110" s="168"/>
      <c r="AQ110" s="168"/>
      <c r="AR110" s="168"/>
      <c r="AS110" s="460"/>
      <c r="AT110" s="487"/>
      <c r="AU110" s="165">
        <f t="shared" si="15"/>
        <v>0</v>
      </c>
      <c r="AV110" s="168"/>
      <c r="AW110" s="168"/>
      <c r="AX110" s="168"/>
      <c r="AY110" s="168"/>
      <c r="AZ110" s="168"/>
      <c r="BA110" s="168"/>
      <c r="BB110" s="460"/>
      <c r="BC110" s="490"/>
      <c r="BD110" s="165">
        <f t="shared" si="16"/>
        <v>0</v>
      </c>
      <c r="BE110" s="168"/>
      <c r="BF110" s="168"/>
      <c r="BG110" s="168"/>
      <c r="BH110" s="168"/>
      <c r="BI110" s="168"/>
      <c r="BJ110" s="168"/>
      <c r="BK110" s="482"/>
      <c r="BL110" s="483"/>
      <c r="BM110" s="483"/>
      <c r="BN110" s="483"/>
      <c r="BO110" s="483"/>
      <c r="BP110" s="483"/>
      <c r="BQ110" s="483"/>
      <c r="BR110" s="483"/>
      <c r="BS110" s="484"/>
    </row>
    <row r="111" spans="1:71" ht="40.200000000000003" customHeight="1" thickTop="1" x14ac:dyDescent="0.3"/>
  </sheetData>
  <mergeCells count="662">
    <mergeCell ref="H27:H30"/>
    <mergeCell ref="H23:H26"/>
    <mergeCell ref="E23:E26"/>
    <mergeCell ref="F23:F26"/>
    <mergeCell ref="G23:G26"/>
    <mergeCell ref="B75:B82"/>
    <mergeCell ref="C75:C82"/>
    <mergeCell ref="D23:D26"/>
    <mergeCell ref="B23:B74"/>
    <mergeCell ref="C39:C50"/>
    <mergeCell ref="C51:C62"/>
    <mergeCell ref="C63:C66"/>
    <mergeCell ref="C23:C38"/>
    <mergeCell ref="G75:G78"/>
    <mergeCell ref="H75:H78"/>
    <mergeCell ref="E27:E30"/>
    <mergeCell ref="D31:D34"/>
    <mergeCell ref="E31:E34"/>
    <mergeCell ref="B107:B110"/>
    <mergeCell ref="C83:C90"/>
    <mergeCell ref="B91:B94"/>
    <mergeCell ref="B95:B98"/>
    <mergeCell ref="C99:C106"/>
    <mergeCell ref="C91:C94"/>
    <mergeCell ref="C95:C98"/>
    <mergeCell ref="C107:C110"/>
    <mergeCell ref="B83:B90"/>
    <mergeCell ref="B99:B106"/>
    <mergeCell ref="I27:I30"/>
    <mergeCell ref="F71:F74"/>
    <mergeCell ref="G71:G74"/>
    <mergeCell ref="H71:H74"/>
    <mergeCell ref="I71:I74"/>
    <mergeCell ref="H67:H70"/>
    <mergeCell ref="I67:I70"/>
    <mergeCell ref="H63:H66"/>
    <mergeCell ref="I63:I66"/>
    <mergeCell ref="H59:H62"/>
    <mergeCell ref="F43:F46"/>
    <mergeCell ref="G43:G46"/>
    <mergeCell ref="F39:F42"/>
    <mergeCell ref="G39:G42"/>
    <mergeCell ref="F35:F38"/>
    <mergeCell ref="G35:G38"/>
    <mergeCell ref="H35:H38"/>
    <mergeCell ref="I35:I38"/>
    <mergeCell ref="F31:F34"/>
    <mergeCell ref="G31:G34"/>
    <mergeCell ref="H31:H34"/>
    <mergeCell ref="I31:I34"/>
    <mergeCell ref="F27:F30"/>
    <mergeCell ref="G27:G30"/>
    <mergeCell ref="I75:I78"/>
    <mergeCell ref="I59:I62"/>
    <mergeCell ref="C67:C70"/>
    <mergeCell ref="C71:C74"/>
    <mergeCell ref="D75:D78"/>
    <mergeCell ref="E75:E78"/>
    <mergeCell ref="F75:F78"/>
    <mergeCell ref="D71:D74"/>
    <mergeCell ref="E71:E74"/>
    <mergeCell ref="F59:F62"/>
    <mergeCell ref="G59:G62"/>
    <mergeCell ref="B11:B18"/>
    <mergeCell ref="C11:C14"/>
    <mergeCell ref="C15:C18"/>
    <mergeCell ref="B19:B22"/>
    <mergeCell ref="C19:C22"/>
    <mergeCell ref="D67:D70"/>
    <mergeCell ref="E67:E70"/>
    <mergeCell ref="D55:D58"/>
    <mergeCell ref="E55:E58"/>
    <mergeCell ref="D63:D66"/>
    <mergeCell ref="E63:E66"/>
    <mergeCell ref="D59:D62"/>
    <mergeCell ref="E59:E62"/>
    <mergeCell ref="D51:D54"/>
    <mergeCell ref="E51:E54"/>
    <mergeCell ref="D47:D50"/>
    <mergeCell ref="E47:E50"/>
    <mergeCell ref="D43:D46"/>
    <mergeCell ref="E43:E46"/>
    <mergeCell ref="D35:D38"/>
    <mergeCell ref="E35:E38"/>
    <mergeCell ref="D39:D42"/>
    <mergeCell ref="E39:E42"/>
    <mergeCell ref="D27:D30"/>
    <mergeCell ref="BK108:BS108"/>
    <mergeCell ref="BK109:BS109"/>
    <mergeCell ref="BK110:BS110"/>
    <mergeCell ref="AJ107:AJ110"/>
    <mergeCell ref="AK107:AK110"/>
    <mergeCell ref="AS107:AS110"/>
    <mergeCell ref="AT107:AT110"/>
    <mergeCell ref="BB107:BB110"/>
    <mergeCell ref="BC107:BC110"/>
    <mergeCell ref="BK107:BS107"/>
    <mergeCell ref="BK103:BS103"/>
    <mergeCell ref="BK104:BS104"/>
    <mergeCell ref="BK105:BS105"/>
    <mergeCell ref="BK106:BS106"/>
    <mergeCell ref="J103:J106"/>
    <mergeCell ref="K103:K106"/>
    <mergeCell ref="R103:R106"/>
    <mergeCell ref="S103:S106"/>
    <mergeCell ref="AA103:AA106"/>
    <mergeCell ref="AB103:AB106"/>
    <mergeCell ref="D107:D110"/>
    <mergeCell ref="E107:E110"/>
    <mergeCell ref="F107:F110"/>
    <mergeCell ref="G107:G110"/>
    <mergeCell ref="AS99:AS102"/>
    <mergeCell ref="AT99:AT102"/>
    <mergeCell ref="AA99:AA102"/>
    <mergeCell ref="AB99:AB102"/>
    <mergeCell ref="D103:D106"/>
    <mergeCell ref="E103:E106"/>
    <mergeCell ref="D99:D102"/>
    <mergeCell ref="E99:E102"/>
    <mergeCell ref="H107:H110"/>
    <mergeCell ref="I107:I110"/>
    <mergeCell ref="AJ103:AJ106"/>
    <mergeCell ref="AK103:AK106"/>
    <mergeCell ref="J107:J110"/>
    <mergeCell ref="K107:K110"/>
    <mergeCell ref="R107:R110"/>
    <mergeCell ref="S107:S110"/>
    <mergeCell ref="AA107:AA110"/>
    <mergeCell ref="AB107:AB110"/>
    <mergeCell ref="AT103:AT106"/>
    <mergeCell ref="BK99:BS99"/>
    <mergeCell ref="BK100:BS100"/>
    <mergeCell ref="BK101:BS101"/>
    <mergeCell ref="BK102:BS102"/>
    <mergeCell ref="BB99:BB102"/>
    <mergeCell ref="F99:F102"/>
    <mergeCell ref="G99:G102"/>
    <mergeCell ref="H95:H98"/>
    <mergeCell ref="I95:I98"/>
    <mergeCell ref="H99:H102"/>
    <mergeCell ref="I99:I102"/>
    <mergeCell ref="BK98:BS98"/>
    <mergeCell ref="BK95:BS95"/>
    <mergeCell ref="BK96:BS96"/>
    <mergeCell ref="BK97:BS97"/>
    <mergeCell ref="BC99:BC102"/>
    <mergeCell ref="AJ99:AJ102"/>
    <mergeCell ref="AK99:AK102"/>
    <mergeCell ref="J99:J102"/>
    <mergeCell ref="K99:K102"/>
    <mergeCell ref="R99:R102"/>
    <mergeCell ref="S99:S102"/>
    <mergeCell ref="AT95:AT98"/>
    <mergeCell ref="BB95:BB98"/>
    <mergeCell ref="BC95:BC98"/>
    <mergeCell ref="AJ95:AJ98"/>
    <mergeCell ref="AK95:AK98"/>
    <mergeCell ref="J95:J98"/>
    <mergeCell ref="K95:K98"/>
    <mergeCell ref="F103:F106"/>
    <mergeCell ref="G103:G106"/>
    <mergeCell ref="H103:H106"/>
    <mergeCell ref="I103:I106"/>
    <mergeCell ref="AS103:AS106"/>
    <mergeCell ref="BB103:BB106"/>
    <mergeCell ref="BC103:BC106"/>
    <mergeCell ref="D95:D98"/>
    <mergeCell ref="E95:E98"/>
    <mergeCell ref="F95:F98"/>
    <mergeCell ref="G95:G98"/>
    <mergeCell ref="BK91:BS91"/>
    <mergeCell ref="BK92:BS92"/>
    <mergeCell ref="BK93:BS93"/>
    <mergeCell ref="BK94:BS94"/>
    <mergeCell ref="AJ91:AJ94"/>
    <mergeCell ref="AK91:AK94"/>
    <mergeCell ref="D91:D94"/>
    <mergeCell ref="E91:E94"/>
    <mergeCell ref="F91:F94"/>
    <mergeCell ref="G91:G94"/>
    <mergeCell ref="AS91:AS94"/>
    <mergeCell ref="AT91:AT94"/>
    <mergeCell ref="BB91:BB94"/>
    <mergeCell ref="BC91:BC94"/>
    <mergeCell ref="R95:R98"/>
    <mergeCell ref="S95:S98"/>
    <mergeCell ref="AA95:AA98"/>
    <mergeCell ref="AB95:AB98"/>
    <mergeCell ref="AS95:AS98"/>
    <mergeCell ref="S91:S94"/>
    <mergeCell ref="R87:R90"/>
    <mergeCell ref="S87:S90"/>
    <mergeCell ref="AA87:AA90"/>
    <mergeCell ref="AB87:AB90"/>
    <mergeCell ref="G87:G90"/>
    <mergeCell ref="BC87:BC90"/>
    <mergeCell ref="H91:H94"/>
    <mergeCell ref="I91:I94"/>
    <mergeCell ref="AJ87:AJ90"/>
    <mergeCell ref="AK87:AK90"/>
    <mergeCell ref="J87:J90"/>
    <mergeCell ref="K87:K90"/>
    <mergeCell ref="J91:J94"/>
    <mergeCell ref="K91:K94"/>
    <mergeCell ref="R91:R94"/>
    <mergeCell ref="AA91:AA94"/>
    <mergeCell ref="AB91:AB94"/>
    <mergeCell ref="H87:H90"/>
    <mergeCell ref="I87:I90"/>
    <mergeCell ref="AJ83:AJ86"/>
    <mergeCell ref="AK83:AK86"/>
    <mergeCell ref="J83:J86"/>
    <mergeCell ref="E87:E90"/>
    <mergeCell ref="F87:F90"/>
    <mergeCell ref="D87:D90"/>
    <mergeCell ref="BK88:BS88"/>
    <mergeCell ref="BK89:BS89"/>
    <mergeCell ref="BK90:BS90"/>
    <mergeCell ref="AS83:AS86"/>
    <mergeCell ref="AT83:AT86"/>
    <mergeCell ref="BB83:BB86"/>
    <mergeCell ref="BC83:BC86"/>
    <mergeCell ref="AS87:AS90"/>
    <mergeCell ref="AT87:AT90"/>
    <mergeCell ref="BB87:BB90"/>
    <mergeCell ref="K83:K86"/>
    <mergeCell ref="R83:R86"/>
    <mergeCell ref="S83:S86"/>
    <mergeCell ref="AA83:AA86"/>
    <mergeCell ref="AB83:AB86"/>
    <mergeCell ref="BK87:BS87"/>
    <mergeCell ref="BK81:BS81"/>
    <mergeCell ref="BK82:BS82"/>
    <mergeCell ref="AJ79:AJ82"/>
    <mergeCell ref="AK79:AK82"/>
    <mergeCell ref="AA79:AA82"/>
    <mergeCell ref="AB79:AB82"/>
    <mergeCell ref="D83:D86"/>
    <mergeCell ref="E83:E86"/>
    <mergeCell ref="F83:F86"/>
    <mergeCell ref="G83:G86"/>
    <mergeCell ref="H83:H86"/>
    <mergeCell ref="I83:I86"/>
    <mergeCell ref="J79:J82"/>
    <mergeCell ref="K79:K82"/>
    <mergeCell ref="BK79:BS79"/>
    <mergeCell ref="BK80:BS80"/>
    <mergeCell ref="AS79:AS82"/>
    <mergeCell ref="AT79:AT82"/>
    <mergeCell ref="BB79:BB82"/>
    <mergeCell ref="BC79:BC82"/>
    <mergeCell ref="BK83:BS83"/>
    <mergeCell ref="BK84:BS84"/>
    <mergeCell ref="BK85:BS85"/>
    <mergeCell ref="BK86:BS86"/>
    <mergeCell ref="BB75:BB78"/>
    <mergeCell ref="BC75:BC78"/>
    <mergeCell ref="BK77:BS77"/>
    <mergeCell ref="BK78:BS78"/>
    <mergeCell ref="D79:D82"/>
    <mergeCell ref="E79:E82"/>
    <mergeCell ref="F79:F82"/>
    <mergeCell ref="G79:G82"/>
    <mergeCell ref="H79:H82"/>
    <mergeCell ref="I79:I82"/>
    <mergeCell ref="BK75:BS75"/>
    <mergeCell ref="BK76:BS76"/>
    <mergeCell ref="J75:J78"/>
    <mergeCell ref="K75:K78"/>
    <mergeCell ref="R75:R78"/>
    <mergeCell ref="S75:S78"/>
    <mergeCell ref="AS75:AS78"/>
    <mergeCell ref="AT75:AT78"/>
    <mergeCell ref="AJ75:AJ78"/>
    <mergeCell ref="AK75:AK78"/>
    <mergeCell ref="AA75:AA78"/>
    <mergeCell ref="AB75:AB78"/>
    <mergeCell ref="R79:R82"/>
    <mergeCell ref="S79:S82"/>
    <mergeCell ref="BK71:BS71"/>
    <mergeCell ref="BK72:BS72"/>
    <mergeCell ref="BK73:BS73"/>
    <mergeCell ref="BK74:BS74"/>
    <mergeCell ref="AS71:AS74"/>
    <mergeCell ref="AT71:AT74"/>
    <mergeCell ref="BB67:BB70"/>
    <mergeCell ref="BC67:BC70"/>
    <mergeCell ref="BB71:BB74"/>
    <mergeCell ref="BC71:BC74"/>
    <mergeCell ref="J71:J74"/>
    <mergeCell ref="K71:K74"/>
    <mergeCell ref="R71:R74"/>
    <mergeCell ref="S71:S74"/>
    <mergeCell ref="AS63:AS66"/>
    <mergeCell ref="AT63:AT66"/>
    <mergeCell ref="AA71:AA74"/>
    <mergeCell ref="AB71:AB74"/>
    <mergeCell ref="J67:J70"/>
    <mergeCell ref="K67:K70"/>
    <mergeCell ref="R67:R70"/>
    <mergeCell ref="S67:S70"/>
    <mergeCell ref="AA67:AA70"/>
    <mergeCell ref="AB67:AB70"/>
    <mergeCell ref="AJ71:AJ74"/>
    <mergeCell ref="AK71:AK74"/>
    <mergeCell ref="AJ67:AJ70"/>
    <mergeCell ref="AK67:AK70"/>
    <mergeCell ref="AS67:AS70"/>
    <mergeCell ref="AT67:AT70"/>
    <mergeCell ref="BC63:BC66"/>
    <mergeCell ref="R63:R66"/>
    <mergeCell ref="S63:S66"/>
    <mergeCell ref="AA63:AA66"/>
    <mergeCell ref="AB63:AB66"/>
    <mergeCell ref="F67:F70"/>
    <mergeCell ref="G67:G70"/>
    <mergeCell ref="BK63:BS63"/>
    <mergeCell ref="BK64:BS64"/>
    <mergeCell ref="BK65:BS65"/>
    <mergeCell ref="BK66:BS66"/>
    <mergeCell ref="AJ63:AJ66"/>
    <mergeCell ref="AK63:AK66"/>
    <mergeCell ref="J63:J66"/>
    <mergeCell ref="K63:K66"/>
    <mergeCell ref="F63:F66"/>
    <mergeCell ref="G63:G66"/>
    <mergeCell ref="BK67:BS67"/>
    <mergeCell ref="BK68:BS68"/>
    <mergeCell ref="BK69:BS69"/>
    <mergeCell ref="BK70:BS70"/>
    <mergeCell ref="AK59:AK62"/>
    <mergeCell ref="J59:J62"/>
    <mergeCell ref="K59:K62"/>
    <mergeCell ref="R59:R62"/>
    <mergeCell ref="S59:S62"/>
    <mergeCell ref="AA59:AA62"/>
    <mergeCell ref="AB59:AB62"/>
    <mergeCell ref="AJ59:AJ62"/>
    <mergeCell ref="BB63:BB66"/>
    <mergeCell ref="BK59:BS59"/>
    <mergeCell ref="BK60:BS60"/>
    <mergeCell ref="BK61:BS61"/>
    <mergeCell ref="BK62:BS62"/>
    <mergeCell ref="AS55:AS58"/>
    <mergeCell ref="AT55:AT58"/>
    <mergeCell ref="BB55:BB58"/>
    <mergeCell ref="BC55:BC58"/>
    <mergeCell ref="BK55:BS55"/>
    <mergeCell ref="BK56:BS56"/>
    <mergeCell ref="AS59:AS62"/>
    <mergeCell ref="AT59:AT62"/>
    <mergeCell ref="BB59:BB62"/>
    <mergeCell ref="BC59:BC62"/>
    <mergeCell ref="AS51:AS54"/>
    <mergeCell ref="AT51:AT54"/>
    <mergeCell ref="BB51:BB54"/>
    <mergeCell ref="BC51:BC54"/>
    <mergeCell ref="BK51:BS51"/>
    <mergeCell ref="BK52:BS52"/>
    <mergeCell ref="BK53:BS53"/>
    <mergeCell ref="BK54:BS54"/>
    <mergeCell ref="H55:H58"/>
    <mergeCell ref="I55:I58"/>
    <mergeCell ref="AJ51:AJ54"/>
    <mergeCell ref="AK51:AK54"/>
    <mergeCell ref="J51:J54"/>
    <mergeCell ref="K51:K54"/>
    <mergeCell ref="AJ55:AJ58"/>
    <mergeCell ref="AK55:AK58"/>
    <mergeCell ref="J55:J58"/>
    <mergeCell ref="K55:K58"/>
    <mergeCell ref="R55:R58"/>
    <mergeCell ref="S55:S58"/>
    <mergeCell ref="AA55:AA58"/>
    <mergeCell ref="AB55:AB58"/>
    <mergeCell ref="BK57:BS57"/>
    <mergeCell ref="BK58:BS58"/>
    <mergeCell ref="J47:J50"/>
    <mergeCell ref="K47:K50"/>
    <mergeCell ref="F55:F58"/>
    <mergeCell ref="G55:G58"/>
    <mergeCell ref="R51:R54"/>
    <mergeCell ref="S51:S54"/>
    <mergeCell ref="AA51:AA54"/>
    <mergeCell ref="AB51:AB54"/>
    <mergeCell ref="F51:F54"/>
    <mergeCell ref="G51:G54"/>
    <mergeCell ref="H47:H50"/>
    <mergeCell ref="I47:I50"/>
    <mergeCell ref="H51:H54"/>
    <mergeCell ref="I51:I54"/>
    <mergeCell ref="F47:F50"/>
    <mergeCell ref="G47:G50"/>
    <mergeCell ref="BK47:BS47"/>
    <mergeCell ref="BK48:BS48"/>
    <mergeCell ref="R47:R50"/>
    <mergeCell ref="S47:S50"/>
    <mergeCell ref="AA47:AA50"/>
    <mergeCell ref="AB47:AB50"/>
    <mergeCell ref="BK43:BS43"/>
    <mergeCell ref="BK44:BS44"/>
    <mergeCell ref="BK45:BS45"/>
    <mergeCell ref="BK46:BS46"/>
    <mergeCell ref="AJ43:AJ46"/>
    <mergeCell ref="AK43:AK46"/>
    <mergeCell ref="BK49:BS49"/>
    <mergeCell ref="BK50:BS50"/>
    <mergeCell ref="AS43:AS46"/>
    <mergeCell ref="AT43:AT46"/>
    <mergeCell ref="BB43:BB46"/>
    <mergeCell ref="BC43:BC46"/>
    <mergeCell ref="AS47:AS50"/>
    <mergeCell ref="AT47:AT50"/>
    <mergeCell ref="BB47:BB50"/>
    <mergeCell ref="BC47:BC50"/>
    <mergeCell ref="AJ47:AJ50"/>
    <mergeCell ref="AK47:AK50"/>
    <mergeCell ref="H43:H46"/>
    <mergeCell ref="I43:I46"/>
    <mergeCell ref="AJ39:AJ42"/>
    <mergeCell ref="AK39:AK42"/>
    <mergeCell ref="J39:J42"/>
    <mergeCell ref="K39:K42"/>
    <mergeCell ref="J43:J46"/>
    <mergeCell ref="K43:K46"/>
    <mergeCell ref="R39:R42"/>
    <mergeCell ref="S39:S42"/>
    <mergeCell ref="AA39:AA42"/>
    <mergeCell ref="AB39:AB42"/>
    <mergeCell ref="H39:H42"/>
    <mergeCell ref="I39:I42"/>
    <mergeCell ref="R43:R46"/>
    <mergeCell ref="S43:S46"/>
    <mergeCell ref="AA43:AA46"/>
    <mergeCell ref="AB43:AB46"/>
    <mergeCell ref="BK39:BS39"/>
    <mergeCell ref="BK40:BS40"/>
    <mergeCell ref="BK41:BS41"/>
    <mergeCell ref="BK42:BS42"/>
    <mergeCell ref="AS35:AS38"/>
    <mergeCell ref="AT35:AT38"/>
    <mergeCell ref="BB35:BB38"/>
    <mergeCell ref="BC35:BC38"/>
    <mergeCell ref="AS39:AS42"/>
    <mergeCell ref="AT39:AT42"/>
    <mergeCell ref="BB39:BB42"/>
    <mergeCell ref="BC39:BC42"/>
    <mergeCell ref="AJ35:AJ38"/>
    <mergeCell ref="AK35:AK38"/>
    <mergeCell ref="J35:J38"/>
    <mergeCell ref="K35:K38"/>
    <mergeCell ref="R35:R38"/>
    <mergeCell ref="S35:S38"/>
    <mergeCell ref="AA35:AA38"/>
    <mergeCell ref="AB35:AB38"/>
    <mergeCell ref="BK33:BS33"/>
    <mergeCell ref="BK34:BS34"/>
    <mergeCell ref="BK35:BS35"/>
    <mergeCell ref="BK36:BS36"/>
    <mergeCell ref="BK37:BS37"/>
    <mergeCell ref="BK38:BS38"/>
    <mergeCell ref="AJ31:AJ34"/>
    <mergeCell ref="AK31:AK34"/>
    <mergeCell ref="R31:R34"/>
    <mergeCell ref="S31:S34"/>
    <mergeCell ref="AA31:AA34"/>
    <mergeCell ref="AB31:AB34"/>
    <mergeCell ref="BK31:BS31"/>
    <mergeCell ref="BK32:BS32"/>
    <mergeCell ref="AS31:AS34"/>
    <mergeCell ref="AT31:AT34"/>
    <mergeCell ref="BB31:BB34"/>
    <mergeCell ref="BC31:BC34"/>
    <mergeCell ref="J31:J34"/>
    <mergeCell ref="K31:K34"/>
    <mergeCell ref="J27:J30"/>
    <mergeCell ref="K27:K30"/>
    <mergeCell ref="R27:R30"/>
    <mergeCell ref="S27:S30"/>
    <mergeCell ref="BK29:BS29"/>
    <mergeCell ref="BK30:BS30"/>
    <mergeCell ref="AJ27:AJ30"/>
    <mergeCell ref="AK27:AK30"/>
    <mergeCell ref="AK23:AK26"/>
    <mergeCell ref="AS23:AS26"/>
    <mergeCell ref="BB23:BB26"/>
    <mergeCell ref="AA23:AA26"/>
    <mergeCell ref="AB23:AB26"/>
    <mergeCell ref="BK27:BS27"/>
    <mergeCell ref="BK28:BS28"/>
    <mergeCell ref="AS27:AS30"/>
    <mergeCell ref="AT27:AT30"/>
    <mergeCell ref="BB27:BB30"/>
    <mergeCell ref="BC27:BC30"/>
    <mergeCell ref="AA27:AA30"/>
    <mergeCell ref="AB27:AB30"/>
    <mergeCell ref="BB19:BB22"/>
    <mergeCell ref="BK19:BS19"/>
    <mergeCell ref="BK20:BS20"/>
    <mergeCell ref="BK21:BS21"/>
    <mergeCell ref="BK22:BS22"/>
    <mergeCell ref="I23:I26"/>
    <mergeCell ref="AJ19:AJ22"/>
    <mergeCell ref="AK19:AK22"/>
    <mergeCell ref="AS19:AS22"/>
    <mergeCell ref="J19:J22"/>
    <mergeCell ref="K19:K22"/>
    <mergeCell ref="R19:R22"/>
    <mergeCell ref="S19:S22"/>
    <mergeCell ref="AA19:AA22"/>
    <mergeCell ref="AB19:AB22"/>
    <mergeCell ref="J23:J26"/>
    <mergeCell ref="K23:K26"/>
    <mergeCell ref="R23:R26"/>
    <mergeCell ref="S23:S26"/>
    <mergeCell ref="BK23:BS23"/>
    <mergeCell ref="BK24:BS24"/>
    <mergeCell ref="BK25:BS25"/>
    <mergeCell ref="BK26:BS26"/>
    <mergeCell ref="AJ23:AJ26"/>
    <mergeCell ref="D19:D22"/>
    <mergeCell ref="E19:E22"/>
    <mergeCell ref="F19:F22"/>
    <mergeCell ref="G19:G22"/>
    <mergeCell ref="H19:H22"/>
    <mergeCell ref="I19:I22"/>
    <mergeCell ref="AJ15:AJ18"/>
    <mergeCell ref="AK15:AK18"/>
    <mergeCell ref="AA15:AA18"/>
    <mergeCell ref="AB15:AB18"/>
    <mergeCell ref="D15:D18"/>
    <mergeCell ref="E15:E18"/>
    <mergeCell ref="J15:J18"/>
    <mergeCell ref="K15:K18"/>
    <mergeCell ref="R15:R18"/>
    <mergeCell ref="S15:S18"/>
    <mergeCell ref="F15:F18"/>
    <mergeCell ref="G15:G18"/>
    <mergeCell ref="AB11:AB14"/>
    <mergeCell ref="AJ11:AJ14"/>
    <mergeCell ref="AR8:AR9"/>
    <mergeCell ref="AK11:AK14"/>
    <mergeCell ref="BK15:BS15"/>
    <mergeCell ref="BK16:BS16"/>
    <mergeCell ref="AS15:AS18"/>
    <mergeCell ref="AT15:AT18"/>
    <mergeCell ref="BB15:BB18"/>
    <mergeCell ref="BC15:BC18"/>
    <mergeCell ref="BK11:BS11"/>
    <mergeCell ref="BK12:BS12"/>
    <mergeCell ref="BK17:BS17"/>
    <mergeCell ref="BK13:BS13"/>
    <mergeCell ref="BK14:BS14"/>
    <mergeCell ref="AS11:AS14"/>
    <mergeCell ref="AT11:AT14"/>
    <mergeCell ref="BB11:BB14"/>
    <mergeCell ref="BC11:BC14"/>
    <mergeCell ref="BK18:BS18"/>
    <mergeCell ref="H15:H18"/>
    <mergeCell ref="I15:I18"/>
    <mergeCell ref="BB7:BB9"/>
    <mergeCell ref="BC7:BC9"/>
    <mergeCell ref="H11:H14"/>
    <mergeCell ref="AD8:AG8"/>
    <mergeCell ref="M7:M9"/>
    <mergeCell ref="I7:I9"/>
    <mergeCell ref="J7:J9"/>
    <mergeCell ref="K7:K9"/>
    <mergeCell ref="N7:O7"/>
    <mergeCell ref="P7:Q7"/>
    <mergeCell ref="R7:R9"/>
    <mergeCell ref="AU8:AU9"/>
    <mergeCell ref="AI8:AI9"/>
    <mergeCell ref="AL8:AL9"/>
    <mergeCell ref="AM8:AP8"/>
    <mergeCell ref="AQ8:AQ9"/>
    <mergeCell ref="I11:I14"/>
    <mergeCell ref="J11:J14"/>
    <mergeCell ref="K11:K14"/>
    <mergeCell ref="AL7:AR7"/>
    <mergeCell ref="AS7:AS9"/>
    <mergeCell ref="R11:R14"/>
    <mergeCell ref="D11:D14"/>
    <mergeCell ref="E11:E14"/>
    <mergeCell ref="F11:F14"/>
    <mergeCell ref="G11:G14"/>
    <mergeCell ref="AC8:AC9"/>
    <mergeCell ref="BK7:BS9"/>
    <mergeCell ref="AZ8:AZ9"/>
    <mergeCell ref="BA8:BA9"/>
    <mergeCell ref="BD8:BD9"/>
    <mergeCell ref="BE8:BH8"/>
    <mergeCell ref="AB7:AB9"/>
    <mergeCell ref="AC7:AI7"/>
    <mergeCell ref="AJ7:AJ9"/>
    <mergeCell ref="AK7:AK9"/>
    <mergeCell ref="AH8:AH9"/>
    <mergeCell ref="L7:L9"/>
    <mergeCell ref="AV8:AY8"/>
    <mergeCell ref="AT7:AT9"/>
    <mergeCell ref="AU7:BA7"/>
    <mergeCell ref="BI8:BI9"/>
    <mergeCell ref="BJ8:BJ9"/>
    <mergeCell ref="BD7:BJ7"/>
    <mergeCell ref="S11:S14"/>
    <mergeCell ref="AA11:AA14"/>
    <mergeCell ref="BB4:BJ5"/>
    <mergeCell ref="BK4:BM4"/>
    <mergeCell ref="M5:Q5"/>
    <mergeCell ref="AA5:AC5"/>
    <mergeCell ref="AD5:AI5"/>
    <mergeCell ref="AS5:AU5"/>
    <mergeCell ref="AV5:BA5"/>
    <mergeCell ref="BK5:BM5"/>
    <mergeCell ref="B7:B9"/>
    <mergeCell ref="C7:C9"/>
    <mergeCell ref="D7:D9"/>
    <mergeCell ref="E7:E9"/>
    <mergeCell ref="B2:B5"/>
    <mergeCell ref="S7:S9"/>
    <mergeCell ref="T7:Z7"/>
    <mergeCell ref="AA7:AA9"/>
    <mergeCell ref="T8:T9"/>
    <mergeCell ref="U8:X8"/>
    <mergeCell ref="Y8:Y9"/>
    <mergeCell ref="Z8:Z9"/>
    <mergeCell ref="H7:H9"/>
    <mergeCell ref="F7:F9"/>
    <mergeCell ref="G7:G9"/>
    <mergeCell ref="C4:I5"/>
    <mergeCell ref="M4:Q4"/>
    <mergeCell ref="R4:Z5"/>
    <mergeCell ref="AA4:AC4"/>
    <mergeCell ref="AV4:BA4"/>
    <mergeCell ref="BN4:BS4"/>
    <mergeCell ref="AA2:AC2"/>
    <mergeCell ref="BK3:BM3"/>
    <mergeCell ref="AD2:AI2"/>
    <mergeCell ref="AJ2:AR2"/>
    <mergeCell ref="AV3:BA3"/>
    <mergeCell ref="BB3:BJ3"/>
    <mergeCell ref="AS2:AU2"/>
    <mergeCell ref="AV2:BA2"/>
    <mergeCell ref="C2:I2"/>
    <mergeCell ref="J2:K5"/>
    <mergeCell ref="M2:Q2"/>
    <mergeCell ref="R2:Z2"/>
    <mergeCell ref="AD4:AI4"/>
    <mergeCell ref="AJ4:AR5"/>
    <mergeCell ref="AS4:AU4"/>
    <mergeCell ref="BN2:BS2"/>
    <mergeCell ref="C3:I3"/>
    <mergeCell ref="BN5:BS5"/>
    <mergeCell ref="M3:Q3"/>
    <mergeCell ref="R3:Z3"/>
    <mergeCell ref="AA3:AC3"/>
    <mergeCell ref="AD3:AI3"/>
    <mergeCell ref="AJ3:AR3"/>
    <mergeCell ref="AS3:AU3"/>
    <mergeCell ref="BB2:BJ2"/>
    <mergeCell ref="BK2:BM2"/>
    <mergeCell ref="BN3:BS3"/>
  </mergeCells>
  <phoneticPr fontId="29" type="noConversion"/>
  <conditionalFormatting sqref="F27">
    <cfRule type="expression" dxfId="13" priority="31">
      <formula>$F27=$G27</formula>
    </cfRule>
  </conditionalFormatting>
  <conditionalFormatting sqref="F51">
    <cfRule type="expression" dxfId="12" priority="26">
      <formula>$F51=$G51</formula>
    </cfRule>
  </conditionalFormatting>
  <conditionalFormatting sqref="F35">
    <cfRule type="expression" dxfId="11" priority="29">
      <formula>$F35=$G35</formula>
    </cfRule>
  </conditionalFormatting>
  <conditionalFormatting sqref="F23">
    <cfRule type="expression" dxfId="10" priority="32">
      <formula>$F23=$G23</formula>
    </cfRule>
  </conditionalFormatting>
  <conditionalFormatting sqref="F31">
    <cfRule type="expression" dxfId="9" priority="30">
      <formula>$F31=$G31</formula>
    </cfRule>
  </conditionalFormatting>
  <conditionalFormatting sqref="F43">
    <cfRule type="expression" dxfId="8" priority="28">
      <formula>$F43=$G43</formula>
    </cfRule>
  </conditionalFormatting>
  <conditionalFormatting sqref="F47">
    <cfRule type="expression" dxfId="7" priority="27">
      <formula>$F47=$G47</formula>
    </cfRule>
  </conditionalFormatting>
  <conditionalFormatting sqref="F59">
    <cfRule type="expression" dxfId="6" priority="24">
      <formula>$F59=$G59</formula>
    </cfRule>
  </conditionalFormatting>
  <conditionalFormatting sqref="F55">
    <cfRule type="expression" dxfId="5" priority="25">
      <formula>$F55=$G55</formula>
    </cfRule>
  </conditionalFormatting>
  <conditionalFormatting sqref="F63">
    <cfRule type="expression" dxfId="4" priority="23">
      <formula>$F63=$G63</formula>
    </cfRule>
  </conditionalFormatting>
  <conditionalFormatting sqref="F67 F71">
    <cfRule type="expression" dxfId="3" priority="22">
      <formula>$F67=$G67</formula>
    </cfRule>
  </conditionalFormatting>
  <conditionalFormatting sqref="F11 F15 F19">
    <cfRule type="expression" dxfId="2" priority="3">
      <formula>$F11=$G11</formula>
    </cfRule>
  </conditionalFormatting>
  <conditionalFormatting sqref="F39">
    <cfRule type="expression" dxfId="1" priority="2">
      <formula>$F39=$G39</formula>
    </cfRule>
  </conditionalFormatting>
  <conditionalFormatting sqref="F75 F79 F83 F87 F91 F95 F99 F103 F107">
    <cfRule type="expression" dxfId="0" priority="1">
      <formula>$F75=$G75</formula>
    </cfRule>
  </conditionalFormatting>
  <printOptions horizontalCentered="1"/>
  <pageMargins left="0.31496062992125984" right="0.31496062992125984" top="0.35433070866141736" bottom="0.35433070866141736" header="0.31496062992125984" footer="0.31496062992125984"/>
  <pageSetup paperSize="135" scale="70" pageOrder="overThenDown" orientation="landscape" horizontalDpi="1200" verticalDpi="1200" r:id="rId1"/>
  <colBreaks count="3" manualBreakCount="3">
    <brk id="17" max="1048575" man="1"/>
    <brk id="35" max="1048575" man="1"/>
    <brk id="5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Metas</vt:lpstr>
      <vt:lpstr>Inversión</vt:lpstr>
      <vt:lpstr>SEC. AGRICULTURA</vt:lpstr>
      <vt:lpstr>'SEC. AGRICULTURA'!Área_de_impresión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2020-08-04T21:54:17Z</cp:lastPrinted>
  <dcterms:created xsi:type="dcterms:W3CDTF">2019-08-24T18:54:43Z</dcterms:created>
  <dcterms:modified xsi:type="dcterms:W3CDTF">2021-01-29T15:45:11Z</dcterms:modified>
</cp:coreProperties>
</file>