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cerv20181022ienovoD\PDD SSG\GESTIÓN 2021\Planes de Acción 2021\Definitivos PLANES DE ACCIÓN 2021\"/>
    </mc:Choice>
  </mc:AlternateContent>
  <bookViews>
    <workbookView xWindow="0" yWindow="0" windowWidth="19368" windowHeight="10464" tabRatio="903" activeTab="2"/>
  </bookViews>
  <sheets>
    <sheet name="Metas" sheetId="23" r:id="rId1"/>
    <sheet name="Inversión" sheetId="30" r:id="rId2"/>
    <sheet name="SEC HÁBITAT" sheetId="46" r:id="rId3"/>
    <sheet name="l" sheetId="53" r:id="rId4"/>
  </sheets>
  <externalReferences>
    <externalReference r:id="rId5"/>
  </externalReferences>
  <definedNames>
    <definedName name="_xlnm.Print_Area" localSheetId="2">'SEC HÁBITAT'!$A$1:$CC$55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15" i="46" l="1"/>
  <c r="AJ35" i="46"/>
  <c r="AI35" i="46"/>
  <c r="AH35" i="46"/>
  <c r="AG35" i="46"/>
  <c r="AF35" i="46"/>
  <c r="AE35" i="46"/>
  <c r="AE39" i="46"/>
  <c r="AD35" i="46"/>
  <c r="AJ31" i="46"/>
  <c r="AI31" i="46"/>
  <c r="AH31" i="46"/>
  <c r="AG31" i="46"/>
  <c r="AM51" i="46"/>
  <c r="AV51" i="46"/>
  <c r="BE51" i="46"/>
  <c r="BD51" i="46"/>
  <c r="M51" i="46"/>
  <c r="M47" i="46"/>
  <c r="M43" i="46"/>
  <c r="M39" i="46"/>
  <c r="M35" i="46"/>
  <c r="M31" i="46"/>
  <c r="M15" i="46"/>
  <c r="AM15" i="46"/>
  <c r="BX5" i="46" l="1"/>
  <c r="BF5" i="46"/>
  <c r="AN5" i="46"/>
  <c r="W5" i="46"/>
  <c r="BX4" i="46"/>
  <c r="BF4" i="46"/>
  <c r="AN4" i="46"/>
  <c r="W4" i="46"/>
  <c r="BX3" i="46"/>
  <c r="BF3" i="46"/>
  <c r="AN3" i="46"/>
  <c r="W3" i="46"/>
  <c r="BX2" i="46"/>
  <c r="BF2" i="46"/>
  <c r="AN2" i="46"/>
  <c r="W2" i="46"/>
  <c r="R51" i="46"/>
  <c r="R47" i="46"/>
  <c r="R43" i="46"/>
  <c r="R39" i="46"/>
  <c r="R35" i="46"/>
  <c r="R31" i="46"/>
  <c r="R27" i="46"/>
  <c r="R23" i="46"/>
  <c r="R19" i="46"/>
  <c r="R15" i="46"/>
  <c r="R11" i="46"/>
  <c r="M1176" i="23" l="1"/>
  <c r="M1175" i="23"/>
  <c r="M1174" i="23"/>
  <c r="M1173" i="23"/>
  <c r="M1172" i="23"/>
  <c r="M1171" i="23"/>
  <c r="M1170" i="23"/>
  <c r="M1169" i="23"/>
  <c r="M1168" i="23"/>
  <c r="M1167" i="23"/>
  <c r="M1166" i="23"/>
  <c r="M1165" i="23"/>
  <c r="M1164" i="23"/>
  <c r="M1163" i="23"/>
  <c r="M1162" i="23"/>
  <c r="M1161" i="23"/>
  <c r="M1160" i="23"/>
  <c r="M1159" i="23"/>
  <c r="M1158" i="23"/>
  <c r="M1157" i="23"/>
  <c r="M1156" i="23"/>
  <c r="M1155" i="23"/>
  <c r="M1154" i="23"/>
  <c r="M1153" i="23"/>
  <c r="W1147" i="23"/>
  <c r="W1136" i="23"/>
  <c r="W1128" i="23"/>
  <c r="W1127" i="23" s="1"/>
  <c r="S1127" i="23"/>
  <c r="W1120" i="23"/>
  <c r="W1113" i="23"/>
  <c r="W1112" i="23" s="1"/>
  <c r="S1112" i="23"/>
  <c r="W1099" i="23"/>
  <c r="W1088" i="23"/>
  <c r="W1082" i="23"/>
  <c r="W1074" i="23"/>
  <c r="S1073" i="23"/>
  <c r="W1067" i="23"/>
  <c r="W1060" i="23"/>
  <c r="W1059" i="23" s="1"/>
  <c r="S1059" i="23"/>
  <c r="W1056" i="23"/>
  <c r="W1053" i="23"/>
  <c r="W1048" i="23"/>
  <c r="W1042" i="23"/>
  <c r="W1041" i="23"/>
  <c r="S1041" i="23"/>
  <c r="W1032" i="23"/>
  <c r="W1026" i="23"/>
  <c r="S1025" i="23"/>
  <c r="W1019" i="23"/>
  <c r="W1012" i="23"/>
  <c r="W1003" i="23" s="1"/>
  <c r="W1004" i="23"/>
  <c r="S1003" i="23"/>
  <c r="W1001" i="23"/>
  <c r="W998" i="23"/>
  <c r="W996" i="23"/>
  <c r="W994" i="23"/>
  <c r="W991" i="23"/>
  <c r="W988" i="23"/>
  <c r="W974" i="23"/>
  <c r="W972" i="23"/>
  <c r="W969" i="23"/>
  <c r="S968" i="23"/>
  <c r="U967" i="23"/>
  <c r="Q967" i="23"/>
  <c r="W960" i="23"/>
  <c r="W951" i="23"/>
  <c r="W950" i="23" s="1"/>
  <c r="S950" i="23"/>
  <c r="W900" i="23"/>
  <c r="W899" i="23" s="1"/>
  <c r="S899" i="23"/>
  <c r="S878" i="23" s="1"/>
  <c r="W893" i="23"/>
  <c r="W889" i="23"/>
  <c r="W885" i="23"/>
  <c r="W880" i="23"/>
  <c r="W879" i="23" s="1"/>
  <c r="S879" i="23"/>
  <c r="U878" i="23"/>
  <c r="Q878" i="23"/>
  <c r="W874" i="23"/>
  <c r="W869" i="23"/>
  <c r="W864" i="23"/>
  <c r="S863" i="23"/>
  <c r="W853" i="23"/>
  <c r="W846" i="23"/>
  <c r="W835" i="23"/>
  <c r="W829" i="23"/>
  <c r="S828" i="23"/>
  <c r="W822" i="23"/>
  <c r="W821" i="23" s="1"/>
  <c r="S821" i="23"/>
  <c r="W815" i="23"/>
  <c r="W814" i="23" s="1"/>
  <c r="S814" i="23"/>
  <c r="W807" i="23"/>
  <c r="W806" i="23" s="1"/>
  <c r="S806" i="23"/>
  <c r="W802" i="23"/>
  <c r="W801" i="23"/>
  <c r="S801" i="23"/>
  <c r="W793" i="23"/>
  <c r="W792" i="23" s="1"/>
  <c r="S792" i="23"/>
  <c r="U791" i="23"/>
  <c r="Q791" i="23"/>
  <c r="W788" i="23"/>
  <c r="W780" i="23"/>
  <c r="S779" i="23"/>
  <c r="W763" i="23"/>
  <c r="W746" i="23"/>
  <c r="W730" i="23"/>
  <c r="W695" i="23"/>
  <c r="S694" i="23"/>
  <c r="W689" i="23"/>
  <c r="W684" i="23"/>
  <c r="W677" i="23"/>
  <c r="W676" i="23"/>
  <c r="S676" i="23"/>
  <c r="W669" i="23"/>
  <c r="W666" i="23"/>
  <c r="W659" i="23"/>
  <c r="W658" i="23" s="1"/>
  <c r="S658" i="23"/>
  <c r="W653" i="23"/>
  <c r="W647" i="23"/>
  <c r="S646" i="23"/>
  <c r="U645" i="23"/>
  <c r="Q645" i="23"/>
  <c r="W640" i="23"/>
  <c r="W635" i="23"/>
  <c r="W615" i="23"/>
  <c r="S614" i="23"/>
  <c r="W607" i="23"/>
  <c r="W600" i="23"/>
  <c r="Z577" i="23" s="1"/>
  <c r="W593" i="23"/>
  <c r="W578" i="23"/>
  <c r="S577" i="23"/>
  <c r="W567" i="23"/>
  <c r="W559" i="23"/>
  <c r="W553" i="23"/>
  <c r="W537" i="23"/>
  <c r="S536" i="23"/>
  <c r="W528" i="23"/>
  <c r="W511" i="23"/>
  <c r="W498" i="23"/>
  <c r="W486" i="23"/>
  <c r="S485" i="23"/>
  <c r="S484" i="23" s="1"/>
  <c r="U484" i="23"/>
  <c r="Q484" i="23"/>
  <c r="H471" i="23"/>
  <c r="H472" i="23" s="1"/>
  <c r="H473" i="23" s="1"/>
  <c r="H474" i="23" s="1"/>
  <c r="H475" i="23" s="1"/>
  <c r="H476" i="23" s="1"/>
  <c r="H477" i="23" s="1"/>
  <c r="H478" i="23" s="1"/>
  <c r="H479" i="23" s="1"/>
  <c r="H480" i="23" s="1"/>
  <c r="H481" i="23" s="1"/>
  <c r="H482" i="23" s="1"/>
  <c r="H483" i="23" s="1"/>
  <c r="H487" i="23" s="1"/>
  <c r="H488" i="23" s="1"/>
  <c r="H489" i="23" s="1"/>
  <c r="H490" i="23" s="1"/>
  <c r="H491" i="23" s="1"/>
  <c r="H492" i="23" s="1"/>
  <c r="H493" i="23" s="1"/>
  <c r="H494" i="23" s="1"/>
  <c r="H495" i="23" s="1"/>
  <c r="H496" i="23" s="1"/>
  <c r="H497" i="23" s="1"/>
  <c r="H499" i="23" s="1"/>
  <c r="H500" i="23" s="1"/>
  <c r="H501" i="23" s="1"/>
  <c r="H502" i="23" s="1"/>
  <c r="H503" i="23" s="1"/>
  <c r="H504" i="23" s="1"/>
  <c r="H505" i="23" s="1"/>
  <c r="H506" i="23" s="1"/>
  <c r="H507" i="23" s="1"/>
  <c r="H508" i="23" s="1"/>
  <c r="H509" i="23" s="1"/>
  <c r="H510" i="23" s="1"/>
  <c r="H512" i="23" s="1"/>
  <c r="H513" i="23" s="1"/>
  <c r="H514" i="23" s="1"/>
  <c r="H515" i="23" s="1"/>
  <c r="H516" i="23" s="1"/>
  <c r="H517" i="23" s="1"/>
  <c r="H518" i="23" s="1"/>
  <c r="H519" i="23" s="1"/>
  <c r="H520" i="23" s="1"/>
  <c r="H521" i="23" s="1"/>
  <c r="H522" i="23" s="1"/>
  <c r="H523" i="23" s="1"/>
  <c r="H524" i="23" s="1"/>
  <c r="H525" i="23" s="1"/>
  <c r="H526" i="23" s="1"/>
  <c r="H527" i="23" s="1"/>
  <c r="H529" i="23" s="1"/>
  <c r="H530" i="23" s="1"/>
  <c r="H531" i="23" s="1"/>
  <c r="H532" i="23" s="1"/>
  <c r="H533" i="23" s="1"/>
  <c r="H534" i="23" s="1"/>
  <c r="H535" i="23" s="1"/>
  <c r="H538" i="23" s="1"/>
  <c r="H539" i="23" s="1"/>
  <c r="H540" i="23" s="1"/>
  <c r="H541" i="23" s="1"/>
  <c r="H542" i="23" s="1"/>
  <c r="H543" i="23" s="1"/>
  <c r="H544" i="23" s="1"/>
  <c r="H545" i="23" s="1"/>
  <c r="H546" i="23" s="1"/>
  <c r="H547" i="23" s="1"/>
  <c r="H548" i="23" s="1"/>
  <c r="H549" i="23" s="1"/>
  <c r="H550" i="23" s="1"/>
  <c r="H551" i="23" s="1"/>
  <c r="H552" i="23" s="1"/>
  <c r="H554" i="23" s="1"/>
  <c r="H555" i="23" s="1"/>
  <c r="H556" i="23" s="1"/>
  <c r="H557" i="23" s="1"/>
  <c r="H558" i="23" s="1"/>
  <c r="H560" i="23" s="1"/>
  <c r="H561" i="23" s="1"/>
  <c r="H562" i="23" s="1"/>
  <c r="H563" i="23" s="1"/>
  <c r="H564" i="23" s="1"/>
  <c r="H565" i="23" s="1"/>
  <c r="H566" i="23" s="1"/>
  <c r="H568" i="23" s="1"/>
  <c r="H569" i="23" s="1"/>
  <c r="H570" i="23" s="1"/>
  <c r="H571" i="23" s="1"/>
  <c r="H572" i="23" s="1"/>
  <c r="H573" i="23" s="1"/>
  <c r="H574" i="23" s="1"/>
  <c r="H575" i="23" s="1"/>
  <c r="H576" i="23" s="1"/>
  <c r="H579" i="23" s="1"/>
  <c r="H580" i="23" s="1"/>
  <c r="H581" i="23" s="1"/>
  <c r="H582" i="23" s="1"/>
  <c r="H583" i="23" s="1"/>
  <c r="H584" i="23" s="1"/>
  <c r="H585" i="23" s="1"/>
  <c r="H586" i="23" s="1"/>
  <c r="H587" i="23" s="1"/>
  <c r="H588" i="23" s="1"/>
  <c r="H589" i="23" s="1"/>
  <c r="H590" i="23" s="1"/>
  <c r="H591" i="23" s="1"/>
  <c r="H592" i="23" s="1"/>
  <c r="H594" i="23" s="1"/>
  <c r="H595" i="23" s="1"/>
  <c r="H596" i="23" s="1"/>
  <c r="H597" i="23" s="1"/>
  <c r="H598" i="23" s="1"/>
  <c r="H599" i="23" s="1"/>
  <c r="H601" i="23" s="1"/>
  <c r="H602" i="23" s="1"/>
  <c r="H603" i="23" s="1"/>
  <c r="H604" i="23" s="1"/>
  <c r="H605" i="23" s="1"/>
  <c r="H606" i="23" s="1"/>
  <c r="H608" i="23" s="1"/>
  <c r="H609" i="23" s="1"/>
  <c r="H610" i="23" s="1"/>
  <c r="H611" i="23" s="1"/>
  <c r="H612" i="23" s="1"/>
  <c r="H613" i="23" s="1"/>
  <c r="H616" i="23" s="1"/>
  <c r="H617" i="23" s="1"/>
  <c r="H618" i="23" s="1"/>
  <c r="H619" i="23" s="1"/>
  <c r="H620" i="23" s="1"/>
  <c r="H621" i="23" s="1"/>
  <c r="H622" i="23" s="1"/>
  <c r="H623" i="23" s="1"/>
  <c r="H624" i="23" s="1"/>
  <c r="H625" i="23" s="1"/>
  <c r="H626" i="23" s="1"/>
  <c r="H627" i="23" s="1"/>
  <c r="H628" i="23" s="1"/>
  <c r="H629" i="23" s="1"/>
  <c r="H630" i="23" s="1"/>
  <c r="H631" i="23" s="1"/>
  <c r="H632" i="23" s="1"/>
  <c r="H633" i="23" s="1"/>
  <c r="H634" i="23" s="1"/>
  <c r="H636" i="23" s="1"/>
  <c r="H637" i="23" s="1"/>
  <c r="H638" i="23" s="1"/>
  <c r="H639" i="23" s="1"/>
  <c r="H641" i="23" s="1"/>
  <c r="H642" i="23" s="1"/>
  <c r="H643" i="23" s="1"/>
  <c r="H644" i="23" s="1"/>
  <c r="H648" i="23" s="1"/>
  <c r="H649" i="23" s="1"/>
  <c r="H650" i="23" s="1"/>
  <c r="H651" i="23" s="1"/>
  <c r="H652" i="23" s="1"/>
  <c r="H654" i="23" s="1"/>
  <c r="H655" i="23" s="1"/>
  <c r="H656" i="23" s="1"/>
  <c r="H657" i="23" s="1"/>
  <c r="H660" i="23" s="1"/>
  <c r="H661" i="23" s="1"/>
  <c r="H662" i="23" s="1"/>
  <c r="H663" i="23" s="1"/>
  <c r="H664" i="23" s="1"/>
  <c r="H665" i="23" s="1"/>
  <c r="H667" i="23" s="1"/>
  <c r="H668" i="23" s="1"/>
  <c r="H670" i="23" s="1"/>
  <c r="H671" i="23" s="1"/>
  <c r="H672" i="23" s="1"/>
  <c r="H673" i="23" s="1"/>
  <c r="H674" i="23" s="1"/>
  <c r="H675" i="23" s="1"/>
  <c r="H678" i="23" s="1"/>
  <c r="H679" i="23" s="1"/>
  <c r="H680" i="23" s="1"/>
  <c r="H681" i="23" s="1"/>
  <c r="H682" i="23" s="1"/>
  <c r="H683" i="23" s="1"/>
  <c r="H685" i="23" s="1"/>
  <c r="H686" i="23" s="1"/>
  <c r="H687" i="23" s="1"/>
  <c r="H688" i="23" s="1"/>
  <c r="H690" i="23" s="1"/>
  <c r="H691" i="23" s="1"/>
  <c r="H692" i="23" s="1"/>
  <c r="H693" i="23" s="1"/>
  <c r="H696" i="23" s="1"/>
  <c r="H697" i="23" s="1"/>
  <c r="H698" i="23" s="1"/>
  <c r="H699" i="23" s="1"/>
  <c r="H700" i="23" s="1"/>
  <c r="H701" i="23" s="1"/>
  <c r="H702" i="23" s="1"/>
  <c r="H703" i="23" s="1"/>
  <c r="H704" i="23" s="1"/>
  <c r="H705" i="23" s="1"/>
  <c r="H706" i="23" s="1"/>
  <c r="H707" i="23" s="1"/>
  <c r="H708" i="23" s="1"/>
  <c r="H709" i="23" s="1"/>
  <c r="H710" i="23" s="1"/>
  <c r="H711" i="23" s="1"/>
  <c r="H712" i="23" s="1"/>
  <c r="H713" i="23" s="1"/>
  <c r="H714" i="23" s="1"/>
  <c r="H715" i="23" s="1"/>
  <c r="H716" i="23" s="1"/>
  <c r="H717" i="23" s="1"/>
  <c r="H718" i="23" s="1"/>
  <c r="H719" i="23" s="1"/>
  <c r="H720" i="23" s="1"/>
  <c r="H721" i="23" s="1"/>
  <c r="H722" i="23" s="1"/>
  <c r="H723" i="23" s="1"/>
  <c r="H724" i="23" s="1"/>
  <c r="H725" i="23" s="1"/>
  <c r="H726" i="23" s="1"/>
  <c r="H727" i="23" s="1"/>
  <c r="H728" i="23" s="1"/>
  <c r="H729" i="23" s="1"/>
  <c r="H731" i="23" s="1"/>
  <c r="H732" i="23" s="1"/>
  <c r="H733" i="23" s="1"/>
  <c r="H734" i="23" s="1"/>
  <c r="H735" i="23" s="1"/>
  <c r="H736" i="23" s="1"/>
  <c r="H737" i="23" s="1"/>
  <c r="H738" i="23" s="1"/>
  <c r="H739" i="23" s="1"/>
  <c r="H740" i="23" s="1"/>
  <c r="H741" i="23" s="1"/>
  <c r="H742" i="23" s="1"/>
  <c r="H743" i="23" s="1"/>
  <c r="H744" i="23" s="1"/>
  <c r="H745" i="23" s="1"/>
  <c r="H747" i="23" s="1"/>
  <c r="H748" i="23" s="1"/>
  <c r="H749" i="23" s="1"/>
  <c r="H750" i="23" s="1"/>
  <c r="H751" i="23" s="1"/>
  <c r="H752" i="23" s="1"/>
  <c r="H753" i="23" s="1"/>
  <c r="H754" i="23" s="1"/>
  <c r="H755" i="23" s="1"/>
  <c r="H756" i="23" s="1"/>
  <c r="H757" i="23" s="1"/>
  <c r="H758" i="23" s="1"/>
  <c r="H759" i="23" s="1"/>
  <c r="H760" i="23" s="1"/>
  <c r="H761" i="23" s="1"/>
  <c r="H762" i="23" s="1"/>
  <c r="H764" i="23" s="1"/>
  <c r="H765" i="23" s="1"/>
  <c r="H766" i="23" s="1"/>
  <c r="H767" i="23" s="1"/>
  <c r="H768" i="23" s="1"/>
  <c r="H769" i="23" s="1"/>
  <c r="H770" i="23" s="1"/>
  <c r="H771" i="23" s="1"/>
  <c r="H772" i="23" s="1"/>
  <c r="H773" i="23" s="1"/>
  <c r="H774" i="23" s="1"/>
  <c r="H775" i="23" s="1"/>
  <c r="H776" i="23" s="1"/>
  <c r="H777" i="23" s="1"/>
  <c r="H778" i="23" s="1"/>
  <c r="H781" i="23" s="1"/>
  <c r="H782" i="23" s="1"/>
  <c r="H783" i="23" s="1"/>
  <c r="H784" i="23" s="1"/>
  <c r="H785" i="23" s="1"/>
  <c r="H786" i="23" s="1"/>
  <c r="H787" i="23" s="1"/>
  <c r="H789" i="23" s="1"/>
  <c r="H790" i="23" s="1"/>
  <c r="H794" i="23" s="1"/>
  <c r="H795" i="23" s="1"/>
  <c r="H796" i="23" s="1"/>
  <c r="H797" i="23" s="1"/>
  <c r="H798" i="23" s="1"/>
  <c r="H799" i="23" s="1"/>
  <c r="H800" i="23" s="1"/>
  <c r="H803" i="23" s="1"/>
  <c r="H804" i="23" s="1"/>
  <c r="H805" i="23" s="1"/>
  <c r="H808" i="23" s="1"/>
  <c r="H809" i="23" s="1"/>
  <c r="H810" i="23" s="1"/>
  <c r="H811" i="23" s="1"/>
  <c r="H812" i="23" s="1"/>
  <c r="H813" i="23" s="1"/>
  <c r="H816" i="23" s="1"/>
  <c r="H817" i="23" s="1"/>
  <c r="H818" i="23" s="1"/>
  <c r="H819" i="23" s="1"/>
  <c r="H820" i="23" s="1"/>
  <c r="H823" i="23" s="1"/>
  <c r="H824" i="23" s="1"/>
  <c r="H825" i="23" s="1"/>
  <c r="H826" i="23" s="1"/>
  <c r="H827" i="23" s="1"/>
  <c r="H830" i="23" s="1"/>
  <c r="H831" i="23" s="1"/>
  <c r="H832" i="23" s="1"/>
  <c r="H833" i="23" s="1"/>
  <c r="H834" i="23" s="1"/>
  <c r="H836" i="23" s="1"/>
  <c r="H837" i="23" s="1"/>
  <c r="H838" i="23" s="1"/>
  <c r="H839" i="23" s="1"/>
  <c r="H840" i="23" s="1"/>
  <c r="H841" i="23" s="1"/>
  <c r="H842" i="23" s="1"/>
  <c r="H843" i="23" s="1"/>
  <c r="H844" i="23" s="1"/>
  <c r="H845" i="23" s="1"/>
  <c r="H847" i="23" s="1"/>
  <c r="H848" i="23" s="1"/>
  <c r="H849" i="23" s="1"/>
  <c r="H850" i="23" s="1"/>
  <c r="H851" i="23" s="1"/>
  <c r="H852" i="23" s="1"/>
  <c r="H854" i="23" s="1"/>
  <c r="H855" i="23" s="1"/>
  <c r="H856" i="23" s="1"/>
  <c r="H857" i="23" s="1"/>
  <c r="H858" i="23" s="1"/>
  <c r="H859" i="23" s="1"/>
  <c r="H860" i="23" s="1"/>
  <c r="H861" i="23" s="1"/>
  <c r="H862" i="23" s="1"/>
  <c r="H865" i="23" s="1"/>
  <c r="H866" i="23" s="1"/>
  <c r="H867" i="23" s="1"/>
  <c r="H868" i="23" s="1"/>
  <c r="H870" i="23" s="1"/>
  <c r="H871" i="23" s="1"/>
  <c r="H872" i="23" s="1"/>
  <c r="H873" i="23" s="1"/>
  <c r="H875" i="23" s="1"/>
  <c r="H876" i="23" s="1"/>
  <c r="H877" i="23" s="1"/>
  <c r="H881" i="23" s="1"/>
  <c r="H882" i="23" s="1"/>
  <c r="H883" i="23" s="1"/>
  <c r="H884" i="23" s="1"/>
  <c r="H886" i="23" s="1"/>
  <c r="H887" i="23" s="1"/>
  <c r="H888" i="23" s="1"/>
  <c r="H890" i="23" s="1"/>
  <c r="H891" i="23" s="1"/>
  <c r="H892" i="23" s="1"/>
  <c r="H894" i="23" s="1"/>
  <c r="H895" i="23" s="1"/>
  <c r="H896" i="23" s="1"/>
  <c r="H897" i="23" s="1"/>
  <c r="H898" i="23" s="1"/>
  <c r="H901" i="23" s="1"/>
  <c r="H902" i="23" s="1"/>
  <c r="H903" i="23" s="1"/>
  <c r="H904" i="23" s="1"/>
  <c r="H905" i="23" s="1"/>
  <c r="H906" i="23" s="1"/>
  <c r="H907" i="23" s="1"/>
  <c r="H908" i="23" s="1"/>
  <c r="H909" i="23" s="1"/>
  <c r="H910" i="23" s="1"/>
  <c r="H911" i="23" s="1"/>
  <c r="H912" i="23" s="1"/>
  <c r="H913" i="23" s="1"/>
  <c r="H914" i="23" s="1"/>
  <c r="H915" i="23" s="1"/>
  <c r="H916" i="23" s="1"/>
  <c r="H917" i="23" s="1"/>
  <c r="H918" i="23" s="1"/>
  <c r="H919" i="23" s="1"/>
  <c r="H920" i="23" s="1"/>
  <c r="H921" i="23" s="1"/>
  <c r="H922" i="23" s="1"/>
  <c r="H923" i="23" s="1"/>
  <c r="H924" i="23" s="1"/>
  <c r="H925" i="23" s="1"/>
  <c r="H926" i="23" s="1"/>
  <c r="H927" i="23" s="1"/>
  <c r="H928" i="23" s="1"/>
  <c r="H929" i="23" s="1"/>
  <c r="H930" i="23" s="1"/>
  <c r="H931" i="23" s="1"/>
  <c r="H932" i="23" s="1"/>
  <c r="H933" i="23" s="1"/>
  <c r="H934" i="23" s="1"/>
  <c r="H935" i="23" s="1"/>
  <c r="H936" i="23" s="1"/>
  <c r="H937" i="23" s="1"/>
  <c r="H938" i="23" s="1"/>
  <c r="H939" i="23" s="1"/>
  <c r="H940" i="23" s="1"/>
  <c r="H941" i="23" s="1"/>
  <c r="H942" i="23" s="1"/>
  <c r="H943" i="23" s="1"/>
  <c r="H944" i="23" s="1"/>
  <c r="H945" i="23" s="1"/>
  <c r="H946" i="23" s="1"/>
  <c r="H947" i="23" s="1"/>
  <c r="H948" i="23" s="1"/>
  <c r="H949" i="23" s="1"/>
  <c r="H952" i="23" s="1"/>
  <c r="H953" i="23" s="1"/>
  <c r="H954" i="23" s="1"/>
  <c r="H955" i="23" s="1"/>
  <c r="H956" i="23" s="1"/>
  <c r="H957" i="23" s="1"/>
  <c r="H958" i="23" s="1"/>
  <c r="H959" i="23" s="1"/>
  <c r="H961" i="23" s="1"/>
  <c r="H962" i="23" s="1"/>
  <c r="H963" i="23" s="1"/>
  <c r="H964" i="23" s="1"/>
  <c r="H965" i="23" s="1"/>
  <c r="H966" i="23" s="1"/>
  <c r="H970" i="23" s="1"/>
  <c r="H971" i="23" s="1"/>
  <c r="H973" i="23" s="1"/>
  <c r="H975" i="23" s="1"/>
  <c r="H976" i="23" s="1"/>
  <c r="H977" i="23" s="1"/>
  <c r="H978" i="23" s="1"/>
  <c r="H979" i="23" s="1"/>
  <c r="H980" i="23" s="1"/>
  <c r="H981" i="23" s="1"/>
  <c r="H982" i="23" s="1"/>
  <c r="H983" i="23" s="1"/>
  <c r="H984" i="23" s="1"/>
  <c r="H985" i="23" s="1"/>
  <c r="H986" i="23" s="1"/>
  <c r="H987" i="23" s="1"/>
  <c r="H989" i="23" s="1"/>
  <c r="H990" i="23" s="1"/>
  <c r="H992" i="23" s="1"/>
  <c r="H993" i="23" s="1"/>
  <c r="H995" i="23" s="1"/>
  <c r="H997" i="23" s="1"/>
  <c r="H999" i="23" s="1"/>
  <c r="H1000" i="23" s="1"/>
  <c r="H1002" i="23" s="1"/>
  <c r="H1005" i="23" s="1"/>
  <c r="H1006" i="23" s="1"/>
  <c r="H1007" i="23" s="1"/>
  <c r="H1008" i="23" s="1"/>
  <c r="H1009" i="23" s="1"/>
  <c r="H1010" i="23" s="1"/>
  <c r="H1011" i="23" s="1"/>
  <c r="H1013" i="23" s="1"/>
  <c r="H1014" i="23" s="1"/>
  <c r="H1015" i="23" s="1"/>
  <c r="H1016" i="23" s="1"/>
  <c r="H1017" i="23" s="1"/>
  <c r="H1018" i="23" s="1"/>
  <c r="H1020" i="23" s="1"/>
  <c r="H1021" i="23" s="1"/>
  <c r="H1022" i="23" s="1"/>
  <c r="H1023" i="23" s="1"/>
  <c r="H1024" i="23" s="1"/>
  <c r="H1027" i="23" s="1"/>
  <c r="H1028" i="23" s="1"/>
  <c r="H1029" i="23" s="1"/>
  <c r="H1030" i="23" s="1"/>
  <c r="H1031" i="23" s="1"/>
  <c r="H1033" i="23" s="1"/>
  <c r="H1034" i="23" s="1"/>
  <c r="H1035" i="23" s="1"/>
  <c r="H1036" i="23" s="1"/>
  <c r="H1037" i="23" s="1"/>
  <c r="H1038" i="23" s="1"/>
  <c r="H1039" i="23" s="1"/>
  <c r="H1040" i="23" s="1"/>
  <c r="H1043" i="23" s="1"/>
  <c r="H1044" i="23" s="1"/>
  <c r="H1045" i="23" s="1"/>
  <c r="H1046" i="23" s="1"/>
  <c r="H1047" i="23" s="1"/>
  <c r="H1049" i="23" s="1"/>
  <c r="H1050" i="23" s="1"/>
  <c r="H1051" i="23" s="1"/>
  <c r="H1052" i="23" s="1"/>
  <c r="H1054" i="23" s="1"/>
  <c r="H1055" i="23" s="1"/>
  <c r="H1057" i="23" s="1"/>
  <c r="H1058" i="23" s="1"/>
  <c r="H1061" i="23" s="1"/>
  <c r="H1062" i="23" s="1"/>
  <c r="H1063" i="23" s="1"/>
  <c r="H1064" i="23" s="1"/>
  <c r="H1065" i="23" s="1"/>
  <c r="H1066" i="23" s="1"/>
  <c r="H1068" i="23" s="1"/>
  <c r="H1069" i="23" s="1"/>
  <c r="H1070" i="23" s="1"/>
  <c r="H1071" i="23" s="1"/>
  <c r="H1072" i="23" s="1"/>
  <c r="H1075" i="23" s="1"/>
  <c r="H1076" i="23" s="1"/>
  <c r="H1077" i="23" s="1"/>
  <c r="H1078" i="23" s="1"/>
  <c r="H1079" i="23" s="1"/>
  <c r="H1080" i="23" s="1"/>
  <c r="H1081" i="23" s="1"/>
  <c r="H1083" i="23" s="1"/>
  <c r="H1084" i="23" s="1"/>
  <c r="H1085" i="23" s="1"/>
  <c r="H1086" i="23" s="1"/>
  <c r="H1087" i="23" s="1"/>
  <c r="H1089" i="23" s="1"/>
  <c r="H1090" i="23" s="1"/>
  <c r="H1091" i="23" s="1"/>
  <c r="H1092" i="23" s="1"/>
  <c r="H1093" i="23" s="1"/>
  <c r="H1094" i="23" s="1"/>
  <c r="H1095" i="23" s="1"/>
  <c r="H1096" i="23" s="1"/>
  <c r="H1097" i="23" s="1"/>
  <c r="H1098" i="23" s="1"/>
  <c r="H1100" i="23" s="1"/>
  <c r="H1101" i="23" s="1"/>
  <c r="H1102" i="23" s="1"/>
  <c r="H1103" i="23" s="1"/>
  <c r="H1104" i="23" s="1"/>
  <c r="H1105" i="23" s="1"/>
  <c r="H1106" i="23" s="1"/>
  <c r="H1107" i="23" s="1"/>
  <c r="H1108" i="23" s="1"/>
  <c r="H1109" i="23" s="1"/>
  <c r="H1110" i="23" s="1"/>
  <c r="H1111" i="23" s="1"/>
  <c r="H1114" i="23" s="1"/>
  <c r="H1115" i="23" s="1"/>
  <c r="H1116" i="23" s="1"/>
  <c r="H1117" i="23" s="1"/>
  <c r="H1118" i="23" s="1"/>
  <c r="H1119" i="23" s="1"/>
  <c r="H1121" i="23" s="1"/>
  <c r="H1122" i="23" s="1"/>
  <c r="H1123" i="23" s="1"/>
  <c r="H1124" i="23" s="1"/>
  <c r="H1125" i="23" s="1"/>
  <c r="H1126" i="23" s="1"/>
  <c r="H1129" i="23" s="1"/>
  <c r="H1130" i="23" s="1"/>
  <c r="H1131" i="23" s="1"/>
  <c r="H1132" i="23" s="1"/>
  <c r="H1133" i="23" s="1"/>
  <c r="H1134" i="23" s="1"/>
  <c r="H1135" i="23" s="1"/>
  <c r="H1137" i="23" s="1"/>
  <c r="H1138" i="23" s="1"/>
  <c r="H1139" i="23" s="1"/>
  <c r="H1140" i="23" s="1"/>
  <c r="H1141" i="23" s="1"/>
  <c r="H1142" i="23" s="1"/>
  <c r="H1143" i="23" s="1"/>
  <c r="H1144" i="23" s="1"/>
  <c r="H1145" i="23" s="1"/>
  <c r="H1146" i="23" s="1"/>
  <c r="H1148" i="23" s="1"/>
  <c r="H1149" i="23" s="1"/>
  <c r="H1150" i="23" s="1"/>
  <c r="W470" i="23"/>
  <c r="W439" i="23"/>
  <c r="W423" i="23"/>
  <c r="W409" i="23"/>
  <c r="W401" i="23"/>
  <c r="S400" i="23"/>
  <c r="W394" i="23"/>
  <c r="W385" i="23"/>
  <c r="W378" i="23"/>
  <c r="W363" i="23"/>
  <c r="S362" i="23"/>
  <c r="W358" i="23"/>
  <c r="W343" i="23"/>
  <c r="S342" i="23"/>
  <c r="W337" i="23"/>
  <c r="W332" i="23"/>
  <c r="W324" i="23"/>
  <c r="W323" i="23"/>
  <c r="S323" i="23"/>
  <c r="W311" i="23"/>
  <c r="W305" i="23"/>
  <c r="W299" i="23"/>
  <c r="W298" i="23" s="1"/>
  <c r="S298" i="23"/>
  <c r="W294" i="23"/>
  <c r="W288" i="23"/>
  <c r="W281" i="23"/>
  <c r="S280" i="23"/>
  <c r="W272" i="23"/>
  <c r="W257" i="23"/>
  <c r="W238" i="23"/>
  <c r="W223" i="23"/>
  <c r="W202" i="23"/>
  <c r="W189" i="23"/>
  <c r="S188" i="23"/>
  <c r="W179" i="23"/>
  <c r="W170" i="23"/>
  <c r="W161" i="23"/>
  <c r="W156" i="23"/>
  <c r="W155" i="23" s="1"/>
  <c r="S155" i="23"/>
  <c r="W141" i="23"/>
  <c r="W133" i="23"/>
  <c r="W130" i="23"/>
  <c r="W127" i="23"/>
  <c r="W117" i="23"/>
  <c r="W110" i="23"/>
  <c r="W106" i="23"/>
  <c r="W102" i="23"/>
  <c r="W99" i="23"/>
  <c r="W93" i="23"/>
  <c r="S92" i="23"/>
  <c r="S2" i="23" s="1"/>
  <c r="W80" i="23"/>
  <c r="W68" i="23"/>
  <c r="W37" i="23"/>
  <c r="W17" i="23"/>
  <c r="H6" i="23"/>
  <c r="W4" i="23"/>
  <c r="W3" i="23" s="1"/>
  <c r="S3" i="23"/>
  <c r="U2" i="23"/>
  <c r="Q2" i="23"/>
  <c r="Q1" i="23"/>
  <c r="O1" i="23"/>
  <c r="W188" i="23" l="1"/>
  <c r="W342" i="23"/>
  <c r="W485" i="23"/>
  <c r="W577" i="23"/>
  <c r="S645" i="23"/>
  <c r="W694" i="23"/>
  <c r="W863" i="23"/>
  <c r="W968" i="23"/>
  <c r="W1025" i="23"/>
  <c r="W1073" i="23"/>
  <c r="M1152" i="23"/>
  <c r="W280" i="23"/>
  <c r="W878" i="23"/>
  <c r="S967" i="23"/>
  <c r="U1" i="23"/>
  <c r="W362" i="23"/>
  <c r="W92" i="23"/>
  <c r="W2" i="23" s="1"/>
  <c r="W614" i="23"/>
  <c r="W779" i="23"/>
  <c r="S791" i="23"/>
  <c r="S1" i="23" s="1"/>
  <c r="H7" i="23"/>
  <c r="H8" i="23" s="1"/>
  <c r="H9" i="23" s="1"/>
  <c r="H10" i="23" s="1"/>
  <c r="H11" i="23" s="1"/>
  <c r="H12" i="23" s="1"/>
  <c r="H13" i="23" s="1"/>
  <c r="H14" i="23" s="1"/>
  <c r="H15" i="23" s="1"/>
  <c r="H16" i="23" s="1"/>
  <c r="H18" i="23" s="1"/>
  <c r="H19" i="23" s="1"/>
  <c r="H20" i="23" s="1"/>
  <c r="H21" i="23" s="1"/>
  <c r="H22" i="23" s="1"/>
  <c r="H23" i="23" s="1"/>
  <c r="H24" i="23" s="1"/>
  <c r="H25" i="23" s="1"/>
  <c r="H26" i="23" s="1"/>
  <c r="H27" i="23" s="1"/>
  <c r="H28" i="23" s="1"/>
  <c r="H29" i="23" s="1"/>
  <c r="H30" i="23" s="1"/>
  <c r="H31" i="23" s="1"/>
  <c r="H32" i="23" s="1"/>
  <c r="H33" i="23" s="1"/>
  <c r="H34" i="23" s="1"/>
  <c r="H35" i="23" s="1"/>
  <c r="H36" i="23" s="1"/>
  <c r="H38" i="23" s="1"/>
  <c r="H39" i="23" s="1"/>
  <c r="H40" i="23" s="1"/>
  <c r="H41" i="23" s="1"/>
  <c r="H42" i="23" s="1"/>
  <c r="H43" i="23" s="1"/>
  <c r="H44" i="23" s="1"/>
  <c r="H45" i="23" s="1"/>
  <c r="H46" i="23" s="1"/>
  <c r="H47" i="23" s="1"/>
  <c r="H48" i="23" s="1"/>
  <c r="H49" i="23" s="1"/>
  <c r="H50" i="23" s="1"/>
  <c r="H51" i="23" s="1"/>
  <c r="H52" i="23" s="1"/>
  <c r="H53" i="23" s="1"/>
  <c r="H54" i="23" s="1"/>
  <c r="H55" i="23" s="1"/>
  <c r="H56" i="23" s="1"/>
  <c r="H57" i="23" s="1"/>
  <c r="H58" i="23" s="1"/>
  <c r="H59" i="23" s="1"/>
  <c r="H60" i="23" s="1"/>
  <c r="H61" i="23" s="1"/>
  <c r="H62" i="23" s="1"/>
  <c r="H63" i="23" s="1"/>
  <c r="H64" i="23" s="1"/>
  <c r="H65" i="23" s="1"/>
  <c r="H66" i="23" s="1"/>
  <c r="H67" i="23" s="1"/>
  <c r="H69" i="23" s="1"/>
  <c r="H70" i="23" s="1"/>
  <c r="H71" i="23" s="1"/>
  <c r="H72" i="23" s="1"/>
  <c r="H73" i="23" s="1"/>
  <c r="H74" i="23" s="1"/>
  <c r="H75" i="23" s="1"/>
  <c r="H76" i="23" s="1"/>
  <c r="H77" i="23" s="1"/>
  <c r="H78" i="23" s="1"/>
  <c r="H79" i="23" s="1"/>
  <c r="H81" i="23" s="1"/>
  <c r="H82" i="23" s="1"/>
  <c r="H83" i="23" s="1"/>
  <c r="H84" i="23" s="1"/>
  <c r="H85" i="23" s="1"/>
  <c r="H86" i="23" s="1"/>
  <c r="H87" i="23" s="1"/>
  <c r="H88" i="23" s="1"/>
  <c r="H89" i="23" s="1"/>
  <c r="H90" i="23" s="1"/>
  <c r="H91" i="23" s="1"/>
  <c r="H94" i="23" s="1"/>
  <c r="H95" i="23" s="1"/>
  <c r="H96" i="23" s="1"/>
  <c r="H97" i="23" s="1"/>
  <c r="H98" i="23" s="1"/>
  <c r="H100" i="23" s="1"/>
  <c r="H101" i="23" s="1"/>
  <c r="H103" i="23" s="1"/>
  <c r="H104" i="23" s="1"/>
  <c r="H105" i="23" s="1"/>
  <c r="H107" i="23" s="1"/>
  <c r="H108" i="23" s="1"/>
  <c r="H109" i="23" s="1"/>
  <c r="H111" i="23" s="1"/>
  <c r="H112" i="23" s="1"/>
  <c r="H113" i="23" s="1"/>
  <c r="H114" i="23" s="1"/>
  <c r="H115" i="23" s="1"/>
  <c r="H116" i="23" s="1"/>
  <c r="H118" i="23" s="1"/>
  <c r="H119" i="23" s="1"/>
  <c r="H120" i="23" s="1"/>
  <c r="H121" i="23" s="1"/>
  <c r="H122" i="23" s="1"/>
  <c r="H123" i="23" s="1"/>
  <c r="H124" i="23" s="1"/>
  <c r="H125" i="23" s="1"/>
  <c r="H126" i="23" s="1"/>
  <c r="H128" i="23" s="1"/>
  <c r="H129" i="23" s="1"/>
  <c r="H131" i="23" s="1"/>
  <c r="H132" i="23" s="1"/>
  <c r="H134" i="23" s="1"/>
  <c r="H135" i="23" s="1"/>
  <c r="H136" i="23" s="1"/>
  <c r="H137" i="23" s="1"/>
  <c r="H138" i="23" s="1"/>
  <c r="H139" i="23" s="1"/>
  <c r="H140" i="23" s="1"/>
  <c r="H142" i="23" s="1"/>
  <c r="H143" i="23" s="1"/>
  <c r="H144" i="23" s="1"/>
  <c r="H145" i="23" s="1"/>
  <c r="H146" i="23" s="1"/>
  <c r="H147" i="23" s="1"/>
  <c r="H148" i="23" s="1"/>
  <c r="H149" i="23" s="1"/>
  <c r="H150" i="23" s="1"/>
  <c r="H151" i="23" s="1"/>
  <c r="H152" i="23" s="1"/>
  <c r="H153" i="23" s="1"/>
  <c r="H154" i="23" s="1"/>
  <c r="H157" i="23" s="1"/>
  <c r="H158" i="23" s="1"/>
  <c r="H159" i="23" s="1"/>
  <c r="H160" i="23" s="1"/>
  <c r="H162" i="23" s="1"/>
  <c r="H163" i="23" s="1"/>
  <c r="H164" i="23" s="1"/>
  <c r="H165" i="23" s="1"/>
  <c r="H166" i="23" s="1"/>
  <c r="H167" i="23" s="1"/>
  <c r="H168" i="23" s="1"/>
  <c r="H169" i="23" s="1"/>
  <c r="H171" i="23" s="1"/>
  <c r="H172" i="23" s="1"/>
  <c r="H173" i="23" s="1"/>
  <c r="H174" i="23" s="1"/>
  <c r="H175" i="23" s="1"/>
  <c r="H176" i="23" s="1"/>
  <c r="H177" i="23" s="1"/>
  <c r="H178" i="23" s="1"/>
  <c r="H180" i="23" s="1"/>
  <c r="H181" i="23" s="1"/>
  <c r="H182" i="23" s="1"/>
  <c r="H183" i="23" s="1"/>
  <c r="H184" i="23" s="1"/>
  <c r="H185" i="23" s="1"/>
  <c r="H186" i="23" s="1"/>
  <c r="H187" i="23" s="1"/>
  <c r="H190" i="23" s="1"/>
  <c r="H191" i="23" s="1"/>
  <c r="H192" i="23" s="1"/>
  <c r="H193" i="23" s="1"/>
  <c r="H194" i="23" s="1"/>
  <c r="H195" i="23" s="1"/>
  <c r="H196" i="23" s="1"/>
  <c r="H197" i="23" s="1"/>
  <c r="H198" i="23" s="1"/>
  <c r="H199" i="23" s="1"/>
  <c r="H200" i="23" s="1"/>
  <c r="H201" i="23" s="1"/>
  <c r="H203" i="23" s="1"/>
  <c r="H204" i="23" s="1"/>
  <c r="H205" i="23" s="1"/>
  <c r="H206" i="23" s="1"/>
  <c r="H207" i="23" s="1"/>
  <c r="H208" i="23" s="1"/>
  <c r="H209" i="23" s="1"/>
  <c r="H210" i="23" s="1"/>
  <c r="H211" i="23" s="1"/>
  <c r="H212" i="23" s="1"/>
  <c r="H213" i="23" s="1"/>
  <c r="H214" i="23" s="1"/>
  <c r="H215" i="23" s="1"/>
  <c r="H216" i="23" s="1"/>
  <c r="H217" i="23" s="1"/>
  <c r="H218" i="23" s="1"/>
  <c r="H219" i="23" s="1"/>
  <c r="H220" i="23" s="1"/>
  <c r="H221" i="23" s="1"/>
  <c r="H222" i="23" s="1"/>
  <c r="H224" i="23" s="1"/>
  <c r="H225" i="23" s="1"/>
  <c r="H226" i="23" s="1"/>
  <c r="H227" i="23" s="1"/>
  <c r="H228" i="23" s="1"/>
  <c r="H229" i="23" s="1"/>
  <c r="H230" i="23" s="1"/>
  <c r="H231" i="23" s="1"/>
  <c r="H232" i="23" s="1"/>
  <c r="H233" i="23" s="1"/>
  <c r="H234" i="23" s="1"/>
  <c r="H235" i="23" s="1"/>
  <c r="H236" i="23" s="1"/>
  <c r="H237" i="23" s="1"/>
  <c r="H239" i="23" s="1"/>
  <c r="H240" i="23" s="1"/>
  <c r="H241" i="23" s="1"/>
  <c r="H242" i="23" s="1"/>
  <c r="H243" i="23" s="1"/>
  <c r="H244" i="23" s="1"/>
  <c r="H245" i="23" s="1"/>
  <c r="H246" i="23" s="1"/>
  <c r="H247" i="23" s="1"/>
  <c r="H248" i="23" s="1"/>
  <c r="H249" i="23" s="1"/>
  <c r="H250" i="23" s="1"/>
  <c r="H251" i="23" s="1"/>
  <c r="H252" i="23" s="1"/>
  <c r="H253" i="23" s="1"/>
  <c r="H254" i="23" s="1"/>
  <c r="H255" i="23" s="1"/>
  <c r="H256" i="23" s="1"/>
  <c r="H258" i="23" s="1"/>
  <c r="H259" i="23" s="1"/>
  <c r="H260" i="23" s="1"/>
  <c r="H261" i="23" s="1"/>
  <c r="H262" i="23" s="1"/>
  <c r="H263" i="23" s="1"/>
  <c r="H264" i="23" s="1"/>
  <c r="H265" i="23" s="1"/>
  <c r="H266" i="23" s="1"/>
  <c r="H267" i="23" s="1"/>
  <c r="H268" i="23" s="1"/>
  <c r="H269" i="23" s="1"/>
  <c r="H270" i="23" s="1"/>
  <c r="H271" i="23" s="1"/>
  <c r="H273" i="23" s="1"/>
  <c r="H274" i="23" s="1"/>
  <c r="H275" i="23" s="1"/>
  <c r="H276" i="23" s="1"/>
  <c r="H277" i="23" s="1"/>
  <c r="H278" i="23" s="1"/>
  <c r="H279" i="23" s="1"/>
  <c r="H282" i="23" s="1"/>
  <c r="H283" i="23" s="1"/>
  <c r="H284" i="23" s="1"/>
  <c r="H285" i="23" s="1"/>
  <c r="H286" i="23" s="1"/>
  <c r="H287" i="23" s="1"/>
  <c r="H289" i="23" s="1"/>
  <c r="H290" i="23" s="1"/>
  <c r="H291" i="23" s="1"/>
  <c r="H292" i="23" s="1"/>
  <c r="H293" i="23" s="1"/>
  <c r="H295" i="23" s="1"/>
  <c r="H296" i="23" s="1"/>
  <c r="H297" i="23" s="1"/>
  <c r="W400" i="23"/>
  <c r="W536" i="23"/>
  <c r="W484" i="23" s="1"/>
  <c r="W646" i="23"/>
  <c r="W645" i="23" s="1"/>
  <c r="W828" i="23"/>
  <c r="W791" i="23" s="1"/>
  <c r="W967" i="23" l="1"/>
  <c r="W1" i="23"/>
  <c r="H1151" i="23"/>
  <c r="K51" i="46" l="1"/>
  <c r="K47" i="46"/>
  <c r="K43" i="46"/>
  <c r="K39" i="46"/>
  <c r="K35" i="46"/>
  <c r="K31" i="46"/>
  <c r="K27" i="46"/>
  <c r="K23" i="46"/>
  <c r="K19" i="46"/>
  <c r="K15" i="46"/>
  <c r="K11" i="46"/>
  <c r="BN51" i="46"/>
  <c r="BM51" i="46"/>
  <c r="BL51" i="46"/>
  <c r="BC51" i="46"/>
  <c r="AU51" i="46"/>
  <c r="AT51" i="46"/>
  <c r="AL51" i="46"/>
  <c r="AK51" i="46"/>
  <c r="AJ51" i="46"/>
  <c r="AI51" i="46"/>
  <c r="AH51" i="46"/>
  <c r="AG51" i="46"/>
  <c r="AF51" i="46"/>
  <c r="AE51" i="46"/>
  <c r="AC51" i="46"/>
  <c r="AB51" i="46"/>
  <c r="BN47" i="46"/>
  <c r="BM47" i="46"/>
  <c r="BL47" i="46"/>
  <c r="BE47" i="46"/>
  <c r="BD47" i="46"/>
  <c r="BC47" i="46"/>
  <c r="AV47" i="46"/>
  <c r="AU47" i="46"/>
  <c r="AT47" i="46"/>
  <c r="AM47" i="46"/>
  <c r="AL47" i="46"/>
  <c r="AK47" i="46"/>
  <c r="AJ47" i="46"/>
  <c r="AI47" i="46"/>
  <c r="AH47" i="46"/>
  <c r="AG47" i="46"/>
  <c r="AF47" i="46"/>
  <c r="AE47" i="46"/>
  <c r="AC47" i="46"/>
  <c r="AB47" i="46"/>
  <c r="BN43" i="46"/>
  <c r="BM43" i="46"/>
  <c r="BL43" i="46"/>
  <c r="BE43" i="46"/>
  <c r="BD43" i="46"/>
  <c r="BC43" i="46"/>
  <c r="AV43" i="46"/>
  <c r="AU43" i="46"/>
  <c r="AT43" i="46"/>
  <c r="AM43" i="46"/>
  <c r="AL43" i="46"/>
  <c r="AK43" i="46"/>
  <c r="AJ43" i="46"/>
  <c r="AI43" i="46"/>
  <c r="AH43" i="46"/>
  <c r="AG43" i="46"/>
  <c r="AF43" i="46"/>
  <c r="AE43" i="46"/>
  <c r="AC43" i="46"/>
  <c r="AB43" i="46"/>
  <c r="BN39" i="46"/>
  <c r="BM39" i="46"/>
  <c r="BL39" i="46"/>
  <c r="BE39" i="46"/>
  <c r="BD39" i="46"/>
  <c r="BC39" i="46"/>
  <c r="AV39" i="46"/>
  <c r="AU39" i="46"/>
  <c r="AT39" i="46"/>
  <c r="AM39" i="46"/>
  <c r="AL39" i="46"/>
  <c r="AK39" i="46"/>
  <c r="AJ39" i="46"/>
  <c r="AI39" i="46"/>
  <c r="AH39" i="46"/>
  <c r="AG39" i="46"/>
  <c r="AF39" i="46"/>
  <c r="AC39" i="46"/>
  <c r="AB39" i="46"/>
  <c r="BN35" i="46"/>
  <c r="BM35" i="46"/>
  <c r="BL35" i="46"/>
  <c r="BE35" i="46"/>
  <c r="BD35" i="46"/>
  <c r="BC35" i="46"/>
  <c r="AV35" i="46"/>
  <c r="AU35" i="46"/>
  <c r="AT35" i="46"/>
  <c r="AM35" i="46"/>
  <c r="AL35" i="46"/>
  <c r="AK35" i="46"/>
  <c r="AC35" i="46"/>
  <c r="AB35" i="46"/>
  <c r="BN31" i="46"/>
  <c r="BM31" i="46"/>
  <c r="BL31" i="46"/>
  <c r="BE31" i="46"/>
  <c r="BD31" i="46"/>
  <c r="BC31" i="46"/>
  <c r="AV31" i="46"/>
  <c r="AU31" i="46"/>
  <c r="AT31" i="46"/>
  <c r="AM31" i="46"/>
  <c r="AL31" i="46"/>
  <c r="AK31" i="46"/>
  <c r="AF31" i="46"/>
  <c r="AE31" i="46"/>
  <c r="AC31" i="46"/>
  <c r="AB31" i="46"/>
  <c r="BN27" i="46"/>
  <c r="BM27" i="46"/>
  <c r="BL27" i="46"/>
  <c r="BE27" i="46"/>
  <c r="BD27" i="46"/>
  <c r="BC27" i="46"/>
  <c r="AV27" i="46"/>
  <c r="AU27" i="46"/>
  <c r="AT27" i="46"/>
  <c r="AM27" i="46"/>
  <c r="AL27" i="46"/>
  <c r="AK27" i="46"/>
  <c r="AJ27" i="46"/>
  <c r="AI27" i="46"/>
  <c r="AH27" i="46"/>
  <c r="AG27" i="46"/>
  <c r="AE27" i="46"/>
  <c r="AC27" i="46"/>
  <c r="AB27" i="46"/>
  <c r="M27" i="46"/>
  <c r="BN23" i="46"/>
  <c r="BM23" i="46"/>
  <c r="BL23" i="46"/>
  <c r="BE23" i="46"/>
  <c r="BD23" i="46"/>
  <c r="BC23" i="46"/>
  <c r="AV23" i="46"/>
  <c r="AU23" i="46"/>
  <c r="AT23" i="46"/>
  <c r="AM23" i="46"/>
  <c r="AL23" i="46"/>
  <c r="AK23" i="46"/>
  <c r="AJ23" i="46"/>
  <c r="AI23" i="46"/>
  <c r="AH23" i="46"/>
  <c r="AG23" i="46"/>
  <c r="AF23" i="46"/>
  <c r="AE23" i="46"/>
  <c r="AC23" i="46"/>
  <c r="AB23" i="46"/>
  <c r="M23" i="46"/>
  <c r="BN19" i="46"/>
  <c r="BM19" i="46"/>
  <c r="BL19" i="46"/>
  <c r="BE19" i="46"/>
  <c r="BD19" i="46"/>
  <c r="BC19" i="46"/>
  <c r="AV19" i="46"/>
  <c r="AU19" i="46"/>
  <c r="AT19" i="46"/>
  <c r="AM19" i="46"/>
  <c r="AL19" i="46"/>
  <c r="AK19" i="46"/>
  <c r="AJ19" i="46"/>
  <c r="AI19" i="46"/>
  <c r="AH19" i="46"/>
  <c r="AG19" i="46"/>
  <c r="AF19" i="46"/>
  <c r="AE19" i="46"/>
  <c r="AC19" i="46"/>
  <c r="AB19" i="46"/>
  <c r="M19" i="46"/>
  <c r="BN15" i="46"/>
  <c r="BM15" i="46"/>
  <c r="BL15" i="46"/>
  <c r="BE15" i="46"/>
  <c r="BD15" i="46"/>
  <c r="BC15" i="46"/>
  <c r="AD15" i="46"/>
  <c r="AU15" i="46"/>
  <c r="AT15" i="46"/>
  <c r="AL15" i="46"/>
  <c r="AK15" i="46"/>
  <c r="AJ15" i="46"/>
  <c r="AI15" i="46"/>
  <c r="AH15" i="46"/>
  <c r="AG15" i="46"/>
  <c r="AF15" i="46"/>
  <c r="AE15" i="46"/>
  <c r="AC15" i="46"/>
  <c r="AB15" i="46"/>
  <c r="BN11" i="46"/>
  <c r="BM11" i="46"/>
  <c r="BL11" i="46"/>
  <c r="BE11" i="46"/>
  <c r="BD11" i="46"/>
  <c r="BC11" i="46"/>
  <c r="AV11" i="46"/>
  <c r="AU11" i="46"/>
  <c r="AT11" i="46"/>
  <c r="AM11" i="46"/>
  <c r="AL11" i="46"/>
  <c r="AK11" i="46"/>
  <c r="AJ11" i="46"/>
  <c r="AI11" i="46"/>
  <c r="AH11" i="46"/>
  <c r="AG11" i="46"/>
  <c r="AF11" i="46"/>
  <c r="AE11" i="46"/>
  <c r="AC11" i="46"/>
  <c r="AB11" i="46"/>
  <c r="M11" i="46"/>
  <c r="AD43" i="46" l="1"/>
  <c r="AD11" i="46"/>
  <c r="AD23" i="46"/>
  <c r="AD19" i="46"/>
  <c r="AD39" i="46"/>
  <c r="AD47" i="46"/>
  <c r="AD51" i="46"/>
  <c r="AD31" i="46"/>
  <c r="AD27" i="46"/>
  <c r="M290" i="30" l="1"/>
  <c r="M289" i="30"/>
  <c r="M288" i="30"/>
  <c r="S287" i="30"/>
  <c r="M286" i="30"/>
  <c r="S285" i="30"/>
  <c r="R285" i="30"/>
  <c r="R287" i="30" s="1"/>
  <c r="Q285" i="30"/>
  <c r="Q287" i="30" s="1"/>
  <c r="P285" i="30"/>
  <c r="P287" i="30" s="1"/>
  <c r="O285" i="30"/>
  <c r="O287" i="30" s="1"/>
  <c r="N285" i="30"/>
  <c r="M285" i="30" s="1"/>
  <c r="M284" i="30"/>
  <c r="M283" i="30"/>
  <c r="Q282" i="30"/>
  <c r="M281" i="30"/>
  <c r="S280" i="30"/>
  <c r="S282" i="30" s="1"/>
  <c r="R280" i="30"/>
  <c r="R282" i="30" s="1"/>
  <c r="Q280" i="30"/>
  <c r="P280" i="30"/>
  <c r="P282" i="30" s="1"/>
  <c r="O280" i="30"/>
  <c r="O282" i="30" s="1"/>
  <c r="N280" i="30"/>
  <c r="N282" i="30" s="1"/>
  <c r="M279" i="30"/>
  <c r="M278" i="30"/>
  <c r="M277" i="30"/>
  <c r="M276" i="30"/>
  <c r="S275" i="30"/>
  <c r="M274" i="30"/>
  <c r="S273" i="30"/>
  <c r="R273" i="30"/>
  <c r="R275" i="30" s="1"/>
  <c r="Q273" i="30"/>
  <c r="Q275" i="30" s="1"/>
  <c r="P273" i="30"/>
  <c r="P275" i="30" s="1"/>
  <c r="O273" i="30"/>
  <c r="O275" i="30" s="1"/>
  <c r="N273" i="30"/>
  <c r="M273" i="30" s="1"/>
  <c r="M272" i="30"/>
  <c r="M271" i="30"/>
  <c r="Q270" i="30"/>
  <c r="M269" i="30"/>
  <c r="S268" i="30"/>
  <c r="S270" i="30" s="1"/>
  <c r="R268" i="30"/>
  <c r="R270" i="30" s="1"/>
  <c r="Q268" i="30"/>
  <c r="P268" i="30"/>
  <c r="P270" i="30" s="1"/>
  <c r="O268" i="30"/>
  <c r="O270" i="30" s="1"/>
  <c r="N268" i="30"/>
  <c r="M267" i="30"/>
  <c r="M266" i="30"/>
  <c r="M265" i="30"/>
  <c r="M264" i="30"/>
  <c r="S263" i="30"/>
  <c r="M262" i="30"/>
  <c r="S261" i="30"/>
  <c r="R261" i="30"/>
  <c r="R263" i="30" s="1"/>
  <c r="Q261" i="30"/>
  <c r="Q263" i="30" s="1"/>
  <c r="P261" i="30"/>
  <c r="P263" i="30" s="1"/>
  <c r="O261" i="30"/>
  <c r="O263" i="30" s="1"/>
  <c r="N261" i="30"/>
  <c r="M261" i="30" s="1"/>
  <c r="M260" i="30"/>
  <c r="M259" i="30"/>
  <c r="Q258" i="30"/>
  <c r="M257" i="30"/>
  <c r="S256" i="30"/>
  <c r="S258" i="30" s="1"/>
  <c r="R256" i="30"/>
  <c r="R258" i="30" s="1"/>
  <c r="Q256" i="30"/>
  <c r="P256" i="30"/>
  <c r="P258" i="30" s="1"/>
  <c r="O256" i="30"/>
  <c r="O258" i="30" s="1"/>
  <c r="N256" i="30"/>
  <c r="M255" i="30"/>
  <c r="M254" i="30"/>
  <c r="M253" i="30"/>
  <c r="R251" i="30"/>
  <c r="S250" i="30"/>
  <c r="S252" i="30" s="1"/>
  <c r="R250" i="30"/>
  <c r="Q250" i="30"/>
  <c r="Q252" i="30" s="1"/>
  <c r="P250" i="30"/>
  <c r="P252" i="30" s="1"/>
  <c r="O250" i="30"/>
  <c r="O252" i="30" s="1"/>
  <c r="N250" i="30"/>
  <c r="M249" i="30"/>
  <c r="M248" i="30"/>
  <c r="M247" i="30"/>
  <c r="M246" i="30"/>
  <c r="M245" i="30"/>
  <c r="M244" i="30"/>
  <c r="M243" i="30"/>
  <c r="M242" i="30"/>
  <c r="M241" i="30"/>
  <c r="N240" i="30"/>
  <c r="R239" i="30"/>
  <c r="M239" i="30" s="1"/>
  <c r="S238" i="30"/>
  <c r="R238" i="30"/>
  <c r="R240" i="30" s="1"/>
  <c r="Q238" i="30"/>
  <c r="Q240" i="30" s="1"/>
  <c r="P238" i="30"/>
  <c r="P240" i="30" s="1"/>
  <c r="O238" i="30"/>
  <c r="O240" i="30" s="1"/>
  <c r="N238" i="30"/>
  <c r="M236" i="30"/>
  <c r="M234" i="30"/>
  <c r="M232" i="30"/>
  <c r="S231" i="30"/>
  <c r="S233" i="30" s="1"/>
  <c r="R231" i="30"/>
  <c r="R233" i="30" s="1"/>
  <c r="Q231" i="30"/>
  <c r="Q233" i="30" s="1"/>
  <c r="P231" i="30"/>
  <c r="O231" i="30"/>
  <c r="O233" i="30" s="1"/>
  <c r="N231" i="30"/>
  <c r="N233" i="30" s="1"/>
  <c r="M230" i="30"/>
  <c r="M229" i="30"/>
  <c r="S228" i="30"/>
  <c r="M227" i="30"/>
  <c r="S226" i="30"/>
  <c r="R226" i="30"/>
  <c r="Q226" i="30"/>
  <c r="Q228" i="30" s="1"/>
  <c r="P226" i="30"/>
  <c r="P228" i="30" s="1"/>
  <c r="O226" i="30"/>
  <c r="N226" i="30"/>
  <c r="N228" i="30" s="1"/>
  <c r="M225" i="30"/>
  <c r="R224" i="30"/>
  <c r="M223" i="30"/>
  <c r="S222" i="30"/>
  <c r="S224" i="30" s="1"/>
  <c r="R222" i="30"/>
  <c r="Q222" i="30"/>
  <c r="Q224" i="30" s="1"/>
  <c r="P222" i="30"/>
  <c r="P224" i="30" s="1"/>
  <c r="O222" i="30"/>
  <c r="O224" i="30" s="1"/>
  <c r="N222" i="30"/>
  <c r="N224" i="30" s="1"/>
  <c r="M222" i="30"/>
  <c r="M221" i="30"/>
  <c r="M220" i="30"/>
  <c r="M219" i="30"/>
  <c r="M218" i="30"/>
  <c r="R217" i="30"/>
  <c r="M216" i="30"/>
  <c r="S215" i="30"/>
  <c r="S217" i="30" s="1"/>
  <c r="R215" i="30"/>
  <c r="Q215" i="30"/>
  <c r="Q212" i="30" s="1"/>
  <c r="Q214" i="30" s="1"/>
  <c r="P215" i="30"/>
  <c r="P212" i="30" s="1"/>
  <c r="P214" i="30" s="1"/>
  <c r="O215" i="30"/>
  <c r="O212" i="30" s="1"/>
  <c r="O214" i="30" s="1"/>
  <c r="N215" i="30"/>
  <c r="M213" i="30"/>
  <c r="S212" i="30"/>
  <c r="S214" i="30" s="1"/>
  <c r="M211" i="30"/>
  <c r="M210" i="30"/>
  <c r="M209" i="30"/>
  <c r="M207" i="30"/>
  <c r="S206" i="30"/>
  <c r="S208" i="30" s="1"/>
  <c r="R206" i="30"/>
  <c r="R208" i="30" s="1"/>
  <c r="Q206" i="30"/>
  <c r="Q208" i="30" s="1"/>
  <c r="P206" i="30"/>
  <c r="P208" i="30" s="1"/>
  <c r="O206" i="30"/>
  <c r="O208" i="30" s="1"/>
  <c r="N206" i="30"/>
  <c r="M206" i="30" s="1"/>
  <c r="M205" i="30"/>
  <c r="M204" i="30"/>
  <c r="M203" i="30"/>
  <c r="M202" i="30"/>
  <c r="M200" i="30"/>
  <c r="S199" i="30"/>
  <c r="S201" i="30" s="1"/>
  <c r="R199" i="30"/>
  <c r="R201" i="30" s="1"/>
  <c r="Q199" i="30"/>
  <c r="Q201" i="30" s="1"/>
  <c r="P199" i="30"/>
  <c r="P201" i="30" s="1"/>
  <c r="O199" i="30"/>
  <c r="O201" i="30" s="1"/>
  <c r="N199" i="30"/>
  <c r="N201" i="30" s="1"/>
  <c r="M198" i="30"/>
  <c r="O197" i="30"/>
  <c r="M196" i="30"/>
  <c r="S195" i="30"/>
  <c r="S197" i="30" s="1"/>
  <c r="R195" i="30"/>
  <c r="R197" i="30" s="1"/>
  <c r="Q195" i="30"/>
  <c r="Q197" i="30" s="1"/>
  <c r="P195" i="30"/>
  <c r="O195" i="30"/>
  <c r="N195" i="30"/>
  <c r="N197" i="30" s="1"/>
  <c r="M194" i="30"/>
  <c r="S193" i="30"/>
  <c r="M192" i="30"/>
  <c r="S191" i="30"/>
  <c r="R191" i="30"/>
  <c r="R193" i="30" s="1"/>
  <c r="Q191" i="30"/>
  <c r="Q193" i="30" s="1"/>
  <c r="P191" i="30"/>
  <c r="P193" i="30" s="1"/>
  <c r="O191" i="30"/>
  <c r="O193" i="30" s="1"/>
  <c r="N191" i="30"/>
  <c r="M191" i="30" s="1"/>
  <c r="M190" i="30"/>
  <c r="N189" i="30"/>
  <c r="M188" i="30"/>
  <c r="S187" i="30"/>
  <c r="S189" i="30" s="1"/>
  <c r="R187" i="30"/>
  <c r="R189" i="30" s="1"/>
  <c r="Q187" i="30"/>
  <c r="Q189" i="30" s="1"/>
  <c r="P187" i="30"/>
  <c r="P189" i="30" s="1"/>
  <c r="O187" i="30"/>
  <c r="O189" i="30" s="1"/>
  <c r="N187" i="30"/>
  <c r="M187" i="30"/>
  <c r="M186" i="30"/>
  <c r="R185" i="30"/>
  <c r="N185" i="30"/>
  <c r="M184" i="30"/>
  <c r="S183" i="30"/>
  <c r="S185" i="30" s="1"/>
  <c r="R183" i="30"/>
  <c r="Q183" i="30"/>
  <c r="Q185" i="30" s="1"/>
  <c r="P183" i="30"/>
  <c r="O183" i="30"/>
  <c r="O185" i="30" s="1"/>
  <c r="N183" i="30"/>
  <c r="M182" i="30"/>
  <c r="R181" i="30"/>
  <c r="M180" i="30"/>
  <c r="S179" i="30"/>
  <c r="S181" i="30" s="1"/>
  <c r="R179" i="30"/>
  <c r="R176" i="30" s="1"/>
  <c r="Q179" i="30"/>
  <c r="Q177" i="30" s="1"/>
  <c r="P179" i="30"/>
  <c r="P181" i="30" s="1"/>
  <c r="O179" i="30"/>
  <c r="O177" i="30" s="1"/>
  <c r="N179" i="30"/>
  <c r="N176" i="30" s="1"/>
  <c r="S177" i="30"/>
  <c r="P176" i="30"/>
  <c r="M175" i="30"/>
  <c r="M174" i="30"/>
  <c r="S173" i="30"/>
  <c r="M172" i="30"/>
  <c r="S171" i="30"/>
  <c r="R171" i="30"/>
  <c r="R173" i="30" s="1"/>
  <c r="Q171" i="30"/>
  <c r="Q173" i="30" s="1"/>
  <c r="P171" i="30"/>
  <c r="P173" i="30" s="1"/>
  <c r="O171" i="30"/>
  <c r="O173" i="30" s="1"/>
  <c r="N171" i="30"/>
  <c r="M171" i="30" s="1"/>
  <c r="M170" i="30"/>
  <c r="M169" i="30"/>
  <c r="M168" i="30"/>
  <c r="M167" i="30"/>
  <c r="O166" i="30"/>
  <c r="M165" i="30"/>
  <c r="S164" i="30"/>
  <c r="S166" i="30" s="1"/>
  <c r="R164" i="30"/>
  <c r="R166" i="30" s="1"/>
  <c r="Q164" i="30"/>
  <c r="Q166" i="30" s="1"/>
  <c r="P164" i="30"/>
  <c r="O164" i="30"/>
  <c r="N164" i="30"/>
  <c r="N166" i="30" s="1"/>
  <c r="M163" i="30"/>
  <c r="M162" i="30"/>
  <c r="M161" i="30"/>
  <c r="O160" i="30"/>
  <c r="M159" i="30"/>
  <c r="S158" i="30"/>
  <c r="R158" i="30"/>
  <c r="R160" i="30" s="1"/>
  <c r="Q158" i="30"/>
  <c r="Q160" i="30" s="1"/>
  <c r="P158" i="30"/>
  <c r="O158" i="30"/>
  <c r="N158" i="30"/>
  <c r="N160" i="30" s="1"/>
  <c r="M157" i="30"/>
  <c r="M156" i="30"/>
  <c r="M155" i="30"/>
  <c r="R154" i="30"/>
  <c r="N154" i="30"/>
  <c r="M153" i="30"/>
  <c r="S152" i="30"/>
  <c r="S154" i="30" s="1"/>
  <c r="R152" i="30"/>
  <c r="Q152" i="30"/>
  <c r="Q154" i="30" s="1"/>
  <c r="P152" i="30"/>
  <c r="O152" i="30"/>
  <c r="O154" i="30" s="1"/>
  <c r="N152" i="30"/>
  <c r="M151" i="30"/>
  <c r="M150" i="30"/>
  <c r="S149" i="30"/>
  <c r="M148" i="30"/>
  <c r="S147" i="30"/>
  <c r="R147" i="30"/>
  <c r="R144" i="30" s="1"/>
  <c r="R146" i="30" s="1"/>
  <c r="Q147" i="30"/>
  <c r="P147" i="30"/>
  <c r="P144" i="30" s="1"/>
  <c r="P146" i="30" s="1"/>
  <c r="O147" i="30"/>
  <c r="N147" i="30"/>
  <c r="M147" i="30" s="1"/>
  <c r="M145" i="30"/>
  <c r="M143" i="30"/>
  <c r="M142" i="30"/>
  <c r="M141" i="30"/>
  <c r="P140" i="30"/>
  <c r="M139" i="30"/>
  <c r="S138" i="30"/>
  <c r="S140" i="30" s="1"/>
  <c r="R138" i="30"/>
  <c r="R140" i="30" s="1"/>
  <c r="Q138" i="30"/>
  <c r="Q140" i="30" s="1"/>
  <c r="P138" i="30"/>
  <c r="O138" i="30"/>
  <c r="M138" i="30" s="1"/>
  <c r="N138" i="30"/>
  <c r="N140" i="30" s="1"/>
  <c r="M137" i="30"/>
  <c r="M136" i="30"/>
  <c r="M135" i="30"/>
  <c r="M134" i="30"/>
  <c r="R133" i="30"/>
  <c r="M132" i="30"/>
  <c r="S131" i="30"/>
  <c r="S133" i="30" s="1"/>
  <c r="R131" i="30"/>
  <c r="Q131" i="30"/>
  <c r="Q133" i="30" s="1"/>
  <c r="P131" i="30"/>
  <c r="P133" i="30" s="1"/>
  <c r="O131" i="30"/>
  <c r="O133" i="30" s="1"/>
  <c r="N131" i="30"/>
  <c r="N133" i="30" s="1"/>
  <c r="M131" i="30"/>
  <c r="M130" i="30"/>
  <c r="M129" i="30"/>
  <c r="M128" i="30"/>
  <c r="M127" i="30"/>
  <c r="R126" i="30"/>
  <c r="M125" i="30"/>
  <c r="S124" i="30"/>
  <c r="S126" i="30" s="1"/>
  <c r="R124" i="30"/>
  <c r="Q124" i="30"/>
  <c r="Q126" i="30" s="1"/>
  <c r="P124" i="30"/>
  <c r="P126" i="30" s="1"/>
  <c r="O124" i="30"/>
  <c r="O126" i="30" s="1"/>
  <c r="N124" i="30"/>
  <c r="M123" i="30"/>
  <c r="M122" i="30"/>
  <c r="M121" i="30"/>
  <c r="M120" i="30"/>
  <c r="N119" i="30"/>
  <c r="M118" i="30"/>
  <c r="S117" i="30"/>
  <c r="S119" i="30" s="1"/>
  <c r="R117" i="30"/>
  <c r="R119" i="30" s="1"/>
  <c r="Q117" i="30"/>
  <c r="Q114" i="30" s="1"/>
  <c r="Q116" i="30" s="1"/>
  <c r="P117" i="30"/>
  <c r="P114" i="30" s="1"/>
  <c r="P116" i="30" s="1"/>
  <c r="O117" i="30"/>
  <c r="M117" i="30" s="1"/>
  <c r="N117" i="30"/>
  <c r="M115" i="30"/>
  <c r="R114" i="30"/>
  <c r="R116" i="30" s="1"/>
  <c r="M113" i="30"/>
  <c r="M112" i="30"/>
  <c r="M111" i="30"/>
  <c r="M110" i="30"/>
  <c r="M109" i="30"/>
  <c r="P108" i="30"/>
  <c r="M107" i="30"/>
  <c r="S106" i="30"/>
  <c r="S108" i="30" s="1"/>
  <c r="R106" i="30"/>
  <c r="R108" i="30" s="1"/>
  <c r="Q106" i="30"/>
  <c r="Q108" i="30" s="1"/>
  <c r="P106" i="30"/>
  <c r="O106" i="30"/>
  <c r="O108" i="30" s="1"/>
  <c r="N106" i="30"/>
  <c r="N108" i="30" s="1"/>
  <c r="M105" i="30"/>
  <c r="M104" i="30"/>
  <c r="M103" i="30"/>
  <c r="M102" i="30"/>
  <c r="S101" i="30"/>
  <c r="M100" i="30"/>
  <c r="S99" i="30"/>
  <c r="R99" i="30"/>
  <c r="R101" i="30" s="1"/>
  <c r="Q99" i="30"/>
  <c r="Q101" i="30" s="1"/>
  <c r="P99" i="30"/>
  <c r="P101" i="30" s="1"/>
  <c r="O99" i="30"/>
  <c r="O101" i="30" s="1"/>
  <c r="N99" i="30"/>
  <c r="M99" i="30" s="1"/>
  <c r="M98" i="30"/>
  <c r="M97" i="30"/>
  <c r="M95" i="30"/>
  <c r="S94" i="30"/>
  <c r="S96" i="30" s="1"/>
  <c r="R94" i="30"/>
  <c r="R96" i="30" s="1"/>
  <c r="Q94" i="30"/>
  <c r="Q96" i="30" s="1"/>
  <c r="P94" i="30"/>
  <c r="P96" i="30" s="1"/>
  <c r="O94" i="30"/>
  <c r="O96" i="30" s="1"/>
  <c r="N94" i="30"/>
  <c r="N96" i="30" s="1"/>
  <c r="M93" i="30"/>
  <c r="M92" i="30"/>
  <c r="M91" i="30"/>
  <c r="S90" i="30"/>
  <c r="M89" i="30"/>
  <c r="S88" i="30"/>
  <c r="R88" i="30"/>
  <c r="R90" i="30" s="1"/>
  <c r="Q88" i="30"/>
  <c r="Q90" i="30" s="1"/>
  <c r="P88" i="30"/>
  <c r="P90" i="30" s="1"/>
  <c r="O88" i="30"/>
  <c r="O90" i="30" s="1"/>
  <c r="N88" i="30"/>
  <c r="M88" i="30" s="1"/>
  <c r="M87" i="30"/>
  <c r="M86" i="30"/>
  <c r="M85" i="30"/>
  <c r="P84" i="30"/>
  <c r="M83" i="30"/>
  <c r="S82" i="30"/>
  <c r="S84" i="30" s="1"/>
  <c r="R82" i="30"/>
  <c r="R84" i="30" s="1"/>
  <c r="Q82" i="30"/>
  <c r="Q84" i="30" s="1"/>
  <c r="P82" i="30"/>
  <c r="O82" i="30"/>
  <c r="O84" i="30" s="1"/>
  <c r="N82" i="30"/>
  <c r="N84" i="30" s="1"/>
  <c r="M81" i="30"/>
  <c r="M80" i="30"/>
  <c r="M79" i="30"/>
  <c r="R78" i="30"/>
  <c r="M77" i="30"/>
  <c r="S76" i="30"/>
  <c r="S78" i="30" s="1"/>
  <c r="R76" i="30"/>
  <c r="Q76" i="30"/>
  <c r="Q78" i="30" s="1"/>
  <c r="P76" i="30"/>
  <c r="P78" i="30" s="1"/>
  <c r="O76" i="30"/>
  <c r="O78" i="30" s="1"/>
  <c r="N76" i="30"/>
  <c r="M75" i="30"/>
  <c r="M74" i="30"/>
  <c r="M73" i="30"/>
  <c r="M72" i="30"/>
  <c r="M71" i="30"/>
  <c r="M70" i="30"/>
  <c r="M68" i="30"/>
  <c r="S67" i="30"/>
  <c r="S69" i="30" s="1"/>
  <c r="R67" i="30"/>
  <c r="R69" i="30" s="1"/>
  <c r="Q67" i="30"/>
  <c r="Q69" i="30" s="1"/>
  <c r="P67" i="30"/>
  <c r="P69" i="30" s="1"/>
  <c r="O67" i="30"/>
  <c r="O69" i="30" s="1"/>
  <c r="N67" i="30"/>
  <c r="M66" i="30"/>
  <c r="M65" i="30"/>
  <c r="M64" i="30"/>
  <c r="M63" i="30"/>
  <c r="N62" i="30"/>
  <c r="M61" i="30"/>
  <c r="S60" i="30"/>
  <c r="S62" i="30" s="1"/>
  <c r="R60" i="30"/>
  <c r="R62" i="30" s="1"/>
  <c r="Q60" i="30"/>
  <c r="Q62" i="30" s="1"/>
  <c r="P60" i="30"/>
  <c r="P62" i="30" s="1"/>
  <c r="O60" i="30"/>
  <c r="O62" i="30" s="1"/>
  <c r="N60" i="30"/>
  <c r="M60" i="30"/>
  <c r="M59" i="30"/>
  <c r="M58" i="30"/>
  <c r="M57" i="30"/>
  <c r="M56" i="30"/>
  <c r="M55" i="30"/>
  <c r="M54" i="30"/>
  <c r="M53" i="30"/>
  <c r="M52" i="30"/>
  <c r="M51" i="30"/>
  <c r="M50" i="30"/>
  <c r="Q49" i="30"/>
  <c r="M48" i="30"/>
  <c r="S47" i="30"/>
  <c r="S49" i="30" s="1"/>
  <c r="R47" i="30"/>
  <c r="R49" i="30" s="1"/>
  <c r="Q47" i="30"/>
  <c r="P47" i="30"/>
  <c r="P49" i="30" s="1"/>
  <c r="O47" i="30"/>
  <c r="N47" i="30"/>
  <c r="N49" i="30" s="1"/>
  <c r="M46" i="30"/>
  <c r="M45" i="30"/>
  <c r="M44" i="30"/>
  <c r="M43" i="30"/>
  <c r="M42" i="30"/>
  <c r="M40" i="30"/>
  <c r="S39" i="30"/>
  <c r="S36" i="30" s="1"/>
  <c r="R39" i="30"/>
  <c r="R36" i="30" s="1"/>
  <c r="Q39" i="30"/>
  <c r="Q36" i="30" s="1"/>
  <c r="P39" i="30"/>
  <c r="P41" i="30" s="1"/>
  <c r="O39" i="30"/>
  <c r="O41" i="30" s="1"/>
  <c r="N39" i="30"/>
  <c r="M39" i="30" s="1"/>
  <c r="M37" i="30"/>
  <c r="N36" i="30"/>
  <c r="N38" i="30" s="1"/>
  <c r="M35" i="30"/>
  <c r="M34" i="30"/>
  <c r="M33" i="30"/>
  <c r="M32" i="30"/>
  <c r="M31" i="30"/>
  <c r="M30" i="30"/>
  <c r="M29" i="30"/>
  <c r="M28" i="30"/>
  <c r="M27" i="30"/>
  <c r="M26" i="30"/>
  <c r="Q25" i="30"/>
  <c r="M24" i="30"/>
  <c r="S23" i="30"/>
  <c r="S25" i="30" s="1"/>
  <c r="R23" i="30"/>
  <c r="R25" i="30" s="1"/>
  <c r="Q23" i="30"/>
  <c r="P23" i="30"/>
  <c r="P25" i="30" s="1"/>
  <c r="O23" i="30"/>
  <c r="N23" i="30"/>
  <c r="N25" i="30" s="1"/>
  <c r="M22" i="30"/>
  <c r="M21" i="30"/>
  <c r="M20" i="30"/>
  <c r="M19" i="30"/>
  <c r="M18" i="30"/>
  <c r="M17" i="30"/>
  <c r="M16" i="30"/>
  <c r="M15" i="30"/>
  <c r="M14" i="30"/>
  <c r="M13" i="30"/>
  <c r="O12" i="30"/>
  <c r="P11" i="30"/>
  <c r="M11" i="30"/>
  <c r="S10" i="30"/>
  <c r="S12" i="30" s="1"/>
  <c r="R10" i="30"/>
  <c r="R12" i="30" s="1"/>
  <c r="Q10" i="30"/>
  <c r="Q12" i="30" s="1"/>
  <c r="P10" i="30"/>
  <c r="P12" i="30" s="1"/>
  <c r="O10" i="30"/>
  <c r="N10" i="30"/>
  <c r="M10" i="30" s="1"/>
  <c r="P8" i="30"/>
  <c r="M8" i="30" s="1"/>
  <c r="S7" i="30"/>
  <c r="S9" i="30" s="1"/>
  <c r="P5" i="30"/>
  <c r="O5" i="30"/>
  <c r="M5" i="30" s="1"/>
  <c r="M23" i="30" l="1"/>
  <c r="M47" i="30"/>
  <c r="M67" i="30"/>
  <c r="M76" i="30"/>
  <c r="N101" i="30"/>
  <c r="M101" i="30" s="1"/>
  <c r="M108" i="30"/>
  <c r="S114" i="30"/>
  <c r="S116" i="30" s="1"/>
  <c r="Q119" i="30"/>
  <c r="M124" i="30"/>
  <c r="O144" i="30"/>
  <c r="O146" i="30" s="1"/>
  <c r="Q144" i="30"/>
  <c r="Q146" i="30" s="1"/>
  <c r="N149" i="30"/>
  <c r="N144" i="30"/>
  <c r="M152" i="30"/>
  <c r="S144" i="30"/>
  <c r="S146" i="30" s="1"/>
  <c r="N173" i="30"/>
  <c r="M183" i="30"/>
  <c r="M199" i="30"/>
  <c r="M201" i="30"/>
  <c r="M215" i="30"/>
  <c r="M226" i="30"/>
  <c r="M231" i="30"/>
  <c r="M62" i="30"/>
  <c r="M158" i="30"/>
  <c r="M164" i="30"/>
  <c r="M189" i="30"/>
  <c r="M195" i="30"/>
  <c r="R212" i="30"/>
  <c r="R214" i="30" s="1"/>
  <c r="S240" i="30"/>
  <c r="M240" i="30" s="1"/>
  <c r="S235" i="30"/>
  <c r="S237" i="30" s="1"/>
  <c r="R252" i="30"/>
  <c r="M251" i="30"/>
  <c r="N258" i="30"/>
  <c r="M256" i="30"/>
  <c r="N270" i="30"/>
  <c r="M270" i="30" s="1"/>
  <c r="M268" i="30"/>
  <c r="M282" i="30"/>
  <c r="M238" i="30"/>
  <c r="M250" i="30"/>
  <c r="M280" i="30"/>
  <c r="M173" i="30"/>
  <c r="N178" i="30"/>
  <c r="M197" i="30"/>
  <c r="M224" i="30"/>
  <c r="Q38" i="30"/>
  <c r="R38" i="30"/>
  <c r="S38" i="30"/>
  <c r="M84" i="30"/>
  <c r="M133" i="30"/>
  <c r="M96" i="30"/>
  <c r="N146" i="30"/>
  <c r="M146" i="30" s="1"/>
  <c r="M144" i="30"/>
  <c r="M258" i="30"/>
  <c r="N41" i="30"/>
  <c r="M82" i="30"/>
  <c r="M94" i="30"/>
  <c r="M106" i="30"/>
  <c r="O176" i="30"/>
  <c r="O178" i="30" s="1"/>
  <c r="P36" i="30"/>
  <c r="Q41" i="30"/>
  <c r="N78" i="30"/>
  <c r="M78" i="30" s="1"/>
  <c r="N90" i="30"/>
  <c r="M90" i="30" s="1"/>
  <c r="N126" i="30"/>
  <c r="M126" i="30" s="1"/>
  <c r="O149" i="30"/>
  <c r="P160" i="30"/>
  <c r="N181" i="30"/>
  <c r="N193" i="30"/>
  <c r="M193" i="30" s="1"/>
  <c r="N217" i="30"/>
  <c r="O228" i="30"/>
  <c r="N235" i="30"/>
  <c r="N263" i="30"/>
  <c r="M263" i="30" s="1"/>
  <c r="N275" i="30"/>
  <c r="M275" i="30" s="1"/>
  <c r="N287" i="30"/>
  <c r="M287" i="30" s="1"/>
  <c r="R41" i="30"/>
  <c r="P149" i="30"/>
  <c r="S176" i="30"/>
  <c r="S178" i="30" s="1"/>
  <c r="O181" i="30"/>
  <c r="N212" i="30"/>
  <c r="O217" i="30"/>
  <c r="O235" i="30"/>
  <c r="O237" i="30" s="1"/>
  <c r="N252" i="30"/>
  <c r="M252" i="30" s="1"/>
  <c r="O36" i="30"/>
  <c r="Q176" i="30"/>
  <c r="Q178" i="30" s="1"/>
  <c r="S41" i="30"/>
  <c r="Q149" i="30"/>
  <c r="P217" i="30"/>
  <c r="P235" i="30"/>
  <c r="P237" i="30" s="1"/>
  <c r="N7" i="30"/>
  <c r="N69" i="30"/>
  <c r="M69" i="30" s="1"/>
  <c r="O140" i="30"/>
  <c r="M140" i="30" s="1"/>
  <c r="R149" i="30"/>
  <c r="S160" i="30"/>
  <c r="M160" i="30" s="1"/>
  <c r="M179" i="30"/>
  <c r="Q181" i="30"/>
  <c r="N208" i="30"/>
  <c r="M208" i="30" s="1"/>
  <c r="Q217" i="30"/>
  <c r="R228" i="30"/>
  <c r="Q235" i="30"/>
  <c r="Q237" i="30" s="1"/>
  <c r="O7" i="30"/>
  <c r="O9" i="30" s="1"/>
  <c r="N12" i="30"/>
  <c r="M12" i="30" s="1"/>
  <c r="P177" i="30"/>
  <c r="R235" i="30"/>
  <c r="R237" i="30" s="1"/>
  <c r="P7" i="30"/>
  <c r="P9" i="30" s="1"/>
  <c r="Q7" i="30"/>
  <c r="Q9" i="30" s="1"/>
  <c r="O25" i="30"/>
  <c r="M25" i="30" s="1"/>
  <c r="O49" i="30"/>
  <c r="N114" i="30"/>
  <c r="O119" i="30"/>
  <c r="M119" i="30" s="1"/>
  <c r="P154" i="30"/>
  <c r="M154" i="30" s="1"/>
  <c r="P166" i="30"/>
  <c r="M166" i="30" s="1"/>
  <c r="R177" i="30"/>
  <c r="R178" i="30" s="1"/>
  <c r="P185" i="30"/>
  <c r="M185" i="30" s="1"/>
  <c r="P197" i="30"/>
  <c r="P233" i="30"/>
  <c r="M233" i="30" s="1"/>
  <c r="R7" i="30"/>
  <c r="R9" i="30" s="1"/>
  <c r="O114" i="30"/>
  <c r="O116" i="30" s="1"/>
  <c r="P119" i="30"/>
  <c r="M217" i="30" l="1"/>
  <c r="M181" i="30"/>
  <c r="M177" i="30"/>
  <c r="M228" i="30"/>
  <c r="P178" i="30"/>
  <c r="O38" i="30"/>
  <c r="O4" i="30"/>
  <c r="O6" i="30" s="1"/>
  <c r="T49" i="30" s="1"/>
  <c r="U49" i="30" s="1"/>
  <c r="N237" i="30"/>
  <c r="M237" i="30" s="1"/>
  <c r="M235" i="30"/>
  <c r="M212" i="30"/>
  <c r="N214" i="30"/>
  <c r="M214" i="30" s="1"/>
  <c r="M41" i="30"/>
  <c r="Q4" i="30"/>
  <c r="Q6" i="30" s="1"/>
  <c r="M36" i="30"/>
  <c r="M7" i="30"/>
  <c r="N9" i="30"/>
  <c r="M9" i="30" s="1"/>
  <c r="M149" i="30"/>
  <c r="M49" i="30"/>
  <c r="S4" i="30"/>
  <c r="S6" i="30" s="1"/>
  <c r="M178" i="30"/>
  <c r="R4" i="30"/>
  <c r="R6" i="30" s="1"/>
  <c r="M176" i="30"/>
  <c r="N4" i="30"/>
  <c r="M114" i="30"/>
  <c r="N116" i="30"/>
  <c r="M116" i="30" s="1"/>
  <c r="P38" i="30"/>
  <c r="P4" i="30"/>
  <c r="P6" i="30" s="1"/>
  <c r="N6" i="30" l="1"/>
  <c r="M6" i="30" s="1"/>
  <c r="M4" i="30"/>
  <c r="M38" i="30"/>
</calcChain>
</file>

<file path=xl/sharedStrings.xml><?xml version="1.0" encoding="utf-8"?>
<sst xmlns="http://schemas.openxmlformats.org/spreadsheetml/2006/main" count="7290" uniqueCount="3456">
  <si>
    <t>DEPARTAMENTO NORTE DE SANTANDER</t>
  </si>
  <si>
    <t>NOMBRE DE LA DEPENDENCIA</t>
  </si>
  <si>
    <t>ÁREA / OFICINA RESPONSABLE</t>
  </si>
  <si>
    <t>PROGRAMA</t>
  </si>
  <si>
    <t>ACCIÓN / ACTIVIDAD</t>
  </si>
  <si>
    <t>PRODUCTO / ENTREGABLE</t>
  </si>
  <si>
    <t>FECHA PROGRAMADA</t>
  </si>
  <si>
    <t>FECHA DE EJECUCIÓN</t>
  </si>
  <si>
    <t>VALOR TOTAL</t>
  </si>
  <si>
    <t>DEPARTAMENTO</t>
  </si>
  <si>
    <t>OTROS</t>
  </si>
  <si>
    <t>VALOR PARCIAL</t>
  </si>
  <si>
    <t>INICIA</t>
  </si>
  <si>
    <t>FINALIZA</t>
  </si>
  <si>
    <t>R PROPIOS</t>
  </si>
  <si>
    <t>REGALÍAS</t>
  </si>
  <si>
    <t>CRÉDITO</t>
  </si>
  <si>
    <t>SGP</t>
  </si>
  <si>
    <t>Porcentaje de avance en gestión para la construcción y/o adecuación de terminales de transporte aéreo y/o terrestre</t>
  </si>
  <si>
    <t>4.5</t>
  </si>
  <si>
    <t>1. Bienestar Social</t>
  </si>
  <si>
    <t>1.1.1</t>
  </si>
  <si>
    <t>1.1.1.1</t>
  </si>
  <si>
    <t>EDUCACIÓN</t>
  </si>
  <si>
    <t>Estrategia conjunta de transiciones integrales implementada en el marco de la MIAFF</t>
  </si>
  <si>
    <t>% de establecimientos educativos realizando escuelas de padres con temáticas de primera infancia</t>
  </si>
  <si>
    <t>1.1.1.2</t>
  </si>
  <si>
    <t>% de los prestadores de servicios de primera infancia privados registrados en el Sistema de Información para la Primera Infancia SIPI</t>
  </si>
  <si>
    <t>1.1.1.3</t>
  </si>
  <si>
    <t>1.1.1.4</t>
  </si>
  <si>
    <t>% de establecimientos educativos de los municipios PDET con procesos de fortalecimiento y acompañamiento pedagógico (incluye dotación)</t>
  </si>
  <si>
    <t>% Sistema de medición de la calidad en el educación inicial implementado</t>
  </si>
  <si>
    <t>1.1.2</t>
  </si>
  <si>
    <t>1.1.2.1</t>
  </si>
  <si>
    <t>Plan departamental de infraestructura educativa del Departamento formulado y en implementación</t>
  </si>
  <si>
    <t>Megacolegios construidos</t>
  </si>
  <si>
    <t>Establecimientos educativos dotados con materiales e instrumentos de enseñanza y aprendizaje (mobiliario, tableros, menaje de restaurante escolar, material didáctico, pedagógico, lúdico, etc.)</t>
  </si>
  <si>
    <t>Establecimientos educativos de los municipios PDET dotados con materiales e instrumentos de enseñanza y aprendizaje (mobiliario, tableros, menaje de restaurante escolar, material didáctico, pedagógico, lúdico, etc.)</t>
  </si>
  <si>
    <t>1.1.2.2</t>
  </si>
  <si>
    <t>Estudiantes por año beneficiados en internado escolar</t>
  </si>
  <si>
    <t>Estudiantes por año beneficiados en los Hogares Juveniles Campesinos</t>
  </si>
  <si>
    <t>1.1.2.3</t>
  </si>
  <si>
    <t>Estrategia de matrícula implementada (Primera Infancia)</t>
  </si>
  <si>
    <t>Estrategia de búsqueda activa de niños y niñas por fuera del sistema escolar implementada</t>
  </si>
  <si>
    <t>Campaña de bienvenida a las familias implementada (Primera Infancia)</t>
  </si>
  <si>
    <t>1.1.2.4</t>
  </si>
  <si>
    <t>Niños, niñas, adolescentes y jóvenes víctimas, desplazados, desmovilizados, etc. atendidos</t>
  </si>
  <si>
    <t>Niños, niñas, adolescentes y jóvenes con discapacidad y talentos excepcionales beneficiados anualmente con programas de educación inclusiva</t>
  </si>
  <si>
    <t>Jóvenes y adultos atendidos anualmente por modelos educativos flexibles</t>
  </si>
  <si>
    <t>Niños, niñas y jóvenes de grupos étnicos atendidos cada año en modelos de educación tradicional y modelos flexibles pertinentes.</t>
  </si>
  <si>
    <t>% de adolescentes y jóvenes que se encuentran privados de la libertad, atendidos en el marco del Sistema de Responsabilidad Penal para Adolescentes en los niveles de educación básica primaria y secundaria.</t>
  </si>
  <si>
    <t>% de niños, niñas, adolescentes y jóvenes migrantes atendidos</t>
  </si>
  <si>
    <t>1.1.3</t>
  </si>
  <si>
    <t>1.1.3.1</t>
  </si>
  <si>
    <t>Escuelas normales superiores fortalecidas para incidir en la formación inicial de los docentes</t>
  </si>
  <si>
    <t>Docentes formados en procesos de emprendimiento e innovación</t>
  </si>
  <si>
    <t>Docentes apoyados con Becas para formación posgradual</t>
  </si>
  <si>
    <t>1.1.3.2</t>
  </si>
  <si>
    <t>% de establecimientos educativos con PEI y PEC fortalecidos</t>
  </si>
  <si>
    <t>% de establecimientos educativos implementando normas técnicas curriculares actualizadas</t>
  </si>
  <si>
    <t>1.1.3.3</t>
  </si>
  <si>
    <t>% municipios no certificados con establecimientos educativos que desarrollan procesos de investigación escolar</t>
  </si>
  <si>
    <t>Establecimientos educativos con servicio de conectividad</t>
  </si>
  <si>
    <t>Redes de maestros o comunidades de aprendizaje para el intercambio pedagógico implementadas (Centro de actualización del saber escolar)</t>
  </si>
  <si>
    <t>Establecimientos educativos implementando el Plan Nacional de Lectura y Escritura</t>
  </si>
  <si>
    <t xml:space="preserve">Establecimientos educativos implementando Programa departamental de bilingüismo </t>
  </si>
  <si>
    <t>1.1.3.4</t>
  </si>
  <si>
    <t>Establecimientos educativos acompañados en los programas de "Todos a Aprender", y "Supérate con el Saber"</t>
  </si>
  <si>
    <t>% de establecimientos educativos acompañados para mejorar los resultados de las pruebas Saber</t>
  </si>
  <si>
    <t>% de establecimientos educativos implementando pautas, pruebas de suficiencia y nivelación de niños, niñas y adolescentes migrantes</t>
  </si>
  <si>
    <t>1.1.3.5</t>
  </si>
  <si>
    <t>% de los comités de convivencia escolar fortalecidos</t>
  </si>
  <si>
    <t>% de establecimientos educativos orientados en el Sistema de Información Unificado de Convivencia Escolar-SIUCE</t>
  </si>
  <si>
    <t>% de establecimientos educativos apoyando iniciativas de participación de niñas, niños y adolescentes (encuentros de personeros y contralores estudiantiles)</t>
  </si>
  <si>
    <t>% de los establecimientos educativos con escuelas de padres fortalecidas mediante el acompañamiento de la Secretaría de Educación</t>
  </si>
  <si>
    <t>1.1.3.6</t>
  </si>
  <si>
    <t>% de establecimientos educativos con directivos docentes formados en Gestión escolar y liderazgo educativo</t>
  </si>
  <si>
    <t>% de los consejos directivos de los establecimientos educativos fortalecidos</t>
  </si>
  <si>
    <t>Establecimientos educativos implementando el sistema de seguimiento a egresados</t>
  </si>
  <si>
    <t>1.1.3.7</t>
  </si>
  <si>
    <t>Programa de jornada única implementado</t>
  </si>
  <si>
    <t>1.1.3.8</t>
  </si>
  <si>
    <t>Establecimientos educativos implementando proyectos Pedagógicos productivos (tales como las huertas escolares)</t>
  </si>
  <si>
    <t>1.1.3.9</t>
  </si>
  <si>
    <t>Establecimientos educativos implementando Ciclos propedéuticos y orientación socio ocupacional.</t>
  </si>
  <si>
    <t>Estrategia de orientación socioemocional y sociocupacional implementada</t>
  </si>
  <si>
    <t>Establecimientos educativos implementando la estrategia Universidad en el aula para el fortalecimiento de la oferta de la educación media técnica a bachilleres</t>
  </si>
  <si>
    <t>Establecimientos educativos apoyados con procesos fortalecimiento de la media y tránsito a la educación terciaria</t>
  </si>
  <si>
    <t>1.1.4</t>
  </si>
  <si>
    <t>1.1.4.1</t>
  </si>
  <si>
    <t>Estrategia de facilidad de acceso (para los estudiantes nortesantandereanos) a las instituciones de educación superior oficiales de la región implementada</t>
  </si>
  <si>
    <t>Estrategia de Universidad del Catatumbo implementada</t>
  </si>
  <si>
    <t>Ciudadela universitaria de Atalaya creada</t>
  </si>
  <si>
    <t>Municipios con nuevas sedes universitarias implementadas</t>
  </si>
  <si>
    <t>Estrategia de acompañamiento en la gestión de la creación de instituciones de educación superior para las comunidades étnicas</t>
  </si>
  <si>
    <t>1.1.4.2</t>
  </si>
  <si>
    <t>Municipios beneficiados con oferta de formación técnica y tecnológica en articulación con el Servicio Nacional de Aprendizaje (SENA), e Instituciones de Educación Superior</t>
  </si>
  <si>
    <t>1.1.4.3</t>
  </si>
  <si>
    <t>Procesos de investigación científica en Instituciones de Educación Superior</t>
  </si>
  <si>
    <t>Procesos de investigación científica en la ruralidad en articulación con las instituciones técnicas y tecnológicas</t>
  </si>
  <si>
    <t>1.1.5</t>
  </si>
  <si>
    <t>1.1.5.1</t>
  </si>
  <si>
    <t>% de funcionarios comprometidos con el uso y apropiación de los Sistemas de Información</t>
  </si>
  <si>
    <t>% del hardware obsoleto renovado</t>
  </si>
  <si>
    <t>Red eléctrica y de datos optimizada</t>
  </si>
  <si>
    <t>Sistema de gestión de archivo de expedientes laborales digitalizado y adecuado</t>
  </si>
  <si>
    <t>Procesos certificados en calidad sostenidos con seguimiento de auditoría satisfactoria</t>
  </si>
  <si>
    <t>1.1.5.2</t>
  </si>
  <si>
    <t>% de establecimientos educativos oficiales con procesos de acompañamiento en gestión y control normativo</t>
  </si>
  <si>
    <t>Proceso de pago de nómina Docente, Directiva Docente y Administrativa optimizado</t>
  </si>
  <si>
    <t>% Instituciones educativas de ETDH con cumplimiento de las condiciones de calidad de los programas registrados y de sus indicadores</t>
  </si>
  <si>
    <t>1.1.5.3</t>
  </si>
  <si>
    <t>% de la nómina docente y Directiva Docente beneficiados con los procesos de Bienestar (recreación, cultura y deporte; atención psicosocial; asistencia técnica, comunicaciones)</t>
  </si>
  <si>
    <t>% de la nómina administrativa beneficiada con los procesos de Bienestar (recreación, cultura y deporte; atención psicosocial; asistencia técnica, comunicaciones)</t>
  </si>
  <si>
    <t>1.2.1</t>
  </si>
  <si>
    <t>1.2.1.1</t>
  </si>
  <si>
    <t>I.D.S.</t>
  </si>
  <si>
    <t>Municipios con vigilancia de la calidad del agua para consumo humano</t>
  </si>
  <si>
    <t>Municipios desarrollando estrategias de control para la prevención de la rabia transmitida por felinos y caninos.</t>
  </si>
  <si>
    <t>1.2.1.2</t>
  </si>
  <si>
    <t>1.2.2</t>
  </si>
  <si>
    <t>1.2.2.1</t>
  </si>
  <si>
    <t>1.2.2.2</t>
  </si>
  <si>
    <t>1.2.3</t>
  </si>
  <si>
    <t>1.2.3.1</t>
  </si>
  <si>
    <t>1.2.3.2</t>
  </si>
  <si>
    <t>Contención tasa de incidencia de violencia intrafamiliar en 150 por 100,000 habitantes</t>
  </si>
  <si>
    <t>1.2.4</t>
  </si>
  <si>
    <t>1.2.4.1</t>
  </si>
  <si>
    <t>0,4</t>
  </si>
  <si>
    <t>Contención de la prevalencia de desnutrición aguda en niños y niñas menores de 5 años en 0,4</t>
  </si>
  <si>
    <t>1.2.4.2</t>
  </si>
  <si>
    <t>1.2.5</t>
  </si>
  <si>
    <t>1.2.5.1</t>
  </si>
  <si>
    <t>Contenida la Razón de Mortalidad Materna en 40,1 por 100.000 NV</t>
  </si>
  <si>
    <t>1.2.5.2</t>
  </si>
  <si>
    <t>1.2.6</t>
  </si>
  <si>
    <t>1.2.6.1</t>
  </si>
  <si>
    <t>Mantenida la discapacidad severa por enfermedad de Hansen (Lepra) entre los casos nuevos hasta llegar a una tasa de 5,3 por 1.000.000 de habitantes con discapacidad grado 2</t>
  </si>
  <si>
    <t>El Departamento mantiene la cobertura en los biológicos trazadores del programa ampliado de inmunizaciones.</t>
  </si>
  <si>
    <t>1.2.6.2</t>
  </si>
  <si>
    <t>Municipios endémicos (Chagas) con interrupción de la transmisión de T. Cruzi por Rhodnius prolixus vector domiciliado</t>
  </si>
  <si>
    <t>1.2.7</t>
  </si>
  <si>
    <t>1.2.7.1</t>
  </si>
  <si>
    <t>1.2.7.2</t>
  </si>
  <si>
    <t>1.2.8</t>
  </si>
  <si>
    <t>1.2.8.1</t>
  </si>
  <si>
    <t>1.2.8.2</t>
  </si>
  <si>
    <t>1.2.9</t>
  </si>
  <si>
    <t>1.2.9.1</t>
  </si>
  <si>
    <t>1.2.9.2</t>
  </si>
  <si>
    <t>1.2.9.3</t>
  </si>
  <si>
    <t>1.2.9.4</t>
  </si>
  <si>
    <t>1.2.9.5</t>
  </si>
  <si>
    <t>1.2.9.6</t>
  </si>
  <si>
    <t>1.2.10</t>
  </si>
  <si>
    <t>1.2.10.1</t>
  </si>
  <si>
    <t>Municipios con monitoreo y seguimiento de los planes territoriales de salud.</t>
  </si>
  <si>
    <t>Incremento del índice de desempeño de la gestión del plan territorial de salud.</t>
  </si>
  <si>
    <t>Municipios con el sistema de vigilancia SIVIGILA actualizado y operando.</t>
  </si>
  <si>
    <t>1.3.1</t>
  </si>
  <si>
    <t>1.3.1.1</t>
  </si>
  <si>
    <t>Escuelas de Formación Deportiva Formalizadas</t>
  </si>
  <si>
    <t>INDENORTE</t>
  </si>
  <si>
    <t>Festival de escuelas “Los niños se la juegan por el medio ambiente” organizado y desarrollado</t>
  </si>
  <si>
    <t>1.3.1.2</t>
  </si>
  <si>
    <t>1.3.2</t>
  </si>
  <si>
    <t>1.3.2.1</t>
  </si>
  <si>
    <t xml:space="preserve">Capacitaciones dirigidas al recurso humano que tiene a cargo el desarrollo del deporte asociado y alto rendimiento </t>
  </si>
  <si>
    <t>1.3.2.2</t>
  </si>
  <si>
    <t>Atletas de las diferentes disciplinas deportivas que conforman la reserva deportiva del Departamento apoyados</t>
  </si>
  <si>
    <t>1.3.2.3</t>
  </si>
  <si>
    <t>Participaciones anuales del deporte Convencional y Paranacional en campeonatos nacionales e internacionales</t>
  </si>
  <si>
    <t>Ligas del deporte convencional (24) y Paranacional (5) apoyadas para la preparación y participación de atletas en Juegos Nacionales 2023</t>
  </si>
  <si>
    <t>Eventos Deportivos Nacionales e Internacionales realizados en el Departamento</t>
  </si>
  <si>
    <t>Participación en los XXII Juegos Deportivos Nacionales y VI Paranacionales 2023</t>
  </si>
  <si>
    <t>1.3.2.4</t>
  </si>
  <si>
    <t>Deportistas medallistas de Juegos Nacionales 2019 apoyados</t>
  </si>
  <si>
    <t>1.3.3</t>
  </si>
  <si>
    <t>1.3.3.1</t>
  </si>
  <si>
    <t>Carrera Atlética “Corriendo por el medio ambiente” organizada y desarrollada</t>
  </si>
  <si>
    <t>Torneo Departamental “Fútbol en Paz” organizado y desarrollado</t>
  </si>
  <si>
    <t>Evento de recreación con población migrante, connacionales, retornados y población receptora organizado y desarrollado</t>
  </si>
  <si>
    <t>Juegos Deportivos y Recreativos categoría abierta con inclusión social organizado y desarrollado</t>
  </si>
  <si>
    <t>1.3.3.2</t>
  </si>
  <si>
    <t>Capacitaciones anuales sobre programas de Deporte Social comunitario, actividad física y recreación</t>
  </si>
  <si>
    <t>1.3.4</t>
  </si>
  <si>
    <t>1.3.4.1</t>
  </si>
  <si>
    <t xml:space="preserve">Censo de Escenarios Deportivos y Recreativos del Departamento actualizado a través de estrategias tic ́s (implementación de un Software) </t>
  </si>
  <si>
    <t>Construcción del Coliseo de Combate con zonas alternas para deportes de alto rendimiento que no cuentan con un escenario adecuado para sus entrenamientos</t>
  </si>
  <si>
    <t>Construcción y dotación de un gimnasio para la preparación y acondicionamiento físico de los deportistas convencionales y paranacionales</t>
  </si>
  <si>
    <t>Mantenimiento y equipamiento de la Unidad de Medicina Deportiva del Departamento</t>
  </si>
  <si>
    <t>1.4.1</t>
  </si>
  <si>
    <t>1.4.1.1</t>
  </si>
  <si>
    <t>Consejos municipales de cultura asesorados</t>
  </si>
  <si>
    <t>CULTURA</t>
  </si>
  <si>
    <t>Implementación, seguimiento y evaluación del Plan Decenal de Cultura y de las Artes (Anualmente)</t>
  </si>
  <si>
    <t>1.4.1.2</t>
  </si>
  <si>
    <t>Registros de información de agentes, entidades y eventos validados en SIDIC</t>
  </si>
  <si>
    <t>Usuarios activos por año en el sistema de información cultural departamental</t>
  </si>
  <si>
    <t>Adecuaciones para el fortalecimiento y actualización de la Infraestructura técnica y tecnológica del nodo central del subsistema de información dotada y mantenida (1 por año)</t>
  </si>
  <si>
    <t>1.4.1.3</t>
  </si>
  <si>
    <t>Asignación de los recursos del programa de beneficios de la seguridad social a creadores y gestores culturales según lo establezca la reglamentación de la estampilla Procultura</t>
  </si>
  <si>
    <t>1.4.2</t>
  </si>
  <si>
    <t>1.4.2.1</t>
  </si>
  <si>
    <t>Proyectos de investigación, creación, formación y producción de productos y/o proyectos artísticos y/o culturales (1 por año)</t>
  </si>
  <si>
    <t>Estímulos a la creación y formación cultural, dirigidos a la población con discapacidad (2 por año)</t>
  </si>
  <si>
    <t>1.4.2.2</t>
  </si>
  <si>
    <t>Eventos de muestras artísticas y culturales para población en situación con discapacidad y talentos especiales. (2 por año)</t>
  </si>
  <si>
    <t>1.4.2.3</t>
  </si>
  <si>
    <t>Circuitos culturales en Norte de Santander apoyados (1 por año)</t>
  </si>
  <si>
    <t>Representaciones de procesos de formación de Norte de Santander apoyadas y participando en encuentros nacionales e internacionales de cultura y las artes (1 por año)</t>
  </si>
  <si>
    <t>Contenidos culturales que generen impacto en el sector cultura de Norte de Santander publicados. (3 por año)</t>
  </si>
  <si>
    <t>1.4.2.4</t>
  </si>
  <si>
    <t>Revistas editadas, con información cultural realizadas (1 por año)</t>
  </si>
  <si>
    <t>Apoyos a la producción, reproducción y difusión de contenidos digitales en arte y cultura anualmente. (4 por año)</t>
  </si>
  <si>
    <t>Proyectos de investigación, creación, formación y producción de productos y/o proyectos artísticos y/o culturales. (1 por año)</t>
  </si>
  <si>
    <t>1.4.3</t>
  </si>
  <si>
    <t>1.4.3.1</t>
  </si>
  <si>
    <t>Red departamental de experiencias de formación artística y cultural implementada y operando anualmente</t>
  </si>
  <si>
    <t>1.4.3.2</t>
  </si>
  <si>
    <t>1.4.4</t>
  </si>
  <si>
    <t>1.4.4.1</t>
  </si>
  <si>
    <t>Municipios con planes municipales de lectura implementados por año</t>
  </si>
  <si>
    <t>Municipios con promoción y animación de la lectura en niños y niñas de la infancia apoyados por año</t>
  </si>
  <si>
    <t>Programas de promoción y animación de la lectura desarrollados con población juvenil apoyados por año</t>
  </si>
  <si>
    <t>Municipios con promoción y animación de la lectura desarrollados con personas mayores apoyados por año</t>
  </si>
  <si>
    <t>1.4.4.2</t>
  </si>
  <si>
    <t>1.4.5</t>
  </si>
  <si>
    <t>1.4.5.1</t>
  </si>
  <si>
    <t>1.4.5.2</t>
  </si>
  <si>
    <t>Mantenimientos anual del edifico Torre del reloj como bien de interés cultural nacional (1 por año)</t>
  </si>
  <si>
    <t>1.4.5.3</t>
  </si>
  <si>
    <t>1.4.5.4</t>
  </si>
  <si>
    <t>1.4.6</t>
  </si>
  <si>
    <t>1.4.6.1</t>
  </si>
  <si>
    <t>1.4.6.2</t>
  </si>
  <si>
    <t>1.5.1</t>
  </si>
  <si>
    <t>1.5.1.1</t>
  </si>
  <si>
    <t>SOCIAL</t>
  </si>
  <si>
    <t>Funcionarios públicos capacitados en atención a pueblos indígenas sobre sistemas propios.</t>
  </si>
  <si>
    <t xml:space="preserve">Jóvenes estudiantes de las comunidades indígenas con atención integral. </t>
  </si>
  <si>
    <t>1.5.1.2</t>
  </si>
  <si>
    <t>Personas de las comunidades indígenas beneficiadas con el servicio de hogar de paso</t>
  </si>
  <si>
    <t>1.5.1.3</t>
  </si>
  <si>
    <t xml:space="preserve">Jóvenes indígenas con becas de educación superior </t>
  </si>
  <si>
    <t>1.5.1.4</t>
  </si>
  <si>
    <t>1.5.2</t>
  </si>
  <si>
    <t>1.5.2.1</t>
  </si>
  <si>
    <t>Acompañamiento a la elección de la Comisión Consultiva Afrodescendiente</t>
  </si>
  <si>
    <t>Capacitaciones para la elección de los consejos comunitarios y organizaciones de comunidades Afrodescendientes</t>
  </si>
  <si>
    <t>1.5.2.2</t>
  </si>
  <si>
    <t>Iniciativas productivas acompañadas en su formulación y puesta en marcha</t>
  </si>
  <si>
    <t>Ferias de exposición de productos elaborados por la comunidad afrocolombiana.</t>
  </si>
  <si>
    <t>1.5.3</t>
  </si>
  <si>
    <t>1.5.3.1</t>
  </si>
  <si>
    <t>1.5.3.2</t>
  </si>
  <si>
    <t>Iniciativas productivas de productos elaborados por gitanos con acompañamiento para su formulación y puesta en marcha</t>
  </si>
  <si>
    <t>Ferias de exposición de productos elaborados por Gitanos y muestra gastronómica realizadas.</t>
  </si>
  <si>
    <t>1.6.1</t>
  </si>
  <si>
    <t>1.6.1.1</t>
  </si>
  <si>
    <t xml:space="preserve">Diseño, elaboración, formulación e implementación de un programa de atención integral a la Primera Infancia </t>
  </si>
  <si>
    <t>1.6.1.2</t>
  </si>
  <si>
    <t xml:space="preserve">Niños, niñas y adolescentes valorados, para atención e intervención quirúrgica. </t>
  </si>
  <si>
    <t>1.6.1.3</t>
  </si>
  <si>
    <t xml:space="preserve">Acompañamiento psicosocial para el fortalecimiento familiar, promover la garantía, protección, felicidad y desarrollo integral de los niños y niñas </t>
  </si>
  <si>
    <t>1.6.2</t>
  </si>
  <si>
    <t>1.6.2.1</t>
  </si>
  <si>
    <t>1.6.2.2</t>
  </si>
  <si>
    <t>Eventos comunitarios y participativos para sensibilizar a empresarios, familias y comunidad en general de la no vinculación de en trabajo infantil</t>
  </si>
  <si>
    <t>1.6.2.3</t>
  </si>
  <si>
    <t>Mesas de infancia, adolescencia y fortalecimiento familiar MIAF realizadas con la participación prioritaria de NNA</t>
  </si>
  <si>
    <t>1.6.3</t>
  </si>
  <si>
    <t>1.6.3.1</t>
  </si>
  <si>
    <t xml:space="preserve">Encuentros departamentales de comisarios de familia con temáticas de formación y actualización de vulneración de derechos especialmente en NNA realizados </t>
  </si>
  <si>
    <t>1.6.3.2</t>
  </si>
  <si>
    <t>Municipios con acompañamiento para promover y socializar las 2 estrategias de prevención de trata de NNA (ESCNNA) y el buen uso de las redes sociales</t>
  </si>
  <si>
    <t>Numero de NNA acompañados en su proceso de inscripción de Tarjeta de Identidad.</t>
  </si>
  <si>
    <t xml:space="preserve">Municipios acompañados para la promoción y socialización de las 2 estrategias de prevención de embarazo en adolescentes. </t>
  </si>
  <si>
    <t xml:space="preserve">Campañas para la prevención del consumo de sustancias psicoactivas en NNA. </t>
  </si>
  <si>
    <t>1.6.3.3</t>
  </si>
  <si>
    <t>Municipios acompañados para la formación en emprendimiento a adolescentes.</t>
  </si>
  <si>
    <t>1.7.1</t>
  </si>
  <si>
    <t>1.7.1.1</t>
  </si>
  <si>
    <t>Plan decenal de Juventud diseñado, socializado e implementado en los 40 municipios del Departamento.</t>
  </si>
  <si>
    <t xml:space="preserve">Encuentros Departamentales de Enlaces y/o Coordinadores de Juventud </t>
  </si>
  <si>
    <t xml:space="preserve">Celebración de la semana de la juventud. </t>
  </si>
  <si>
    <t>1.7.1.2</t>
  </si>
  <si>
    <t xml:space="preserve">Becas de educación superior gestionadas para los jóvenes pertenecientes a los enlaces o coordinadores de juventud. </t>
  </si>
  <si>
    <t>1.7.2</t>
  </si>
  <si>
    <t>1.7.2.1</t>
  </si>
  <si>
    <t>Municipios acompañados para la formación en manualidades, bisutería, artesanía y decoración</t>
  </si>
  <si>
    <t>Jóvenes capacitados en educación ambiental y cambio climático.</t>
  </si>
  <si>
    <t>1.7.3</t>
  </si>
  <si>
    <t>1.7.3.1</t>
  </si>
  <si>
    <t>Municipios acompañados para promocionar y acompañar una estrategia de difusión de la Ley 1780 o PROJOVEN, que promueve el empleo y el emprendimiento juvenil.</t>
  </si>
  <si>
    <t>Municipios acompañados para la gestión de un fondo de emprendimiento Juvenil.</t>
  </si>
  <si>
    <t>Iniciativas emprendimiento juvenil identificadas</t>
  </si>
  <si>
    <t>1.7.3.2</t>
  </si>
  <si>
    <t>1.8.1</t>
  </si>
  <si>
    <t>1.8.1.1</t>
  </si>
  <si>
    <t>Municipios con socialización de la política pública de envejecimiento y vejez.</t>
  </si>
  <si>
    <t>Mesa técnica interinstitucional implementada para el seguimiento de la política pública de envejecimiento y vejez.</t>
  </si>
  <si>
    <t>1.8.1.2</t>
  </si>
  <si>
    <t xml:space="preserve">Centros vida/día de atención a los adultos mayores con mejoramiento locativo </t>
  </si>
  <si>
    <t>Centros Vida/día que prestan servicios a los adultos mayores con seguimiento y vigilancia</t>
  </si>
  <si>
    <t>1.8.1.3</t>
  </si>
  <si>
    <t>Adultos mayores con orientación psicosocial para reducir o mitigar enfermedades mentales post Covid-19 y propias de la vejez.</t>
  </si>
  <si>
    <t xml:space="preserve">Adultos mayores con asistencia jurídica para proteger sus derechos. </t>
  </si>
  <si>
    <t>Encuentros intergeneracionales realizados con actividades lúdicas recreativas y culturales en cada municipio</t>
  </si>
  <si>
    <t>1.8.1.4</t>
  </si>
  <si>
    <t>Municipios con promoción de hábitos y estilo de vida saludable para adultos mayores que permitan la actividad física para la prevención de enfermedades.</t>
  </si>
  <si>
    <t xml:space="preserve">Adultos mayores beneficiados con el programa de KIT nutricionales. </t>
  </si>
  <si>
    <t xml:space="preserve">Elementos de rehabilitación visual suministrados a los adultos mayores priorizados </t>
  </si>
  <si>
    <t xml:space="preserve">Elementos de rehabilitación oral suministrados a los adultos mayores priorizados </t>
  </si>
  <si>
    <t>1.8.1.5</t>
  </si>
  <si>
    <t>1.8.2</t>
  </si>
  <si>
    <t>1.8.2.1</t>
  </si>
  <si>
    <t xml:space="preserve">Adultos Mayores capacitados en promoción del trabajo asociativo, aprovechamiento del tiempo libre y desarrollo de la vocación productiva. </t>
  </si>
  <si>
    <t>Municipios acompañados en la promoción de asociaciones con formación en emprendimiento productivo a adultos mayores.</t>
  </si>
  <si>
    <t>1.9.1</t>
  </si>
  <si>
    <t>1.9.1.1</t>
  </si>
  <si>
    <t>PcD</t>
  </si>
  <si>
    <t>Beneficiarios PcD de proyectos artísticos</t>
  </si>
  <si>
    <t>1.9.1.2</t>
  </si>
  <si>
    <t>Municipios dotados para beneficiar PcD</t>
  </si>
  <si>
    <t>Personas en condición de Discapacidad beneficiados con dotación</t>
  </si>
  <si>
    <t>Atención integral anual a PcD mayores de 18 años sin red de apoyo familiar o vincular</t>
  </si>
  <si>
    <t>1.9.1.3</t>
  </si>
  <si>
    <t>Proyectos realizados en deportes para PcD según el tipo de Discapacidad</t>
  </si>
  <si>
    <t>Municipios atendidos en programas de deportes, beneficiando PcD</t>
  </si>
  <si>
    <t>Personas en condición de Discapacidad atendidas en programas de deportes</t>
  </si>
  <si>
    <t>1.9.1.4</t>
  </si>
  <si>
    <t xml:space="preserve">Municipios con inclusión de las PcD en las instituciones educativas </t>
  </si>
  <si>
    <t>Municipios con docentes y administrativos capacitados en los programas de adaptación curricular y manejo de PcD</t>
  </si>
  <si>
    <t>1.9.2</t>
  </si>
  <si>
    <t>1.9.2.1</t>
  </si>
  <si>
    <t>Muestras o exposiciones de la producción de PcD</t>
  </si>
  <si>
    <t>1.9.2.2</t>
  </si>
  <si>
    <t>PcD vinculadas laboralmente</t>
  </si>
  <si>
    <t>1.9.2.3</t>
  </si>
  <si>
    <t>Capacitaciones dirigidas a PcD</t>
  </si>
  <si>
    <t>1.9.3</t>
  </si>
  <si>
    <t>1.9.3.1</t>
  </si>
  <si>
    <t>CMD Funcionando adecuadamente y reportando información al CDD</t>
  </si>
  <si>
    <r>
      <t xml:space="preserve">Reuniones por año del </t>
    </r>
    <r>
      <rPr>
        <sz val="16"/>
        <color rgb="FF000000"/>
        <rFont val="Arial"/>
        <family val="2"/>
      </rPr>
      <t>Comité Departamental</t>
    </r>
    <r>
      <rPr>
        <sz val="16"/>
        <color theme="1"/>
        <rFont val="Arial"/>
        <family val="2"/>
      </rPr>
      <t xml:space="preserve"> de Discapacidad</t>
    </r>
  </si>
  <si>
    <t>1.9.3.2</t>
  </si>
  <si>
    <t>1.9.3.3</t>
  </si>
  <si>
    <t>4</t>
  </si>
  <si>
    <t>1.9.4</t>
  </si>
  <si>
    <t>1.9.4.1</t>
  </si>
  <si>
    <t>Adquisición de software y hardware biomédicos.</t>
  </si>
  <si>
    <t>CRCNM</t>
  </si>
  <si>
    <t>1.9.4.2</t>
  </si>
  <si>
    <t xml:space="preserve">Municipios con programa de Rehabilitación Basada en Comunidad, con redes, grupos de apoyo y empoderamiento de líderes de RBC </t>
  </si>
  <si>
    <t>1.9.4.3</t>
  </si>
  <si>
    <t>Deportistas de las 5 ligas del sistema paralímpico en el programa de preparación de alto rendimiento (50% de cada liga</t>
  </si>
  <si>
    <t>1.10</t>
  </si>
  <si>
    <t>1.10.1</t>
  </si>
  <si>
    <t>1.10.1.1</t>
  </si>
  <si>
    <t xml:space="preserve">Municipios acompañados para la creación de la secretaría de la mujer </t>
  </si>
  <si>
    <t>MUJER</t>
  </si>
  <si>
    <t>Plan de acción de la mujer territorializado</t>
  </si>
  <si>
    <t>Comités municipales de equidad de la mujer y diversidad de género creados</t>
  </si>
  <si>
    <t>Comité departamental de la mujer creado (con participación de las 6 subregiones)</t>
  </si>
  <si>
    <t>Jornadas de capacitación a nivel regional desarrolladas para formación de vida política y democrática de las mujeres y diversidad de género</t>
  </si>
  <si>
    <t>1.10.1.2</t>
  </si>
  <si>
    <t>Celebraciones en conmemoración del día de la mujer</t>
  </si>
  <si>
    <t>Celebraciones en conmemoración del día no a la violencia contra la mujer</t>
  </si>
  <si>
    <t>1.10.2</t>
  </si>
  <si>
    <t>1.10.2.1</t>
  </si>
  <si>
    <t>Talleres a asociaciones de mujeres para la prevención de la violencia intrafamiliar</t>
  </si>
  <si>
    <t>1.10.2.2</t>
  </si>
  <si>
    <t>Talleres a asociaciones de mujeres de educación en equidad de género</t>
  </si>
  <si>
    <t>1.10.2.3</t>
  </si>
  <si>
    <t>Talleres para la divulgación, protección y prevención de los derechos sexuales a la mujer</t>
  </si>
  <si>
    <t>Talleres de capacitación en derechos sexuales y reproductivos de las mujeres en situación de desplazamiento</t>
  </si>
  <si>
    <t>1.10.2.4</t>
  </si>
  <si>
    <t>Docentes capacitados</t>
  </si>
  <si>
    <t>1.10.2.5</t>
  </si>
  <si>
    <t>Mujeres capacitadas sobre sus derechos</t>
  </si>
  <si>
    <t>Mujeres del sector rural capacitadas sobre sus derechos</t>
  </si>
  <si>
    <t>Mujeres víctimas del conflicto armado capacitadas sobre sus derechos</t>
  </si>
  <si>
    <t>Campañas publicitarias realizadas difundiendo los derechos de las mujeres</t>
  </si>
  <si>
    <t>Ejemplares de la cartilla de los derechos de las mujeres editados</t>
  </si>
  <si>
    <t>Estrategia de fortalecimiento de las rutas de protección de mujeres implementada</t>
  </si>
  <si>
    <t>1.10.2.6</t>
  </si>
  <si>
    <t>Observatorio de la mujer creado y puesto en marcha</t>
  </si>
  <si>
    <t>1.10.3</t>
  </si>
  <si>
    <t>1.10.3.1</t>
  </si>
  <si>
    <t>Organizaciones de mujeres apoyadas</t>
  </si>
  <si>
    <t>1.10.3.2</t>
  </si>
  <si>
    <t>Mujeres apoyadas con proyectos productivos</t>
  </si>
  <si>
    <t>Mujeres rurales apoyadas con proyectos productivos</t>
  </si>
  <si>
    <t>Mujeres capacitadas en diferentes temas para ejecutar proyectos productivos</t>
  </si>
  <si>
    <t>Mujeres rurales capacitadas en diferentes temas para ejecutar proyectos productivos</t>
  </si>
  <si>
    <t>Mujeres víctimas capacitadas en diferentes temas para ejecutar proyectos productivos</t>
  </si>
  <si>
    <t>Asociaciones apoyadas con proyectos productivos de mujeres rurales en las diferentes subregiones.</t>
  </si>
  <si>
    <t xml:space="preserve">Asociaciones apoyadas con proyectos productivos de mujeres víctimas del conflicto armado en las diferentes subregiones </t>
  </si>
  <si>
    <t>1.10.3.3</t>
  </si>
  <si>
    <t>Mujeres y personas con diversidad de género asesoradas para acceder a créditos blandos para financiar sus proyectos</t>
  </si>
  <si>
    <t>1.10.3.4</t>
  </si>
  <si>
    <t>Talleres de cooperativismo y economía solidaria realizados</t>
  </si>
  <si>
    <t>1.10.3.5</t>
  </si>
  <si>
    <t>Entregas de incentivos a la productividad urbanas y rurales</t>
  </si>
  <si>
    <t>1.10.3.6</t>
  </si>
  <si>
    <t>Ferias departamentales de mujeres emprendedoras apoyadas</t>
  </si>
  <si>
    <t>Proyectos productivos apoyados para la participación en ferias nacionales o internacionales</t>
  </si>
  <si>
    <t>Organizaciones de mujeres consolidadas y apoyadas para la comercialización de sus productos</t>
  </si>
  <si>
    <t>1.10.4</t>
  </si>
  <si>
    <t>1.10.4.1</t>
  </si>
  <si>
    <t>1.10.4.1 Casas de la mujer</t>
  </si>
  <si>
    <t>Casas de mujer emprendedoras diseñadas y en funcionamiento</t>
  </si>
  <si>
    <t>1.10.4.2</t>
  </si>
  <si>
    <t>Líderes mujeres voluntarias con acompañamiento</t>
  </si>
  <si>
    <t>Capacitaciones y certificación de mujeres líderes conciliadoras en equidad</t>
  </si>
  <si>
    <t>1.10.4.3</t>
  </si>
  <si>
    <t>Madres de niñez y juventud discapacitadas apoyadas</t>
  </si>
  <si>
    <t>1.10.4.4</t>
  </si>
  <si>
    <t>Base de datos de las asociaciones y sus asociadas actualizada</t>
  </si>
  <si>
    <t>Asociaciones dotadas de implementos (sillas, mesas, equipos y uniformes)</t>
  </si>
  <si>
    <t>1.10.4.5</t>
  </si>
  <si>
    <t>Diplomado de mujeres conciliadoras realizado</t>
  </si>
  <si>
    <t>Mujeres con cursos de nivelación para terminar la primaria y bachillerato</t>
  </si>
  <si>
    <t>1.10.4.6</t>
  </si>
  <si>
    <t>Mujeres valoradas en temas de salud visual</t>
  </si>
  <si>
    <t>Mujeres con suministro de elementos de rehabilitación visual</t>
  </si>
  <si>
    <t xml:space="preserve">Cirugías de cataratas realizadas en mujeres en condición de vulnerabilidad y pobreza extrema. </t>
  </si>
  <si>
    <t>Mujeres vacunadas contra el papiloma humano</t>
  </si>
  <si>
    <t>Mujeres capacitadas en responsabilidad de prevención y protección del embarazo en adolescentes</t>
  </si>
  <si>
    <t xml:space="preserve">Mujeres en programa de planificación familiar </t>
  </si>
  <si>
    <t>Mujeres capacitadas en alimentación sana y nutritiva y apoyadas con kit nutricional con orientación en temas de seguridad alimentaria y nutricional</t>
  </si>
  <si>
    <t>Mujeres en condición de discapacidad con valoración y tratamiento fisioterapéutico, suministro de ayuda técnica de equipos para su rehabilitación</t>
  </si>
  <si>
    <t>Diagnósticos de citologías para mujeres en estado de vulnerabilidad que padezcan o tengan amenaza de cáncer de cuello uterino</t>
  </si>
  <si>
    <t>1.10.4.7</t>
  </si>
  <si>
    <t>Encuentros regionales de mujeres en jornadas lúdicas-deportivas, para promover recreación sana y desarrollo de aptitudes culturales</t>
  </si>
  <si>
    <t>1.10.4.8</t>
  </si>
  <si>
    <t>Capacitaciones dirigidas a niñas, jóvenes de los colegios, docentes y escuelas de padres universidades y comunidad general en la prevención de la trata de personas</t>
  </si>
  <si>
    <t>1.10.4.9</t>
  </si>
  <si>
    <t>Campañas en prevención del consumo de sustancias psicoactivas y atención integral a las niñas, jóvenes y adultos</t>
  </si>
  <si>
    <t>1.10.4.10</t>
  </si>
  <si>
    <t>Programa de salud integral desarrollado</t>
  </si>
  <si>
    <t>Programa de proyectos productivos desarrollado</t>
  </si>
  <si>
    <t>1.10.5</t>
  </si>
  <si>
    <t>1.10.5.1</t>
  </si>
  <si>
    <t>Comité departamental de OSIGD - LGBTI creado (con participación de las 6 subregiones)</t>
  </si>
  <si>
    <t>Plan de acción de la población OSIGD - LGBTI territorializado</t>
  </si>
  <si>
    <t>1.10.5.2</t>
  </si>
  <si>
    <t>Diplomado de docentes en educación incluyente</t>
  </si>
  <si>
    <t>1.10.5.3</t>
  </si>
  <si>
    <t>Jornadas y capacitación de prevención de enfermedades de transmisión sexual y otras enfermedades generales y acompañamiento psicosocial a las poblaciones con Orientación Sexual e identidad de Género diversa en la prevención y promoción de enfermedades y exposiciones a éstas</t>
  </si>
  <si>
    <t>1.10.5.4</t>
  </si>
  <si>
    <t>Apoyo a la conmemoración de días como el día la no homofobia, Orgullo OSIGD - LGBTI, Día de la visibilización trans, Día de la lucha en la reducción del VIH</t>
  </si>
  <si>
    <t>Encuentros regionales de población OSIGD - LGBTI en jornadas lúdicas-deportivas, para promover recreación sana y desarrollo de aptitudes culturales</t>
  </si>
  <si>
    <t>1.10.5.5</t>
  </si>
  <si>
    <t>Base de datos de las organizaciones y sus asociados (as)</t>
  </si>
  <si>
    <t>1.10.5.6</t>
  </si>
  <si>
    <t>Realizar acompañamiento a toda la población que ha sido víctima de la violencia aplicando un enfoque diferencial en el cual se tenga en cuenta a la población OSIGD - LGBTI.</t>
  </si>
  <si>
    <t>Implementación de medidas que garanticen el respeto hacia las personas OSIGD -LGBTI.</t>
  </si>
  <si>
    <t>Capacitaciones y sensibilizaciones a la policía para que actúe de forma adecuada frente a situaciones que puedan presentarse con las personas OSIGD -LGBTI</t>
  </si>
  <si>
    <t>Campañas de sensibilización hacia temáticas OSIGD -LGBTI. a la población en general</t>
  </si>
  <si>
    <t>Talleres para el empoderamiento de las personas OSIGD -LGBTI.</t>
  </si>
  <si>
    <t>2.1.1</t>
  </si>
  <si>
    <t>2.1.1.1</t>
  </si>
  <si>
    <t>Política Departamental de paz, legalidad, convivencia y diálogo social diseñada y formulada</t>
  </si>
  <si>
    <t>GOBIERNO</t>
  </si>
  <si>
    <t>Fortalecimiento al Consejo Departamental de Paz, Reconciliación y Convivencia.</t>
  </si>
  <si>
    <t>Procesos de articulación para el cumplimiento del Plan de Acción para la Transformación Regional PATR Catatumbo.</t>
  </si>
  <si>
    <t>Procesos de acompañamiento y seguimiento en la implementación del Acuerdo de Paz.</t>
  </si>
  <si>
    <t>Procesos de apoyo y seguimiento a la Política Publica de Reincorporación y Normalización de la ARN.</t>
  </si>
  <si>
    <t>2.1.1.2</t>
  </si>
  <si>
    <t>Diplomados diseñados y ejecutados para el fortalecimiento de las capacidades para el dialogo social y transformación de los conflictos en la institucionalidad.</t>
  </si>
  <si>
    <t>Estrategias impulsadas que permitan generar una cultura de paz y convivencia para la reducción de conflictividades sociales a nivel departamental.</t>
  </si>
  <si>
    <t>Espacios de dialogo social promovidos y/o acompañados que susciten la paz, la convivencia y la cultura de la legalidad a nivel departamental.</t>
  </si>
  <si>
    <t>2.1.1.3</t>
  </si>
  <si>
    <t>Fortalecimiento del Consejo Seccional de Estupefacientes de Norte de Santander y el comité de control de oferta.</t>
  </si>
  <si>
    <t>Apoyo y seguimiento a la Política Integral para Enfrentar el Problema de las Drogas: Ruta Futuro.</t>
  </si>
  <si>
    <t>2.1.2</t>
  </si>
  <si>
    <t>2.1.2.1</t>
  </si>
  <si>
    <t>Jornadas deportivas, culturales y jurídicas impulsadas que permitan fortalecer la convivencia en los centros penitenciarios y carcelarios del Departamento.</t>
  </si>
  <si>
    <t>Programas de rehabilitación carcelaria e integral que proteja los derechos y garantice las condiciones de vida digna a las personas privadas de la libertad</t>
  </si>
  <si>
    <t>Programas gestionados y/o implementados de resocialización adecuados para la reinserción laboral y social.</t>
  </si>
  <si>
    <t>2.1.2.2</t>
  </si>
  <si>
    <t>Apoyo la ejecución del Plan Nacional de Política Criminal en el Departamento.</t>
  </si>
  <si>
    <t>Sistema de información institucional fortalecido y/o creado como base para el diseño de programas y/o estrategias orientadas a garantizar los derechos de los internos.</t>
  </si>
  <si>
    <t>Gestión ante las Administraciones Municipales para el desarrollo de procedimientos administrativos que permitan reducir el hacinamiento y mejorar las condiciones de habitabilidad de los internos de los centros penitenciarios del Departamento.</t>
  </si>
  <si>
    <t>Alianzas estratégicas fomentadas para el mejoramiento y diseño de los productos elaborados por las personas privadas de la libertad.</t>
  </si>
  <si>
    <t>Gestión para la adquisición de un (1) lote para la construcción del centro de atención especializada CAE para los menores infractores.</t>
  </si>
  <si>
    <t>2.1.2.3</t>
  </si>
  <si>
    <t>Proyectos diseñados y ejecutados con enfoque productivo, cultural o deportivo dirigido a los menores infractores y su inserción a la vida social.</t>
  </si>
  <si>
    <t>Estrategia de reconocimiento y aprovechamiento de las capacidades de los jóvenes con el fin de disminuir factores de riesgo para la violencia y el delito, y fortalecer factores de protección para mejorar su calidad de vida</t>
  </si>
  <si>
    <t>Jornadas deportivas, culturales y jurídicas impulsadas que permitan fortalecer la convivencia en el CAE</t>
  </si>
  <si>
    <t>Programas de rehabilitación integral que proteja los derechos y garantice las condiciones de vida digna de los menores infractores</t>
  </si>
  <si>
    <t>2.1.3</t>
  </si>
  <si>
    <t>2.1.3.1</t>
  </si>
  <si>
    <t>Política Pública Departamental de Derechos Humanos diseñada y formulada.</t>
  </si>
  <si>
    <t>Implementación de la Política Pública Departamental de Derechos Humanos.</t>
  </si>
  <si>
    <t>Fortalecimiento y operativización del Comité de Derechos Humanos del Departamento.</t>
  </si>
  <si>
    <t>Acompañamiento para la creación, activación y/o fortalecimiento de las instancias locales de Derechos Humanos DDHH.</t>
  </si>
  <si>
    <t>Fortalecimiento el Subcomité Departamental de Prevención, Protección y Garantía de No Repetición.</t>
  </si>
  <si>
    <t>Plan integral de prevención y de contingencia a nivel departamental diseñado e implementado.</t>
  </si>
  <si>
    <t>Iniciativas de fortalecimiento de planes, programas y proyectos en materia de DDHH a nivel departamental.</t>
  </si>
  <si>
    <t>Estrategias de comunicación, sensibilización y educación diseñadas y ejecutadas para el reconocimiento de los derechos humanos para la visibilización de la diversidad sexual.</t>
  </si>
  <si>
    <t>2.1.3.2</t>
  </si>
  <si>
    <t>Jornadas de Promoción y formación en Derechos Humanos DDHH y Derecho Internacional Humanitario DIH.</t>
  </si>
  <si>
    <t>Jornadas de Promoción y formación en mecanismos alternativos de resolución pacífica de conflictos.</t>
  </si>
  <si>
    <t>Jornadas de sensibilización a la comunidad para promocionar el respeto a la vida y el goce efectivo de sus derechos.</t>
  </si>
  <si>
    <t>Talleres de formación orientados a la fuerza pública y demás instituciones del Estado, para promover la Humanización en la atención y respuesta institucional desde un enfoque de derechos.</t>
  </si>
  <si>
    <t>2.1.3.3</t>
  </si>
  <si>
    <t>Política Pública de Libertad Religiosa y de Cultos del Departamento Norte de Santander diseñada y formulada</t>
  </si>
  <si>
    <t>Municipios con Asistencia Técnica para la Creación de los Comités Municipales de Libertad Religiosa y de Cultos</t>
  </si>
  <si>
    <t>Campañas que promuevan la no Violencia y la no discriminación religiosa y de Cultos en el Departamento</t>
  </si>
  <si>
    <t>2.1.4</t>
  </si>
  <si>
    <t>2.1.4.1</t>
  </si>
  <si>
    <t>Estrategias comunicacionales para el reconocimiento, protección, defensa y garantía de los Derechos Humanos (DDHH) y la resolución pacífica de conflictos.</t>
  </si>
  <si>
    <t>Implementación de la Ruta Individual Departamental de prevención y protección a líderes defensores de derechos humanos.</t>
  </si>
  <si>
    <t>Ruta Colectiva Departamental para la prevención y protección a organizaciones defensoras de Derechos Humanos creada e implementada.</t>
  </si>
  <si>
    <t>Fortalecimiento y operativización de la Mesa Territorial de Garantías a líderes sociales, comunales y defensores de derechos humanos del Departamento.</t>
  </si>
  <si>
    <t>2.1.4.2</t>
  </si>
  <si>
    <t>Articular la respuesta institucional para el diseño e implementación de medidas de prevención y protección integrales para comunidades en situación de riesgo.</t>
  </si>
  <si>
    <t>Eventos de reconocimiento del rol de líderes y lideresas en la construcción del tejido social de las comunidades.</t>
  </si>
  <si>
    <t>Acuerdos firmados con Cooperación internacional y/o empresa privada que ayuden a la promoción y garantía de los DDHH a nivel departamental.</t>
  </si>
  <si>
    <t>2.2.1</t>
  </si>
  <si>
    <t>2.2.1.1</t>
  </si>
  <si>
    <t>Participación cívica “Red de cooperantes” creadas en los municipios del Departamento.</t>
  </si>
  <si>
    <t>Acompañamiento a las Administraciones Municipales en la formulación de los PISCC.</t>
  </si>
  <si>
    <t>Espacios de diálogo con las comunidades a través de los consejos comunitarios de seguridad y convivencia ciudadana a nivel departamental.</t>
  </si>
  <si>
    <t>Pactos por la seguridad, la paz y la vida firmados a nivel subregional para establecer compromisos que fomenten la sana convivencia</t>
  </si>
  <si>
    <t>Estrategias implementadas para el mejoramiento de la seguridad en los cuarenta (40) municipios del Departamento.</t>
  </si>
  <si>
    <t>2.2.1.2</t>
  </si>
  <si>
    <t>Líderes formados para promover el respeto por la vida, integridad, libertad y seguridad.</t>
  </si>
  <si>
    <t>Jornadas de trabajo orientadas a establecer las situaciones problemáticas de la comunidad.</t>
  </si>
  <si>
    <t>Acciones orientadas a gestionar el apoyo Institucional para la solución de las situaciones problemáticas de la comunidad.</t>
  </si>
  <si>
    <t>Estrategias de comunicaciones formuladas y ejecutadas que permitan la concientización y sensibilización desde la educación para los delitos ambientales o contra la fauna y flora.</t>
  </si>
  <si>
    <t>2.2.1.3</t>
  </si>
  <si>
    <t xml:space="preserve">Talleres de educación para concientizar a conductores de vehículos, motocicletas y bicicletas sobre la importancia de acatar y respetar las normas de tránsito. </t>
  </si>
  <si>
    <t>2.2.2</t>
  </si>
  <si>
    <t>2.2.2.1</t>
  </si>
  <si>
    <t>Implementado el Plan Integral de Seguridad y Convivencia PISCC el Departamento.</t>
  </si>
  <si>
    <t xml:space="preserve">Proyectos de construcción, dotación o tributarios para fortalecer la capacidad operativa de la fuerza pública, organismos de seguridad y de investigación. </t>
  </si>
  <si>
    <t>Fortalecimiento de los Fondos de Seguridad y Convivencia, a través de mecanismos financieros Contemplados en el Decreto 399 de 2011, previa autorización de la Asamblea Departamental</t>
  </si>
  <si>
    <t xml:space="preserve">Proyectos cofinanciados a través del FONSECON para el fortalecimiento de la Fuerza Pública, Organismos de Investigación y de Seguridad </t>
  </si>
  <si>
    <t>Proyectos de cofinanciación a nivel subregional para la compra de cámaras de seguridad y alarmas comunitarias que fortalezca el accionar de los frentes de seguridad y contrarrestar las Zonas de miedo de los municipios.</t>
  </si>
  <si>
    <t>2.2.3</t>
  </si>
  <si>
    <t>2.2.3.1</t>
  </si>
  <si>
    <t>Jornadas de sensibilización para la promoción del Reconocimiento, inclusión y respeto por la diversidad de género.</t>
  </si>
  <si>
    <t>Acompañamiento a las plataformas juveniles municipales</t>
  </si>
  <si>
    <t>2.2.3.2</t>
  </si>
  <si>
    <t>Jornadas de promoción y formación en mecanismos alternativos de resolución pacífica de conflictos en los cuarenta (40) municipios del Departamento.</t>
  </si>
  <si>
    <t>Jornadas de acompañamiento a los municipios para la formación de conciliadores en equidad de las JAC del Departamento.</t>
  </si>
  <si>
    <t>Acompañamiento en los procesos de participación ciudadana en los comicios electorales que se lleven a cabo a nivel departamental.</t>
  </si>
  <si>
    <t>2.2.4</t>
  </si>
  <si>
    <t>2.2.4.1</t>
  </si>
  <si>
    <t>Espacios de dialogo, debates y/o foros generados sobre la seguridad, la convivencia ciudadana, la paz y posconflicto, derechos humanos, derecho internacional humanitario y/o la cultura de legalidad a nivel departamental.</t>
  </si>
  <si>
    <t>Boletines publicados der manera digital emitidos de resultados y análisis de la observación del delito y violación de DDHH.</t>
  </si>
  <si>
    <t>Boletines impresos de resultados y análisis de la observación del delito.</t>
  </si>
  <si>
    <t>Informes emitidos por el Nodo de Norte de Santander de la Red Nacional de Observatorios de Derechos Humanos y Derechos Internacional Humanitario impresos y publicados.</t>
  </si>
  <si>
    <t>Acompañamiento a los Consejos Municipales y Departamental de Paz en el análisis de las conflictividades sociales en las poblaciones y sectores priorizados.</t>
  </si>
  <si>
    <t>Procesos de fortalecimiento a los espacios de dialogo en la sistematización de información para facilitar la toma de decisiones y el diseño de programas y estrategias orientadas a preservar la seguridad, el orden público y la garantía a los DDHH en la región.</t>
  </si>
  <si>
    <t>2.2.4.2</t>
  </si>
  <si>
    <t>Proyectos diseñados para el fortalecimiento tecnológico del observatorio de orden público, social y político del Departamento.</t>
  </si>
  <si>
    <t>Proyecto para el fortalecimiento de la red nacional de Observatorios de Derechos Humanos y Derechos Internacional Humanitario.</t>
  </si>
  <si>
    <t>2.3.1</t>
  </si>
  <si>
    <t>2.3.1.1</t>
  </si>
  <si>
    <t>Campaña comunicacional creada para la difusión de canales y rutas departamentales de atención, asistencia, protección y prevención de hechos victimizantes.</t>
  </si>
  <si>
    <t>Estrategias de acompañamiento a los espacios que promuevan a nivel departamental la asistencia, protección y prevención a fin de contrarrestar la violencia en sus distintas modalidades.</t>
  </si>
  <si>
    <t>2.3.1.2</t>
  </si>
  <si>
    <t>Niños, niñas y adolescentes fortalecidos en capacidades de autoprotección frente a las diferentes formas de violencia.</t>
  </si>
  <si>
    <t>Talleres de sensibilización y/o educación de la ruta de atención y protocolos de protección para prevenir la violencia intrafamiliar.</t>
  </si>
  <si>
    <t>Talleres de sensibilización y/o educación de la ruta de atención y protocolos de protección para prevenir la violencia escolar.</t>
  </si>
  <si>
    <t>Talleres de sensibilización y/o educación de la ruta de atención y protocolos de protección para prevenir la violencia y/o el abuso sexual.</t>
  </si>
  <si>
    <t>Talleres de educación sobre el respeto a la vida y prevenir el suicidio o violencia auto infligida.</t>
  </si>
  <si>
    <t>Talleres de sensibilización y/o educación de la ruta de atención y protocolos de protección para prevenir la violencia basada en género.</t>
  </si>
  <si>
    <t>Talleres de sensibilización y/o educación de la ruta de atención y protocolos de protección para prevenir la violencia contra los NNAJ.</t>
  </si>
  <si>
    <t xml:space="preserve">Talleres de sensibilización para evitar que los NNAJ consuman SPA y la ingesta de licores. </t>
  </si>
  <si>
    <t>2.3.2</t>
  </si>
  <si>
    <t>2.3.2.1</t>
  </si>
  <si>
    <t>Jornadas de acompañamiento a los municipios para la implementación de la política pública sobre el reclutamiento forzado y la utilización de NNAJ por los grupos armados ilegales.</t>
  </si>
  <si>
    <t>Talleres para la prevención del reclutamiento, uso, utilización y explotación sexual de NNAJ por los GAOS, GAOR, BACRIM.</t>
  </si>
  <si>
    <t>2.3.2.2</t>
  </si>
  <si>
    <t>Jornadas de acompañamiento a las Administraciones Municipales en la conformación y/o activación del Equipo de Acción Inmediata (EAI) para la operatización de la Ruta de Prevención y Protección.</t>
  </si>
  <si>
    <t>2.3.3</t>
  </si>
  <si>
    <t>2.3.3.1</t>
  </si>
  <si>
    <t>Acompañamiento a los municipios para la creación y/o activación de los comités municipales de lucha contra la trata de personas</t>
  </si>
  <si>
    <t>Red de comunicaciones diseñada e implementada a nivel departamental que permita la visibilización del delito de trata de personas y promover su denuncia.</t>
  </si>
  <si>
    <t>2.3.3.2</t>
  </si>
  <si>
    <t xml:space="preserve">Ruta diseñada e implementada de asistencia, prevención y protección de victimas de trata de personas y los distintos protocolos de protección a nivel municipal. </t>
  </si>
  <si>
    <t>Talleres de prevención para evitar ser víctima de trata de personas y sus distintas modalidades.</t>
  </si>
  <si>
    <t>2.3.4</t>
  </si>
  <si>
    <t>2.3.4.1</t>
  </si>
  <si>
    <t>Fortalecimiento y operativización del Comité Departamental para la Acción Integral Contra Minas Antipersonal - AICMA</t>
  </si>
  <si>
    <t>Acompañamiento a los municipios con mayor riesgo de presencia en minas anti personales en la elaboración de los planes de acción de MAP.</t>
  </si>
  <si>
    <t>Proceso de diseño, actualización y/u orientación en la implementación de la Ruta de asistencia, prevención y protección de victimas de minas antipersonal y los distintos protocolos de protección a nivel municipal.</t>
  </si>
  <si>
    <t>2.3.4.2</t>
  </si>
  <si>
    <t>Gestión ante el Gobierno Nacional - Descontamina Colombia para la certificación de municipios libres de presencia de MAP, MUSE y AT</t>
  </si>
  <si>
    <t>Gestión ante la fuerza pública y el Gobierno Nacional para el desarrollo de procesos de desminados militar y descontaminación por presencia de MAP, MUSE y AEI en sectores priorizados a través del comité.</t>
  </si>
  <si>
    <t>2.4.1. Atención a las Víctimas del Conflicto armado interno.</t>
  </si>
  <si>
    <t>2.4.1</t>
  </si>
  <si>
    <t>2.4.1.1</t>
  </si>
  <si>
    <t>VÍCTIMAS</t>
  </si>
  <si>
    <t>Atención a Solicitudes de apoyo en acompañamiento a procesos de caracterización, presentadas por los municipios de Norte de Santander, en acompañamiento de la UARIV</t>
  </si>
  <si>
    <t>2.4.1.2</t>
  </si>
  <si>
    <t>Sesiones realizadas del CTJT Comité Territorial de Justicia Transicional.</t>
  </si>
  <si>
    <t>Sesiones realizadas de la Mesa Departamental de participación efectiva de Víctimas.</t>
  </si>
  <si>
    <t>Sesiones Realizadas del Consejo Departamental de Paz, Reconciliación y Convivencia.</t>
  </si>
  <si>
    <t>Sesiones desarrolladas la Mesa de Desaparición Forzada.</t>
  </si>
  <si>
    <t>Fortalecimiento al subcomité de atención y asistencia</t>
  </si>
  <si>
    <t>Fortalecimiento al subcomité de medidas de satisfacción.</t>
  </si>
  <si>
    <t>Jornadas de Fortalecimiento Mesas Municipales de Víctimas del departamento Norte de Santander</t>
  </si>
  <si>
    <t>Planes Operativo de la Mesa Departamental de Víctimas del Conflicto Armado financiados por el Departamento.</t>
  </si>
  <si>
    <t>2.4.1.3</t>
  </si>
  <si>
    <t>2.4.1.3. Asistencia en articulación institucional</t>
  </si>
  <si>
    <t>2.4.1.4</t>
  </si>
  <si>
    <t>2.4.1.4. Asistencia directa a la Población Víctima</t>
  </si>
  <si>
    <t>Apoyo en la entrega de auxilio funerario frente a solicitudes de subsidiariedad presentadas por las entidades territoriales municipales.</t>
  </si>
  <si>
    <t>2.4.2. Oportunidades para ser Productivos.</t>
  </si>
  <si>
    <t>2.4.2</t>
  </si>
  <si>
    <t>2.4.2.1</t>
  </si>
  <si>
    <r>
      <t>2.4.2.1. Educación para la Productividad</t>
    </r>
    <r>
      <rPr>
        <sz val="16"/>
        <color rgb="FF000000"/>
        <rFont val="Arial"/>
        <family val="2"/>
      </rPr>
      <t>.</t>
    </r>
  </si>
  <si>
    <t>2.4.2.2</t>
  </si>
  <si>
    <t>2.4.2.2. Oportunidades de Desarrollo Productivo y Generación de empleo para las Víctimas</t>
  </si>
  <si>
    <t>Proyectos inscritos en el Banco de Proyectos de Inversión, de los proyectos presentados por organizaciones de víctimas.</t>
  </si>
  <si>
    <t>2.4.3. Memoria Histórica al Servicio de la Innovación y la Productividad.</t>
  </si>
  <si>
    <t>2.4.3</t>
  </si>
  <si>
    <t>2.4.3.1</t>
  </si>
  <si>
    <t>Eventos de dignificación de la Memoria Histórica de las Víctimas del conflicto armado a través de acciones de memoria dinamizadas desde CIP</t>
  </si>
  <si>
    <t>Fortalecimiento a la mesa de memoria histórica del Departamento</t>
  </si>
  <si>
    <t>Fortalecimiento en la articulación para garantizar con las Entidades Territoriales, la UARIV y los Distritos Militares las jornadas de entrega de libreta militar, como Medida de Satisfacción</t>
  </si>
  <si>
    <t xml:space="preserve">3. Gobernanza </t>
  </si>
  <si>
    <t>3.1.1</t>
  </si>
  <si>
    <t>3.1.1.1</t>
  </si>
  <si>
    <t>Plan de Ordenamiento Territorial Departamental Formulado</t>
  </si>
  <si>
    <t>PLANEACIÓN</t>
  </si>
  <si>
    <t>Estudios de Vocación y Restricción del Suelo</t>
  </si>
  <si>
    <t>Visión 2050 concertada y formulada</t>
  </si>
  <si>
    <t>3.1.1.2</t>
  </si>
  <si>
    <t xml:space="preserve">Estudio para la conformación de la RAP </t>
  </si>
  <si>
    <t>Revisión del modelo de subregionalización</t>
  </si>
  <si>
    <t>3.1.2</t>
  </si>
  <si>
    <t>3.1.2.1</t>
  </si>
  <si>
    <t>Planes de Ordenamiento Territorial (POT, PBOT, EOT) con revisión general.</t>
  </si>
  <si>
    <t xml:space="preserve">Comisiones Municipales de Ordenamiento Territorial funcionando </t>
  </si>
  <si>
    <t>3.1.2.2</t>
  </si>
  <si>
    <t>Municipios con catastro rural actualizado</t>
  </si>
  <si>
    <t>Municipios con catastro urbano actualizado</t>
  </si>
  <si>
    <t>3.2.1</t>
  </si>
  <si>
    <t>3.2.1.1</t>
  </si>
  <si>
    <t xml:space="preserve">Estrategia de promoción internacional para inversión en la región </t>
  </si>
  <si>
    <t>FRONTERAS</t>
  </si>
  <si>
    <t xml:space="preserve">Directorio empresarial e institucional con base e interés en la región </t>
  </si>
  <si>
    <t>3.2.1.2</t>
  </si>
  <si>
    <t>Plan de acción para la promoción internacional de la inversión en la región</t>
  </si>
  <si>
    <t>3.2.1.3</t>
  </si>
  <si>
    <t>Plan regional e interactivo de la cooperación con componentes geográficos, sectoriales y poblacionales para el desarrollo y la paz.</t>
  </si>
  <si>
    <t>3.2.2</t>
  </si>
  <si>
    <t>3.2.2.1</t>
  </si>
  <si>
    <t>Caracterizaciones del fenómeno migratorio</t>
  </si>
  <si>
    <t>3.2.2.2</t>
  </si>
  <si>
    <t>Iniciativas focalizadas en necesidades de los migrantes teniendo en cuenta la oferta institucional y las capacidades de la población migrante.</t>
  </si>
  <si>
    <t>3.2.3</t>
  </si>
  <si>
    <t>3.2.3.1</t>
  </si>
  <si>
    <t xml:space="preserve">Programa de capacitación a población migrante y retornada </t>
  </si>
  <si>
    <t xml:space="preserve">Capacitación en gestión de proyectos </t>
  </si>
  <si>
    <t>3.2.3.2</t>
  </si>
  <si>
    <t>Capacitación en marco constitucional colombiano</t>
  </si>
  <si>
    <t>3.2.3.3</t>
  </si>
  <si>
    <t xml:space="preserve">Capacitación para el diseño y gestión de proyectos </t>
  </si>
  <si>
    <t xml:space="preserve">Diagnóstico de infraestructuras sociales en zonas limítrofes </t>
  </si>
  <si>
    <t xml:space="preserve">Plan de mejoramiento de infraestructuras sociales en zonas limítrofes </t>
  </si>
  <si>
    <t>3.3.1</t>
  </si>
  <si>
    <t>3.3.1.1</t>
  </si>
  <si>
    <t xml:space="preserve">Diagnóstico análisis del marco jurídico fronterizo </t>
  </si>
  <si>
    <t>Propuesta para el fortalecimiento técnico, institucional y de financiamiento (Fondo Fronterizo)</t>
  </si>
  <si>
    <t>3.3.1.2</t>
  </si>
  <si>
    <t>Mapeo de las comunidades transfronterizas y sus formas de relacionamiento</t>
  </si>
  <si>
    <t xml:space="preserve">Análisis de la seguridad en los entornos poblados fronterizos </t>
  </si>
  <si>
    <t>3.3.2</t>
  </si>
  <si>
    <t>3.3.2.1</t>
  </si>
  <si>
    <t xml:space="preserve">Centro de atención a migrante </t>
  </si>
  <si>
    <t xml:space="preserve">Estrategia de registro de retornados </t>
  </si>
  <si>
    <t>3.3.2.2</t>
  </si>
  <si>
    <t xml:space="preserve">Plan de alianza regional para procesos de interiorización de migrantes </t>
  </si>
  <si>
    <t>Estrategia socioeconómica para migrantes y retornados</t>
  </si>
  <si>
    <t>3.3.3</t>
  </si>
  <si>
    <t>3.3.3.1</t>
  </si>
  <si>
    <t xml:space="preserve">3.3.3.1 Fortalecimiento de los procesos en pasos de frontera y zonas limítrofes </t>
  </si>
  <si>
    <t>Propuesta de apoyo tecnológico y normativo al sistema integrado de control fronterizo</t>
  </si>
  <si>
    <t xml:space="preserve">Propuesta de apoyo a Plan integrado de pasos fronterizos </t>
  </si>
  <si>
    <t>3.3.3.2</t>
  </si>
  <si>
    <t xml:space="preserve">Plan de acciones urbanísticas de impacto fronterizo </t>
  </si>
  <si>
    <t xml:space="preserve">Propuesta de apoyo a plan metropolitano binacional </t>
  </si>
  <si>
    <t>3.4</t>
  </si>
  <si>
    <t>3.4.1</t>
  </si>
  <si>
    <t>3.4.1.1</t>
  </si>
  <si>
    <t>Vinculación de personal joven de 18 a 28 años</t>
  </si>
  <si>
    <t>GENERAL</t>
  </si>
  <si>
    <t xml:space="preserve">Vinculación de personal en condición de discapacidad </t>
  </si>
  <si>
    <t xml:space="preserve">Exámenes periódicos anual de salud ocupacional </t>
  </si>
  <si>
    <t>Realizar el reporte oportuno de las vacantes para concurso cuando la comisión lo solicite</t>
  </si>
  <si>
    <t>Participación de los funcionarios en capacitaciones y actividades de bienestar social</t>
  </si>
  <si>
    <t>Implementar el teletrabajo a los funcionarios que cumplan los requisitos</t>
  </si>
  <si>
    <t xml:space="preserve">Funcionarios con conocimiento del comité de convivencia laboral </t>
  </si>
  <si>
    <t>Implementar la prevención y monitoreo del riesgo psicosocial de los funcionarios</t>
  </si>
  <si>
    <t>Realizar la supervisión a los funcionarios identificados con riesgo de salud y nutricional</t>
  </si>
  <si>
    <t>Reuniones de los comités que conforman el Sistema de Gestión de Seguridad y Salud en el trabajo</t>
  </si>
  <si>
    <t>3.4.1.2</t>
  </si>
  <si>
    <t>Funcionario de apoyo para la ejecución del código de integridad</t>
  </si>
  <si>
    <t>3.4.1.3</t>
  </si>
  <si>
    <t>Estudio orgánico de la entidad para estructura, planta y escala salarial para actualizar el manual de funciones</t>
  </si>
  <si>
    <t>Manual de funciones actualizado</t>
  </si>
  <si>
    <t>Modernización de la bodega principal, circuito cerrado, sistema de alarmas y mejora de infraestructura física.</t>
  </si>
  <si>
    <t>Mejora del sistema de seguridad y de infraestructura de la plaza de feria- (bodegas alternas de almacén)</t>
  </si>
  <si>
    <t xml:space="preserve">Programa de mantenimiento de infraestructura implementado. </t>
  </si>
  <si>
    <t>3.4.1.4</t>
  </si>
  <si>
    <t>Manual de contratación actualizado</t>
  </si>
  <si>
    <t>Cumplimiento del eje transversal del Plan Anticorrupción</t>
  </si>
  <si>
    <t>Canal Nuevo implementado para la difusión de la Gaceta</t>
  </si>
  <si>
    <t>Implementado el SECOP II</t>
  </si>
  <si>
    <t>3.4.1.5</t>
  </si>
  <si>
    <t>Capacitación del Sistema de Información De Entidades Públicas (SIEP DOCUMENTAL)</t>
  </si>
  <si>
    <t>3.4.1.6</t>
  </si>
  <si>
    <t>Encuesta de satisfacción enviada a usuarios en tiempo real</t>
  </si>
  <si>
    <t xml:space="preserve">Enlace de asignación de cita en pasaporte por medio digital. </t>
  </si>
  <si>
    <t>3.4.1.7</t>
  </si>
  <si>
    <t>Tabla de Valoración Documental aplicada para realizar depuración de los archivos en custodia en Archivo Central que hayan cumplido su tiempo de permanencia.</t>
  </si>
  <si>
    <t>Archivo General del Departamento proyectado y ejecutado</t>
  </si>
  <si>
    <t>Capacitación del Sistema de información de entidades públicas (SIEP DOCUMENTAL)</t>
  </si>
  <si>
    <t>Capacitaciones a los funcionarios en la normatividad vigente para aplicar en sus archivos de Gestión. (1 anual)</t>
  </si>
  <si>
    <t>Instrumentos archivísticos implementados en el archivo central y de gestión</t>
  </si>
  <si>
    <t>3.4.1.8</t>
  </si>
  <si>
    <t xml:space="preserve">Proceso implementado para retener el conocimiento de los funcionarios a pensionarse o retirarse. </t>
  </si>
  <si>
    <t xml:space="preserve">Actualización de la base de datos de los pensionados y pre pensionados </t>
  </si>
  <si>
    <t>3.4.1.9</t>
  </si>
  <si>
    <t>Escuela de gestión pública y participación ciudadana proyectado y ejecutado</t>
  </si>
  <si>
    <t>3.4.2</t>
  </si>
  <si>
    <t>3.4.2.1</t>
  </si>
  <si>
    <t>Municipios con asistencia técnica para promover la participación y organización de dignatarios de primero y segundo grado de acción comunal.</t>
  </si>
  <si>
    <t>.</t>
  </si>
  <si>
    <t xml:space="preserve">Municipios con socialización de la política pública comunal aprobada por Ordenanza No. 0013 del 10 de octubre de 2019. </t>
  </si>
  <si>
    <t>Juntas de acción comunal (JAC) con actualización de estatutos</t>
  </si>
  <si>
    <t xml:space="preserve">Asambleas Generales y/o extraordinarias de la federación comunal apoyadas </t>
  </si>
  <si>
    <t>Municipios con participación de lideres sociales en congresos Nacionales de: (ideologías, mujer comunal, derechos humanos y de paz).</t>
  </si>
  <si>
    <t>3.4.2.2</t>
  </si>
  <si>
    <t>Encuentros lúdicos recreativos y culturales realizados.</t>
  </si>
  <si>
    <t>Evento de Juegos Comunales Departamentales realizado.</t>
  </si>
  <si>
    <t>Líderes comunales capacitados en temas de organización comunal y liderazgo.</t>
  </si>
  <si>
    <t>Celebraciones del día de la acción comunal realizadas</t>
  </si>
  <si>
    <t>3.4.2.3</t>
  </si>
  <si>
    <t>Capacitaciones en autocuidado y protección para líderes comunales</t>
  </si>
  <si>
    <t>3.4.3</t>
  </si>
  <si>
    <t>3.4.3.1</t>
  </si>
  <si>
    <t>Revisión de los elementos de direccionamiento estratégico (Misión, Visión, Estrategias y Políticas Institucionales)</t>
  </si>
  <si>
    <t xml:space="preserve">Capacitaciones a equipos y enlaces en la implementación del MPIG </t>
  </si>
  <si>
    <t>3.4.3.2</t>
  </si>
  <si>
    <t xml:space="preserve">Avance en la estructuración del Sistema de Información Geográfica </t>
  </si>
  <si>
    <t>Acuerdos de Intercambio de Información geográfica con las entidades Nacionales, Departamentales, Municipales elaborados</t>
  </si>
  <si>
    <t>Convenios Interinstitucionales para la construcción, estructuración y fortalecimiento de la IDE Norte de Santander elaborados</t>
  </si>
  <si>
    <t>Personas capacitadas en Sistemas de Información Geográfica</t>
  </si>
  <si>
    <t>3.4.3.3</t>
  </si>
  <si>
    <t>Plan estadístico departamental implementado y publicado</t>
  </si>
  <si>
    <t>Estudios de análisis territorial de Norte de Santander realizados y publicados.</t>
  </si>
  <si>
    <t>3.4.3.4</t>
  </si>
  <si>
    <t>3.4.3.5</t>
  </si>
  <si>
    <t>Unidad de estructuración de proyectos operando</t>
  </si>
  <si>
    <t>3.4.3.6</t>
  </si>
  <si>
    <t>Implementación del Sistema de Identificación y clasificación de los beneficiarios de las acciones de la administración departamental</t>
  </si>
  <si>
    <t>Diseño e implementación de un sistema de medición del impacto de la gestión gubernamental</t>
  </si>
  <si>
    <t>3.4.3.7</t>
  </si>
  <si>
    <t>Evaluaciones de avance y cumplimiento del Plan de Desarrollo (1 trimestral con publicación en WEB)</t>
  </si>
  <si>
    <t>Rendiciones públicas de Cuentas</t>
  </si>
  <si>
    <t>Apoyo a la gestión de los Consejos Territoriales de Planeación - CTP</t>
  </si>
  <si>
    <t>3.4.4</t>
  </si>
  <si>
    <t>3.4.4.1</t>
  </si>
  <si>
    <t>Reorganización de la estructura institucional de la Administración Tributaria de la Secretaría de Hacienda Departamental</t>
  </si>
  <si>
    <t>HACIENDA</t>
  </si>
  <si>
    <t>Plan de Fiscalización adoptado para materializar la potencialidad del riesgo según el sector de incumplimiento.</t>
  </si>
  <si>
    <t>Adecuación y Mejoramiento de las instalaciones de la Secretaría de Hacienda</t>
  </si>
  <si>
    <t>Campañas publicitarias de Anti evasión y operativos contra la defraudación de las rentas Departamentales</t>
  </si>
  <si>
    <t>3.4.4.2</t>
  </si>
  <si>
    <t>Adopción y publicación del calendario tributario de tributos de período</t>
  </si>
  <si>
    <t>Inscripción y actualización del Registro de Contribuyentes a través de medios electrónicos</t>
  </si>
  <si>
    <t>Implementación del Portal para la Presentación electrónica de la Declaración y Pago del Impuesto de Vehículos desde cualquier lugar del país</t>
  </si>
  <si>
    <t>Integración del Software TNS de los entes territoriales y entidades del estado del orden municipal, departamental o nacional, con el sistema de información de trámite de liquidación de impuestos departamentales</t>
  </si>
  <si>
    <t>Integración el Software TNS con el sistema de información de trámite de liquidación del Impuesto de Registro y el Impuesto de Vehículos</t>
  </si>
  <si>
    <t>Implementación de los Decretos y/o Resoluciones para Decretar los Grandes Contribuyentes de impuestos departamentales por la Secretaría de Hacienda y el control a través de los portales electrónicos</t>
  </si>
  <si>
    <t>Notificación electrónica de las actuaciones de la administración tributaria, incluyendo las de cobro coactivo y providencias que decidan recursos</t>
  </si>
  <si>
    <t>Codificación, registro, trazabilidad y manejo de la información correspondiente a las actividades de producción, importación, exportación, distribución, tornaguías, bodegaje, consumo, declaración, pago, señalización y movilización, productos que generan Impuestos al Consumo.</t>
  </si>
  <si>
    <t>3.4.4.3</t>
  </si>
  <si>
    <t>Municipios apoyados financiera, técnica y administrativamente para que asuman su gestión catastral y para la prestación del servicio público catastral en su jurisdicción</t>
  </si>
  <si>
    <t>3.5</t>
  </si>
  <si>
    <t>3.5.1</t>
  </si>
  <si>
    <t>3.5.1.1</t>
  </si>
  <si>
    <t xml:space="preserve">Evaluaciones de Viabilidad Fiscal y Financiera </t>
  </si>
  <si>
    <t>Municipios con Asistencia Técnica en los instrumentos de Planeación administrativa y financiera</t>
  </si>
  <si>
    <t xml:space="preserve">Eventos a Comunidades Indígenas para el uso eficiente de las transferencias SGPRI </t>
  </si>
  <si>
    <t>3.5.1.2</t>
  </si>
  <si>
    <t>Municipios con Asistencia Técnica para la operatividad y funcionamiento de los Bancos de Proyectos de Inversión Municipal</t>
  </si>
  <si>
    <t>Municipios capacitados en la Formulación y presentación de Proyectos de Inversión</t>
  </si>
  <si>
    <t>3.5.2</t>
  </si>
  <si>
    <t>3.5.2.1</t>
  </si>
  <si>
    <t>Asociaciones de municipios constituidas y operando</t>
  </si>
  <si>
    <t>Alianzas estratégicas operando</t>
  </si>
  <si>
    <t xml:space="preserve">4. Hábitat </t>
  </si>
  <si>
    <t>4.1</t>
  </si>
  <si>
    <t>4.1.1</t>
  </si>
  <si>
    <t>4.1.1.1</t>
  </si>
  <si>
    <t>Árboles sembrados. (Equivalente a 400 Ha)</t>
  </si>
  <si>
    <t>AMBIENTE</t>
  </si>
  <si>
    <t>Instrumentos financieros creados para la conservación de ecosistemas bosques y biodiversidad.</t>
  </si>
  <si>
    <t>Proyectos agroforestales desarrollados en zonas de influencia de las cuencas Zulia, Pamplonita y Algodonal.</t>
  </si>
  <si>
    <t>Soluciones fotovoltaicas ejecutadas en zonas no interconectadas – ZNI del Departamento.</t>
  </si>
  <si>
    <t>Kilómetros de aislamiento como estrategia de mantenimiento de las áreas de importancia estratégica del Departamento.</t>
  </si>
  <si>
    <t>4.2</t>
  </si>
  <si>
    <t>4.2.1</t>
  </si>
  <si>
    <t>4.2.1.1</t>
  </si>
  <si>
    <t>Proyectos ejecutados de los priorizados de los POMCAS de los ríos Pamplonita, Zulia y Algodonal.</t>
  </si>
  <si>
    <t>4.3</t>
  </si>
  <si>
    <t>4.3.1</t>
  </si>
  <si>
    <t>4.3.1.1</t>
  </si>
  <si>
    <t>4.3.1.2</t>
  </si>
  <si>
    <t>4.4</t>
  </si>
  <si>
    <t>4.4.1</t>
  </si>
  <si>
    <t>4.4.1.1</t>
  </si>
  <si>
    <t>Programa desarrollado sobre el uso, conservación y sostenibilidad de los recursos naturales, articulado al Plan departamental de extensión agropecuaria.</t>
  </si>
  <si>
    <t>Proyectos ejecutados de los perfiles identificados dentro de las medidas de mitigación y adaptación al cambio climático consignadas en el PICCDNS.</t>
  </si>
  <si>
    <t>4.5.1</t>
  </si>
  <si>
    <t>4.5.1.1</t>
  </si>
  <si>
    <t>4.6</t>
  </si>
  <si>
    <t>4.6.1</t>
  </si>
  <si>
    <t>4.6.1.1</t>
  </si>
  <si>
    <t>CDGR</t>
  </si>
  <si>
    <t>Dotación del CEGRID Fronterizo</t>
  </si>
  <si>
    <t>4.6.1.2</t>
  </si>
  <si>
    <t>Capacitaciones a Comités Municipales para la Gestión del Riesgo de desastres</t>
  </si>
  <si>
    <t>Coordinadores Municipales para la Gestión del Riesgo de desastres dotados</t>
  </si>
  <si>
    <t>Encuentros Departamental de Coordinadores Municipales para la Gestión del Riesgo de desastres</t>
  </si>
  <si>
    <t>4.6.2</t>
  </si>
  <si>
    <t>4.6.2.1</t>
  </si>
  <si>
    <t>Estudios de Riesgo a través de consultorías o convenios con Universidades.</t>
  </si>
  <si>
    <t>Histórico de eventos del Departamento realizado</t>
  </si>
  <si>
    <t>Estudios de microzonificación sísmica</t>
  </si>
  <si>
    <t>Estudios estructurales y/o de vulnerabilidad sísmica a edificaciones indispensables</t>
  </si>
  <si>
    <t>4.6.2.2</t>
  </si>
  <si>
    <t>Talleres sobre la gestión del riesgo de desastres y/o medio ambiente para población en general.</t>
  </si>
  <si>
    <t>Mujeres capacitadas en Gestión del Riesgo de Desastres.</t>
  </si>
  <si>
    <t>4.6.2.3</t>
  </si>
  <si>
    <t>Inventarios municipales de asentamientos en zonas de alto riesgo</t>
  </si>
  <si>
    <t>Necesidades identificadas en estudios de riesgo y obras de mitigación</t>
  </si>
  <si>
    <t>Cobertura del Departamento con Sistema de Alertas Tempranas</t>
  </si>
  <si>
    <t>4.6.3</t>
  </si>
  <si>
    <t>4.6.3.1</t>
  </si>
  <si>
    <t>Talleres sobre gestión del riesgo escolar</t>
  </si>
  <si>
    <t>Actualización del Plan Departamental para la Gestión del Riesgo de Desastres y la Estrategia Departamental de Respuesta a Emergencias.</t>
  </si>
  <si>
    <t xml:space="preserve">Formular un Plan Departamental para Incendios Forestales. </t>
  </si>
  <si>
    <t>4.6.3.2</t>
  </si>
  <si>
    <t>Obras o actividades de adaptación al cambio climático, resiliencia y/o desarrollo sostenible.</t>
  </si>
  <si>
    <t>4.6.3.3</t>
  </si>
  <si>
    <t>Obras de reducción del riesgo</t>
  </si>
  <si>
    <t>Adecuación sismoresistente a edificaciones indispensables</t>
  </si>
  <si>
    <t>4.6.4</t>
  </si>
  <si>
    <t>4.6.4.1</t>
  </si>
  <si>
    <t>Fortalecimiento y/o dotación a los equipos de socorro</t>
  </si>
  <si>
    <t>Talleres sobre preparación para la emergencia y creación de comités comunitarios de respuesta.</t>
  </si>
  <si>
    <t>Simulacros de evacuación</t>
  </si>
  <si>
    <t>4.6.4.2</t>
  </si>
  <si>
    <t>Red de comunicación en el Departamento fortalecida</t>
  </si>
  <si>
    <t>Dotación del Centro Logístico Humanitario</t>
  </si>
  <si>
    <t>Construcción y Dotación del Centro Logístico Humanitario para el Catatumbo.</t>
  </si>
  <si>
    <t>4.6.4.3</t>
  </si>
  <si>
    <t>Obras de rehabilitación y reconstrucción</t>
  </si>
  <si>
    <t>Damnificados apoyados por eventos naturales o antrópicos no intencionales</t>
  </si>
  <si>
    <t>4.6.4.4</t>
  </si>
  <si>
    <t>Operatividad del Banco de Maquinaria</t>
  </si>
  <si>
    <t>4.7 Más Oportunidades para la Vivienda Digna.</t>
  </si>
  <si>
    <t>4,7,1 Más hogares en vivienda propia</t>
  </si>
  <si>
    <t>4.7</t>
  </si>
  <si>
    <t>4.7.1</t>
  </si>
  <si>
    <t>4.7.1.1</t>
  </si>
  <si>
    <t>4.7.1.1 Construcción de viviendas y áreas de urbanismo en zonas urbanas y rurales.</t>
  </si>
  <si>
    <t>VIVIENDA</t>
  </si>
  <si>
    <t>Obras de urbanismo construidas o mejoradas para proyectos de vivienda en zonas urbana y rural con apoyo del Departamento</t>
  </si>
  <si>
    <r>
      <t xml:space="preserve">Predios adquiridos </t>
    </r>
    <r>
      <rPr>
        <sz val="16"/>
        <color rgb="FF000000"/>
        <rFont val="Arial"/>
        <family val="2"/>
      </rPr>
      <t>para el desarrollo de proyectos de vivienda</t>
    </r>
  </si>
  <si>
    <t>4.7.1.2</t>
  </si>
  <si>
    <t xml:space="preserve">4.7.1.2 Habilitación del suelo para vivienda </t>
  </si>
  <si>
    <t>Municipios con implementación de Políticas públicas acordes con el ordenamiento del territorio</t>
  </si>
  <si>
    <t>4,7,2 Mejores viviendas, vida digna</t>
  </si>
  <si>
    <t>4.7.2</t>
  </si>
  <si>
    <t>4.7.2.1</t>
  </si>
  <si>
    <t>4.7.2.1 Mejoramiento de vivienda en zona urbana y/o rural</t>
  </si>
  <si>
    <t>Mejoramientos de vivienda en la zona urbana y/o rural realizados</t>
  </si>
  <si>
    <t xml:space="preserve">Unidades Sanitarias construidas </t>
  </si>
  <si>
    <t>Cocinas/estufas ecológicas construidas</t>
  </si>
  <si>
    <t>Banco de Materiales conformado para tener una Vivienda Digna..</t>
  </si>
  <si>
    <t>4,7,3 Saneamiento y Titulación de la Propiedad Pública Inmobiliaria</t>
  </si>
  <si>
    <t>4.7.3</t>
  </si>
  <si>
    <t>4.7.3.1</t>
  </si>
  <si>
    <t>4.7.3.1 Identificación de predios de propiedad del departamento o municipios.</t>
  </si>
  <si>
    <t>Municipios con asistencia técnica para la identificación de Bienes de Propiedad de Entidades Públicas</t>
  </si>
  <si>
    <t>Predios verificados como aptos para la construcción de Vivienda Nueva.</t>
  </si>
  <si>
    <t>4.7.3.2</t>
  </si>
  <si>
    <t>4.7.3.2  Titulación de predios fiscales, urbanos y rurales</t>
  </si>
  <si>
    <t>Predios fiscales, urbanos y rurales con acompañamiento interinstitucional para su titulación.</t>
  </si>
  <si>
    <t xml:space="preserve">5. Infraestructura </t>
  </si>
  <si>
    <t>5</t>
  </si>
  <si>
    <t>5.1</t>
  </si>
  <si>
    <t>5.1.1</t>
  </si>
  <si>
    <t>5.1.1.1</t>
  </si>
  <si>
    <t>Inventario Vial Departamental Actualizado</t>
  </si>
  <si>
    <t>VÍAS</t>
  </si>
  <si>
    <t>5.1.1.2</t>
  </si>
  <si>
    <t>Estudios y Diseños para el mejoramiento de los circuitos viales Departamentales</t>
  </si>
  <si>
    <t>km de vías Mejoradas y pavimentadas</t>
  </si>
  <si>
    <t>5.1.2</t>
  </si>
  <si>
    <t>5.1.2.1</t>
  </si>
  <si>
    <t>km de la red Vial de Tercer Orden del Departamento con mejoramiento y mantenimiento (incluye combos viales)</t>
  </si>
  <si>
    <t>Puentes y/o Puentes Hamacas construidos y/o mejorados</t>
  </si>
  <si>
    <t xml:space="preserve">Diseño, construcción, mejoramiento y/o mantenimiento de los caminos ancestrales de las comunidades indígenas </t>
  </si>
  <si>
    <t>5.1.3</t>
  </si>
  <si>
    <t>5.1.3.1</t>
  </si>
  <si>
    <t>Kilómetro de vía urbana pavimentada</t>
  </si>
  <si>
    <t>Estudios y Diseños de pavimentación y construcción de obras complementarias de Vías Urbanas del Departamento realizados</t>
  </si>
  <si>
    <t>5.1.4</t>
  </si>
  <si>
    <t>5.1.4.1</t>
  </si>
  <si>
    <t>Porcentaje de avance en la gestión para Estudios, Diseños y construcción de variantes de la red vial de primer orden</t>
  </si>
  <si>
    <t>Porcentaje de avance de gestión para el mantenimiento y mejoramiento de la red vial a cargo de la nación</t>
  </si>
  <si>
    <t>5.1.4.2</t>
  </si>
  <si>
    <t>Porcentaje de avance en gestión para la construcción de puentes vehiculares y peatonales</t>
  </si>
  <si>
    <t>Porcentaje de avance en gestión para la construcción de circuitos peatonales, ciclorutas, malecones en las red vial del Área metropolitana de Cúcuta</t>
  </si>
  <si>
    <t>5.1.4.3</t>
  </si>
  <si>
    <t>5.2</t>
  </si>
  <si>
    <t>5.2.1</t>
  </si>
  <si>
    <t>5.2.1.1</t>
  </si>
  <si>
    <t>Sistema de Gestión de Calidad ajustado a las exigencias del MIGP</t>
  </si>
  <si>
    <t>TRÁNSITO</t>
  </si>
  <si>
    <t>Plataforma web para trámites diseñada y en funcionamiento</t>
  </si>
  <si>
    <t>Estudio de factibilidad para la instalación de mecanismos de foto detección para salvar vidas</t>
  </si>
  <si>
    <t>Secretarías y entidades del orden departamental adelantarán intervenciones en pro de la movilidad y seguridad vial de manera conjunta y articulada con la STD</t>
  </si>
  <si>
    <t>Sedes operativas creadas en municipios focalizados con mayor índice de accidentalidad y dificultades en la movilidad, que no cuenten con organismo de tránsito</t>
  </si>
  <si>
    <t>Campañas para la legalización, normalización de requisitos y exigencias de tránsito en alianza con otros actores viales</t>
  </si>
  <si>
    <t>Planes Locales de Seguridad Vial han sido auditados y vigilados</t>
  </si>
  <si>
    <t>Municipios contarán con un Plan Local Seguridad Vial</t>
  </si>
  <si>
    <t>Pliegos contendrán como requisito para concursar contar con el Plan Estratégico de Seguridad Vial</t>
  </si>
  <si>
    <t xml:space="preserve">Empresas cuentan con un Plan Estratégico de Seguridad Vial </t>
  </si>
  <si>
    <t>Instituciones Educativas cuentan con Plan de Movilidad Escolar</t>
  </si>
  <si>
    <t>Establecimientos de comercio que se dedican al expendio de licores, bares, discotecas y afines cuentan con un Plan Estratégico de Responsabilidad en el Consumo de Alcohol</t>
  </si>
  <si>
    <t>Decreto modificando el Comité Departamental de Seguridad Vial</t>
  </si>
  <si>
    <t>Plan Estratégico de Tecnologías de la Información y las Comunicaciones formulado</t>
  </si>
  <si>
    <t>Red de empresas promotoras de la seguridad vial constituida y en funcionamiento</t>
  </si>
  <si>
    <t>Observatorio Departamental de Seguridad Vial y Movilidad creado y en funcionamiento</t>
  </si>
  <si>
    <t>Mesa Departamental de Políticas Públicas de Motociclistas creado y en funcionamiento</t>
  </si>
  <si>
    <t>Plan Departamental de Seguridad Vial y Movilidad de Motociclistas formulado y en implementación</t>
  </si>
  <si>
    <t>Optimización de los servicios y procesos administrativos de la Secretaría (Recursos humanos y tecnológicos)</t>
  </si>
  <si>
    <t>5.2.1.2</t>
  </si>
  <si>
    <t>Instituciones educativas adoptan en sus PEI de manera trasversal la movilidad y seguridad vial para salvar vidas</t>
  </si>
  <si>
    <t>Proyectos de investigación en etapa inicial, asociados a los problemas de movilidad y seguridad vial liderados por universidades de la región</t>
  </si>
  <si>
    <t>Programa dirigido a conductores para prevenir el consumo de alcohol antes y durante la conducción</t>
  </si>
  <si>
    <t>Proyecto transversal en seguridad vial, movilidad y conducción, formulado e implementado en las IES de la región</t>
  </si>
  <si>
    <t>Programa de auditoría dirigido a las empresas de la región, para la revisión y exigencia del cumplimiento del PESV, conforme a los requisitos exigidos y plasmados en la normatividad legal vigente</t>
  </si>
  <si>
    <t>5.2.1.3</t>
  </si>
  <si>
    <t>Comité consultivo de infraestructura vial, creado y en funcionamiento</t>
  </si>
  <si>
    <t>Mapa de siniestralidad departamental</t>
  </si>
  <si>
    <t>Plan de medios alternativos de transporte para los municipios del Departamento</t>
  </si>
  <si>
    <t>Programa de acondicionamiento de puntos críticos dentro de la infraestructura vial en los municipios con alta densidad poblacional, que afectan significativamente la movilidad de las personas en situación de discapacidad</t>
  </si>
  <si>
    <t>Gestión del proceso de transferencia de mercancías de transporte terrestre a férreo</t>
  </si>
  <si>
    <t>Gestión de los estudios y diseños para el puerto fluvial de Norte de Santander sobre el río magdalena</t>
  </si>
  <si>
    <t>5.2.1.4</t>
  </si>
  <si>
    <t xml:space="preserve">Empresas de transporte urbano colectivo han sido auditadas con respecto al cumplimiento de los estándares de calidad exigidos, en el marco del Plan Estratégico de Seguridad Vial </t>
  </si>
  <si>
    <t>Programa para la promoción del uso adecuado de los elementos de protección personal en bici usuarios y motociclistas formulado y en implementación</t>
  </si>
  <si>
    <t xml:space="preserve">Plan para la supervisión y control a las entidades y los mecanismos que garantizan las condiciones adecuadas de vehículos motorizados </t>
  </si>
  <si>
    <t>5.2.1.5</t>
  </si>
  <si>
    <t>5.2.1.5 Atención oportuna a víctimas por siniestros viales</t>
  </si>
  <si>
    <t>Centro de referencia para la atención de víctimas en hechos de tránsito, creado y en funcionamiento</t>
  </si>
  <si>
    <t>Línea telefónica única para la atención de hechos de tránsito, en funcionamiento</t>
  </si>
  <si>
    <t>Equipos e insumos adquiridos para rescate vehicular y atención pre hospitalaria, para los organismos de rescate que actualmente apoyan la atención de víctimas de hechos de tránsito</t>
  </si>
  <si>
    <t xml:space="preserve">Personal asociado al sector de la salud ha recibido la capacitación en primer respondiente </t>
  </si>
  <si>
    <t xml:space="preserve">Personal conductores de vehículos de transporte público, intermunicipal y de carga han recibido la capacitación en primeros auxilios </t>
  </si>
  <si>
    <t>5.3</t>
  </si>
  <si>
    <t>5.3.1</t>
  </si>
  <si>
    <t>5.3.1.1</t>
  </si>
  <si>
    <t>AGUAS</t>
  </si>
  <si>
    <t>Esquema Regional de Operación de la infraestructura del Proyecto del Acueducto Metropolitano de Cúcuta, Villa del Rosario y Los Patios implementado.</t>
  </si>
  <si>
    <t>5.3.1.2</t>
  </si>
  <si>
    <t>Acueductos y alcantarillados urbano y rural optimizados</t>
  </si>
  <si>
    <t>Estudios y Diseños y/o construcción de proyectos de soluciones individuales rurales, PDET</t>
  </si>
  <si>
    <t>5.3.1.3</t>
  </si>
  <si>
    <t>5.3.2</t>
  </si>
  <si>
    <t>5.3.2.1</t>
  </si>
  <si>
    <t>Estrategias de esquemas asociativos subregionales para la recolección y aprovechamiento de residuos sólidos impulsados</t>
  </si>
  <si>
    <t>5.3.2.2</t>
  </si>
  <si>
    <t>Municipios con Acompañamiento en la implementación de estrategias de fortalecimiento, aseguramiento de la prestación y/o transformación de los prestadores de los servicios de Agua Potable y Saneamiento Básico urbanos y/o rurales</t>
  </si>
  <si>
    <t>5.3.2.3</t>
  </si>
  <si>
    <t>Plan de Gestión social del Sector de APSB implementado.</t>
  </si>
  <si>
    <t>Plan Ambiental del Sector de APSB implementado.</t>
  </si>
  <si>
    <t>Plan de Gestión del Riesgo del Sector de APSB implementado.</t>
  </si>
  <si>
    <t>6. Productividad</t>
  </si>
  <si>
    <t>6.</t>
  </si>
  <si>
    <t>6.1</t>
  </si>
  <si>
    <t>6.1.1</t>
  </si>
  <si>
    <t>6.1.1.1</t>
  </si>
  <si>
    <t>Proyectos de investigación gestionados y/o apoyados, de impacto en los sectores agropecuario y agroindustrial</t>
  </si>
  <si>
    <t>AGRICULTURA</t>
  </si>
  <si>
    <t>6.1.1.2</t>
  </si>
  <si>
    <t>Plan Departamental de Extensión Agropecuaria PDEA, formulado, aprobado e implementado</t>
  </si>
  <si>
    <t>6.1.2</t>
  </si>
  <si>
    <t>6.1.2.1</t>
  </si>
  <si>
    <t>Fondo complementario de garantías del sector agropecuario y rural capitalizado</t>
  </si>
  <si>
    <t>6.1.3</t>
  </si>
  <si>
    <t>6.1.3.1</t>
  </si>
  <si>
    <t>Proyectos productivos agrícolas y/o pecuarios presentados a través de Convocatorias</t>
  </si>
  <si>
    <t>Proyectos productivos con enfoque territorial gestionados y/o apoyados</t>
  </si>
  <si>
    <t>Proyectos productivos agropecuarios o agroindustriales gestionados y/o apoyados</t>
  </si>
  <si>
    <t>6.1.3.2</t>
  </si>
  <si>
    <t>Proyectos productivos con jóvenes rurales gestionados y/o apoyados</t>
  </si>
  <si>
    <t>Proyectos productivos con mujeres rurales gestionados y/o apoyados</t>
  </si>
  <si>
    <t>Proyectos productivos con población víctima gestionados y/o apoyados</t>
  </si>
  <si>
    <t>6.1.3.3</t>
  </si>
  <si>
    <t>Hectáreas de café sembradas y/o mejoradas</t>
  </si>
  <si>
    <t>Proyectos gestionados y/o apoyados para mejorar la producción de arroz</t>
  </si>
  <si>
    <t>6.1.3.4</t>
  </si>
  <si>
    <t>Eventos y/o ferias de agro negocios apoyadas</t>
  </si>
  <si>
    <t>6.1.3.5</t>
  </si>
  <si>
    <t>Evaluaciones agropecuarias municipales EVA realizadas</t>
  </si>
  <si>
    <t>6.1.3.6</t>
  </si>
  <si>
    <t>Plan de Seguridad Alimentaria y Nutricional Formulado</t>
  </si>
  <si>
    <t>6.1.4</t>
  </si>
  <si>
    <t>6.1.4.1</t>
  </si>
  <si>
    <t>Proyectos de infraestructura productiva gestionados y/o apoyados para fortalecer las cadenas de valor</t>
  </si>
  <si>
    <t>Distritos de riego construidos y/o rehabilitados</t>
  </si>
  <si>
    <t>6.1.5</t>
  </si>
  <si>
    <t>6.1.5.1</t>
  </si>
  <si>
    <t>Predios rurales gestionados y/o apoyados en el proceso de titulación</t>
  </si>
  <si>
    <t>Sistema catastral gestionado y/o implementado</t>
  </si>
  <si>
    <t>6.1.6</t>
  </si>
  <si>
    <t>6.1.6.1</t>
  </si>
  <si>
    <t>Acciones de articulación interinstitucional realizadas</t>
  </si>
  <si>
    <t>6.1.7</t>
  </si>
  <si>
    <t>6.1.7.1</t>
  </si>
  <si>
    <t>Sistema apoyado para la producción de productos inocuos</t>
  </si>
  <si>
    <t>6.1.8</t>
  </si>
  <si>
    <t>6.1.8.1</t>
  </si>
  <si>
    <t>6.1.8.1 Desarrollo del sector forestal</t>
  </si>
  <si>
    <t>Talleres para sensibilizar y fortalecer las capacidades del sector forestal</t>
  </si>
  <si>
    <t>Municipios con establecimiento de especies forestales</t>
  </si>
  <si>
    <t>6.1.9</t>
  </si>
  <si>
    <t>6.1.9.1</t>
  </si>
  <si>
    <t>6.2</t>
  </si>
  <si>
    <t>6.2.1</t>
  </si>
  <si>
    <t>6.2.1.1</t>
  </si>
  <si>
    <t>Diseño Marca Región</t>
  </si>
  <si>
    <t>TURISMO</t>
  </si>
  <si>
    <t>Eventos previos a la celebración del Bicentenario</t>
  </si>
  <si>
    <t>Eventos previos a la conmemoración de los 450 de Ocaña en conjunto con entidades regionales</t>
  </si>
  <si>
    <t>Participaciones en eventos de impacto turístico (Misiones Comerciales a destinos regionales, ruedas de negocio, ferias nacionales)</t>
  </si>
  <si>
    <t>Destinos Turísticos promocionados</t>
  </si>
  <si>
    <t>6.2.1.2</t>
  </si>
  <si>
    <t>Campañas de prevención de ESCNNA (una por año)</t>
  </si>
  <si>
    <t>6.2.2</t>
  </si>
  <si>
    <t>6.2.2.1</t>
  </si>
  <si>
    <t>Consejo Consultivo de Turismo reactivado</t>
  </si>
  <si>
    <t>Consejo de Seguridad Departamental Turístico reactivado</t>
  </si>
  <si>
    <t>Plan de Desarrollo Turístico Actualizado</t>
  </si>
  <si>
    <t>Plan de Acción Corredor Turístico Nororiental Diseñado</t>
  </si>
  <si>
    <t>Mesa de turismo reestructurada</t>
  </si>
  <si>
    <t>Software oferta-demanda sitios turísticos implementado</t>
  </si>
  <si>
    <t>6.2.3</t>
  </si>
  <si>
    <t>6.2.3.1</t>
  </si>
  <si>
    <t>Promoción divulgación de la construcción del Centro de Convenciones</t>
  </si>
  <si>
    <t>Proyectos de infraestructura turística apoyados</t>
  </si>
  <si>
    <t>6.2.3.2</t>
  </si>
  <si>
    <t>Talleres de formación dirigidos a actores de la cadena turística</t>
  </si>
  <si>
    <t>Implementación Programa Colegios amigos del Turismo (emprendimientos en turismo naranja)</t>
  </si>
  <si>
    <t>6.3</t>
  </si>
  <si>
    <t>6.3.1</t>
  </si>
  <si>
    <t>6.3.1.1</t>
  </si>
  <si>
    <t>Programa de asesoramiento y acompañamiento a emprendedores en las etapas de ideación, pre-incubación, incubación y aceleración creado</t>
  </si>
  <si>
    <t>ECONÓMICO</t>
  </si>
  <si>
    <t>Iniciativas de emprendimientos creativos y culturales (Economía Naranja) promocionadas</t>
  </si>
  <si>
    <t>6.3.1.2</t>
  </si>
  <si>
    <t>Ruta del Emprendimiento e innovación creada</t>
  </si>
  <si>
    <t>Estrategias para promocionar el fortalecimiento de los Ecosistema de Innovación y Emprendimiento virtual</t>
  </si>
  <si>
    <t>6.3.2</t>
  </si>
  <si>
    <t>6.3.2.1</t>
  </si>
  <si>
    <t>Créditos para fortalecimiento y aceleración de emprendimientos</t>
  </si>
  <si>
    <t>Emprendimientos apoyados financiera y/o comercialmente</t>
  </si>
  <si>
    <t>6.3.2.2</t>
  </si>
  <si>
    <t xml:space="preserve">Ferias y eventos de emprendimiento apoyados </t>
  </si>
  <si>
    <t xml:space="preserve">Evento creado para la promoción y generación de Emprendimientos en el Departamento </t>
  </si>
  <si>
    <t xml:space="preserve">Iniciativas de formaciones, congresos y eventos virtuales de emprendedores </t>
  </si>
  <si>
    <t>6.3.2.3</t>
  </si>
  <si>
    <t>Escuela de Liderazgo de Innovadores y Emprendedores de Norte de Santander apoyada.</t>
  </si>
  <si>
    <t>Parque tecnológico diseñado que apoye la industria de la región</t>
  </si>
  <si>
    <t>Plataformas de construcción de futuros emprendimientos para la búsqueda de Ángeles Inversionistas y/o Aceleradoras Digitales apoyadas</t>
  </si>
  <si>
    <t>6.4</t>
  </si>
  <si>
    <t>6.4.1</t>
  </si>
  <si>
    <t>6.4.1.1</t>
  </si>
  <si>
    <t>Iniciativas apoyadas que permitan generar capacidades de innovación de los empresarios de Norte de Santander</t>
  </si>
  <si>
    <t>6.4.1.2</t>
  </si>
  <si>
    <t>Creación del Banco de Proyectos de CTeI</t>
  </si>
  <si>
    <t>Apoyo al programa de Spin-Off e innovación</t>
  </si>
  <si>
    <t>Implementar un nuevo modelo de competitividad “Diamante de la Competitividad”.</t>
  </si>
  <si>
    <t>6.4.2</t>
  </si>
  <si>
    <t>6.4.2.1</t>
  </si>
  <si>
    <t>Centro de Innovación y Productividad apoyado</t>
  </si>
  <si>
    <t>Programa de incubación de empresas de base tecnológica apoyado en su operación</t>
  </si>
  <si>
    <t>6.4.2.2</t>
  </si>
  <si>
    <t>Estrategia para la promoción de la propiedad intelectual y la generación de patentes apoyada</t>
  </si>
  <si>
    <t>Iniciativa de transferencia de conocimiento y tecnología de la academia a la base industrial apoyada</t>
  </si>
  <si>
    <t>6.4.3</t>
  </si>
  <si>
    <t>6.4.3.1</t>
  </si>
  <si>
    <t>TIC</t>
  </si>
  <si>
    <t>6.4.4</t>
  </si>
  <si>
    <t>6.4.4.1</t>
  </si>
  <si>
    <t>Proyectos con componente TIC para la investigación en el Agro</t>
  </si>
  <si>
    <t>Proyecto con componente de innovación para MIPYMES</t>
  </si>
  <si>
    <t>6.5</t>
  </si>
  <si>
    <t>6.5.1</t>
  </si>
  <si>
    <t>6.5.1.1</t>
  </si>
  <si>
    <t>Unidades de producción minera de carbón y arcilla acompañadas, para que lleguen a los grados 2 y 3 de formalización de la actividad (minería formal y minería formal avanzada)</t>
  </si>
  <si>
    <t>6.5.1.2</t>
  </si>
  <si>
    <t>Capacitaciones a títulos mineros en buenas prácticas operativas, seguridad y autocuidado para el desarrollo de las labores en el trabajo.</t>
  </si>
  <si>
    <t xml:space="preserve">Unidades de producción minera dotadas de elementos de protección personal de seguridad minera </t>
  </si>
  <si>
    <t>Unidades productivas mineras de carbón, arcilla, gravas y arenas, caliza y roca fosfórica en el Departamento caracterizadas</t>
  </si>
  <si>
    <t>Campañas realizadas para el control y erradicación de la minería informal en el Departamento</t>
  </si>
  <si>
    <t>Vías terciarias utilizadas para la minería en la región mejoradas.</t>
  </si>
  <si>
    <t>6.5.2</t>
  </si>
  <si>
    <t>6.5.2.1</t>
  </si>
  <si>
    <t>Eventos promocionales de la minería de la región realizados</t>
  </si>
  <si>
    <t xml:space="preserve">Reactivación de la alianza Empresa-Universidad-Estado con la estructuración de proyectos y/o iniciativas que implementen nuevas tecnologías. </t>
  </si>
  <si>
    <t>Programa de transformación de la vocación del sector minero energético diseñado</t>
  </si>
  <si>
    <t>6.5.2.2</t>
  </si>
  <si>
    <t>6.5.2.3</t>
  </si>
  <si>
    <t>Proyectos diseñados, formulados y/o ejecutados con utilización de energías alternativas y/o renovables</t>
  </si>
  <si>
    <t>6.6</t>
  </si>
  <si>
    <t>6.6.1</t>
  </si>
  <si>
    <t>6.6.1.1</t>
  </si>
  <si>
    <t>6.6.1.1. Empoderamiento y capacitación digital ciudadana</t>
  </si>
  <si>
    <t xml:space="preserve">Personas empoderadas y capacitadas en Ciudadanía Digital </t>
  </si>
  <si>
    <t xml:space="preserve">Ciudadanos formados en uso seguro y responsable de las TIC </t>
  </si>
  <si>
    <t>Personas con discapacidad visual y/o auditiva formados en Uso y Apropiación TIC</t>
  </si>
  <si>
    <t>6.6.1.2</t>
  </si>
  <si>
    <t>6.6.1.2. Formación Técnica y/o Tecnológica en el área de TIC</t>
  </si>
  <si>
    <t>Ciudadanos formados técnica y/o tecnológicamente en competencias y habilidades digitales</t>
  </si>
  <si>
    <t>6.6.1.3</t>
  </si>
  <si>
    <t>6.6.1.3. Tecnologías para Educar</t>
  </si>
  <si>
    <t>Docentes capacitados en innovación de prácticas pedagógicas</t>
  </si>
  <si>
    <t>6.6.1.4</t>
  </si>
  <si>
    <t>6.6.1.4. Modalidad Laboral de Teletrabajo</t>
  </si>
  <si>
    <t>Modelo de teletrabajo para la Gobernación de Norte de Santander adoptado.</t>
  </si>
  <si>
    <t>Personas y trabajadores del sector empresarial con sensibilización, formación y acompañamiento en teletrabajo.</t>
  </si>
  <si>
    <t>6.6.2</t>
  </si>
  <si>
    <t>6.6.2.1</t>
  </si>
  <si>
    <t>6.6.2.1. Desarrollo de Herramientas Tecnológicas</t>
  </si>
  <si>
    <t>Nuevas plataformas, Sistemas de información y/o aplicaciones para los diferentes sectores</t>
  </si>
  <si>
    <t>Nuevos video juegos educativos</t>
  </si>
  <si>
    <t>6.2.2.2</t>
  </si>
  <si>
    <t>6.6.2.2. Implementación de herramientas e iniciativas desarrolladas</t>
  </si>
  <si>
    <t>Nuevas Instituciones educativas con implementación de la plataforma VIVECOLEGIO</t>
  </si>
  <si>
    <t xml:space="preserve">Nuevas Instituciones educativas con implementación de la plataforma de Asistencia Integral para la promoción y prevención de la salud escolar </t>
  </si>
  <si>
    <t>Red de información implementada para el fortalecimiento de la planificación, la investigación y gestión del desarrollo en CTel</t>
  </si>
  <si>
    <t>6.6.3</t>
  </si>
  <si>
    <t>6.6.3.1</t>
  </si>
  <si>
    <t>6.6.3.1. Infraestructura Tecnológica</t>
  </si>
  <si>
    <t>Nuevas zonas digitales urbanos y rurales</t>
  </si>
  <si>
    <t>Nuevos sitios digitales comunitarios urbanos y rurales</t>
  </si>
  <si>
    <t>Diseño de estrategia para la ampliación de cobertura de telefonía móvil</t>
  </si>
  <si>
    <t>Diseño de estrategia para beneficiar mayor poblaciones con cobertura TDT</t>
  </si>
  <si>
    <t>Dotaciones de Herramientas tecnológicas para estudiantes en IE</t>
  </si>
  <si>
    <t>6.6.3.2</t>
  </si>
  <si>
    <t>6.6.3.2. Conectividad a Internet</t>
  </si>
  <si>
    <t xml:space="preserve">Sitios digitales comunitarios con sostenibilidad y continuidad de conectividad </t>
  </si>
  <si>
    <t xml:space="preserve">Nuevas sedes escolares con conectividad </t>
  </si>
  <si>
    <t>Instituciones Educativas con continuidad de conectividad</t>
  </si>
  <si>
    <t>Nuevos hogares de estrato 1 y 2 con conexión a internet</t>
  </si>
  <si>
    <t>6.6.3.3</t>
  </si>
  <si>
    <t>6.6.3.3. Política Verde</t>
  </si>
  <si>
    <t>Implementación de la Política de recolección de residuos de aparatos eléctricos y electrónicos (RAEE) en IE, Entidades públicas y territoriales</t>
  </si>
  <si>
    <t>6.6.4</t>
  </si>
  <si>
    <t>6.6.4.1</t>
  </si>
  <si>
    <t xml:space="preserve">Trámites, servicios u OPAs totalmente en línea </t>
  </si>
  <si>
    <t xml:space="preserve">Procesos administrativos optimizados con el uso de TIC </t>
  </si>
  <si>
    <t xml:space="preserve">Ejercicios de Participación Ciudadana realizados con el uso de TIC </t>
  </si>
  <si>
    <t>Modelo de Territorio y Ciudad Inteligente implementado</t>
  </si>
  <si>
    <t xml:space="preserve">Servidores Públicos sensibilizados en la Política de Gobierno Digital </t>
  </si>
  <si>
    <t xml:space="preserve">Plan de Arquitectura Empresarial implementado </t>
  </si>
  <si>
    <t>Plan de Servicios Ciudadanos Digitales elaborado</t>
  </si>
  <si>
    <t>Modelo de Política de Seguridad implementado</t>
  </si>
  <si>
    <t>6.6.4.2</t>
  </si>
  <si>
    <t>6.7</t>
  </si>
  <si>
    <t>6.7.1</t>
  </si>
  <si>
    <t>6.7.1.1</t>
  </si>
  <si>
    <t>Programa de asesoramiento y acompañamiento a mipymes creado para diversificación de su producto</t>
  </si>
  <si>
    <t>Estrategia para incentivar la promoción de la transferencia de conocimiento empresarial</t>
  </si>
  <si>
    <t>6.7.1.2</t>
  </si>
  <si>
    <t>Proyectos de iniciativas clúster del sector empresarial de Norte de Santander apoyados</t>
  </si>
  <si>
    <t>Estrategias a nivel departamental de promoción de la Industria y consumo local implementadas.</t>
  </si>
  <si>
    <t>6.7.1.3</t>
  </si>
  <si>
    <t>Microempresarios capacitados en innovación, asociatividad, gestión administrativa, comercial, financiera y/o tecnológica, priorizando en población vulnerable</t>
  </si>
  <si>
    <t>Iniciativas de formalización empresarial y/o laboral apoyadas</t>
  </si>
  <si>
    <t>6.7.2</t>
  </si>
  <si>
    <t>6.7.2.1</t>
  </si>
  <si>
    <t>Fondo complementario de Garantías para el sector empresarial creado</t>
  </si>
  <si>
    <t xml:space="preserve">Mipymes con acceso a líneas de apalancamiento financiero </t>
  </si>
  <si>
    <t>6.7.2.2</t>
  </si>
  <si>
    <t>Evento como vitrina internacional para el impulso y promoción de los sectores productivos realizado</t>
  </si>
  <si>
    <t>6.7.2.3</t>
  </si>
  <si>
    <t>Estrategia apoyada para el fortalecimiento y promoción de la Agencia de Inversión de Norte de Santander</t>
  </si>
  <si>
    <t xml:space="preserve">Campañas para la promoción de las Zonas Económicas y Sociales Especiales ZESE </t>
  </si>
  <si>
    <t>6.8</t>
  </si>
  <si>
    <t>6.8.1</t>
  </si>
  <si>
    <t>6.8.1.1</t>
  </si>
  <si>
    <t>Estrategias comerciales promocionadas a partir de una marca región y sello territorial.</t>
  </si>
  <si>
    <t>6.8.1.2</t>
  </si>
  <si>
    <t>Estrategia diseñada para el Fortalecimiento de la capacidad instalada de la zona franca como eje del desarrollo industrial en Norte de Santander.</t>
  </si>
  <si>
    <t>Campañas de promoción y material publicitario, para promover la zona franca</t>
  </si>
  <si>
    <t>Actualización del Régimen Franco</t>
  </si>
  <si>
    <t>6.8.1.3</t>
  </si>
  <si>
    <t>6.8.2</t>
  </si>
  <si>
    <t>6.8.2.1</t>
  </si>
  <si>
    <t>Estrategia implementada para la generación de las condiciones que faciliten la exportación de productos y servicios no tradicionales mediante los sectores público - privados y académicos.</t>
  </si>
  <si>
    <t>Aunar esfuerzos que permitan el fortalecimiento de Promotoras de Inversión</t>
  </si>
  <si>
    <t>6.8.2.2</t>
  </si>
  <si>
    <t>Ferias y/o misiones y/o ruedas comerciales organizadas para el acceso a mercados internacionales.</t>
  </si>
  <si>
    <t>Evento o estrategia de promoción de la Marca Región en el exterior apoyado</t>
  </si>
  <si>
    <t xml:space="preserve">Hoja de Ruta para la internacionalización implementada y apoyada </t>
  </si>
  <si>
    <t>Planes de internacionalización para los sectores productivos con valor agregado apoyados y/o creados</t>
  </si>
  <si>
    <t>6.8.2.3</t>
  </si>
  <si>
    <t xml:space="preserve">Distrito de la Innovación y el Emprendimiento fundado (articulación del sector privado y público) </t>
  </si>
  <si>
    <t>6.8.3</t>
  </si>
  <si>
    <t>6.8.3.1</t>
  </si>
  <si>
    <t>Promover la consolidación de la política de empleo en el marco de trabajo digno y decente a nivel público y privado</t>
  </si>
  <si>
    <t>Impulsar la consolidación de información sobre empleabilidad y productividad</t>
  </si>
  <si>
    <t xml:space="preserve">Apoyar la implementación del programa de Beneficios Económicos Periódicos BEPS </t>
  </si>
  <si>
    <t>Verificación</t>
  </si>
  <si>
    <t>NACIÓN MUNICIPIOS</t>
  </si>
  <si>
    <t>Educación superior con calidad para reducir brechas e inequidades</t>
  </si>
  <si>
    <t>Fortalecimiento institucional y corresponsabilidad de todos los actores</t>
  </si>
  <si>
    <t>EJE ESTRATÈGICO</t>
  </si>
  <si>
    <t>PLAN DE DESARROLLO 2020-2023 "MÀS OPORTUNIDADES PARA TODOS"</t>
  </si>
  <si>
    <t>LÌNEA ESTRATÈGICA</t>
  </si>
  <si>
    <t>aaaa-mm-dd</t>
  </si>
  <si>
    <t>SUB-PROGRAMA</t>
  </si>
  <si>
    <t>Nº Meta PDD</t>
  </si>
  <si>
    <t>OBSERVACIONES</t>
  </si>
  <si>
    <t>EJE ESTRATÉGICO</t>
  </si>
  <si>
    <t>LÍNEA ESTRATÉGICA</t>
  </si>
  <si>
    <t>Salud Ambiental</t>
  </si>
  <si>
    <t>Convivencia social y salud mental</t>
  </si>
  <si>
    <t>Seguridad alimentaria y nutricional</t>
  </si>
  <si>
    <t>Vida saludable y enfermedades transmisibles</t>
  </si>
  <si>
    <t>Salud pública en emergencias y desastres</t>
  </si>
  <si>
    <t>Salud y ámbito laboral</t>
  </si>
  <si>
    <t>Gestión diferencial de poblaciones vulnerables</t>
  </si>
  <si>
    <t>DESCRIPCIÓN  META</t>
  </si>
  <si>
    <t>EJES</t>
  </si>
  <si>
    <t>LÍNEAS</t>
  </si>
  <si>
    <t>programas</t>
  </si>
  <si>
    <t>subrogramas</t>
  </si>
  <si>
    <t>m.resultado</t>
  </si>
  <si>
    <t>m.producto</t>
  </si>
  <si>
    <t>E 1</t>
  </si>
  <si>
    <t>E 2</t>
  </si>
  <si>
    <t>E 3</t>
  </si>
  <si>
    <t>E 4</t>
  </si>
  <si>
    <t>E 5</t>
  </si>
  <si>
    <t>E 6</t>
  </si>
  <si>
    <t>E 7</t>
  </si>
  <si>
    <t>E 8</t>
  </si>
  <si>
    <t>E 9</t>
  </si>
  <si>
    <t>E 10</t>
  </si>
  <si>
    <t>E 11</t>
  </si>
  <si>
    <t>E 12</t>
  </si>
  <si>
    <t>E 13</t>
  </si>
  <si>
    <t>E 14</t>
  </si>
  <si>
    <t>E 15</t>
  </si>
  <si>
    <t>E 16</t>
  </si>
  <si>
    <t>E 17</t>
  </si>
  <si>
    <t>E 18</t>
  </si>
  <si>
    <t>E 19</t>
  </si>
  <si>
    <t>E 20</t>
  </si>
  <si>
    <t>E 21</t>
  </si>
  <si>
    <t>E 22</t>
  </si>
  <si>
    <t>E 23</t>
  </si>
  <si>
    <t>E 24</t>
  </si>
  <si>
    <t>E 25</t>
  </si>
  <si>
    <t>E 26</t>
  </si>
  <si>
    <t>E 27</t>
  </si>
  <si>
    <t>E 28</t>
  </si>
  <si>
    <t>E 29</t>
  </si>
  <si>
    <t>E 30</t>
  </si>
  <si>
    <t>E 31</t>
  </si>
  <si>
    <t>E 32</t>
  </si>
  <si>
    <t>E 33</t>
  </si>
  <si>
    <t>E 34</t>
  </si>
  <si>
    <t>E 35</t>
  </si>
  <si>
    <t>E 36</t>
  </si>
  <si>
    <t>E 37</t>
  </si>
  <si>
    <t>E 38</t>
  </si>
  <si>
    <t>E 39</t>
  </si>
  <si>
    <t>E 40</t>
  </si>
  <si>
    <t>E 41</t>
  </si>
  <si>
    <t>E 42</t>
  </si>
  <si>
    <t>E 43</t>
  </si>
  <si>
    <t>E 44</t>
  </si>
  <si>
    <t>E 45</t>
  </si>
  <si>
    <t>E 46</t>
  </si>
  <si>
    <t>E 47</t>
  </si>
  <si>
    <t>E 48</t>
  </si>
  <si>
    <t>E 49</t>
  </si>
  <si>
    <t>E 50</t>
  </si>
  <si>
    <t>E 51</t>
  </si>
  <si>
    <t>E 52</t>
  </si>
  <si>
    <t>E 53</t>
  </si>
  <si>
    <t>E 54</t>
  </si>
  <si>
    <t>E 55</t>
  </si>
  <si>
    <t>E 56</t>
  </si>
  <si>
    <t>E 57</t>
  </si>
  <si>
    <t>E 58</t>
  </si>
  <si>
    <t>E 59</t>
  </si>
  <si>
    <t>E 60</t>
  </si>
  <si>
    <t>E 61</t>
  </si>
  <si>
    <t>E 62</t>
  </si>
  <si>
    <t>E 63</t>
  </si>
  <si>
    <t>E 64</t>
  </si>
  <si>
    <t>E 65</t>
  </si>
  <si>
    <t>E 66</t>
  </si>
  <si>
    <t>E 67</t>
  </si>
  <si>
    <t>E 68</t>
  </si>
  <si>
    <t>E 69</t>
  </si>
  <si>
    <t>E 70</t>
  </si>
  <si>
    <t>E 71</t>
  </si>
  <si>
    <t>E 72</t>
  </si>
  <si>
    <t>E 73</t>
  </si>
  <si>
    <t>E 74</t>
  </si>
  <si>
    <t>E 75</t>
  </si>
  <si>
    <t>E 76</t>
  </si>
  <si>
    <t>E 77</t>
  </si>
  <si>
    <t>E 78</t>
  </si>
  <si>
    <t>E 79</t>
  </si>
  <si>
    <t>E 80</t>
  </si>
  <si>
    <t>E 81</t>
  </si>
  <si>
    <t>E 82</t>
  </si>
  <si>
    <t>E 83</t>
  </si>
  <si>
    <t>IDS 1</t>
  </si>
  <si>
    <t>IDS 2</t>
  </si>
  <si>
    <t>IDS 3</t>
  </si>
  <si>
    <t>IDS 4</t>
  </si>
  <si>
    <t>IDS 5</t>
  </si>
  <si>
    <t>IDS 6</t>
  </si>
  <si>
    <t>IDS 7</t>
  </si>
  <si>
    <t>IDS 8</t>
  </si>
  <si>
    <t>IDS 9</t>
  </si>
  <si>
    <t>IDS 10</t>
  </si>
  <si>
    <t>IDS 11</t>
  </si>
  <si>
    <t>IDS 12</t>
  </si>
  <si>
    <t>IDS 13</t>
  </si>
  <si>
    <t>IDS 14</t>
  </si>
  <si>
    <t>IDS 15</t>
  </si>
  <si>
    <t>IDS 16</t>
  </si>
  <si>
    <t>IDS 17</t>
  </si>
  <si>
    <t>IDS 18</t>
  </si>
  <si>
    <t>IDS 19</t>
  </si>
  <si>
    <t>IDS 29</t>
  </si>
  <si>
    <t>IDS 30</t>
  </si>
  <si>
    <t>IDS 31</t>
  </si>
  <si>
    <t>IDS 32</t>
  </si>
  <si>
    <t>IDS 33</t>
  </si>
  <si>
    <t>IDS 34</t>
  </si>
  <si>
    <t>IDS 35</t>
  </si>
  <si>
    <t>IDS 36</t>
  </si>
  <si>
    <t>IDS 37</t>
  </si>
  <si>
    <t>IDS 38</t>
  </si>
  <si>
    <t>IDS 39</t>
  </si>
  <si>
    <t>IDS 40</t>
  </si>
  <si>
    <t>IDS 41</t>
  </si>
  <si>
    <t>IDS 42</t>
  </si>
  <si>
    <t>IDS 43</t>
  </si>
  <si>
    <t>IDS 44</t>
  </si>
  <si>
    <t>IDS 45</t>
  </si>
  <si>
    <t>IDS 46</t>
  </si>
  <si>
    <t>IDS 47</t>
  </si>
  <si>
    <t>IDS 48</t>
  </si>
  <si>
    <t>IDS 49</t>
  </si>
  <si>
    <t>IDS 50</t>
  </si>
  <si>
    <t>IDS 51</t>
  </si>
  <si>
    <t>IDS 52</t>
  </si>
  <si>
    <t>Ind 1</t>
  </si>
  <si>
    <t>Ind 2</t>
  </si>
  <si>
    <t>Ind 3</t>
  </si>
  <si>
    <t>Ind 4</t>
  </si>
  <si>
    <t>Ind 5</t>
  </si>
  <si>
    <t>Ind 6</t>
  </si>
  <si>
    <t>Ind 7</t>
  </si>
  <si>
    <t>Ind 8</t>
  </si>
  <si>
    <t>Ind 9</t>
  </si>
  <si>
    <t>Ind 10</t>
  </si>
  <si>
    <t>Ind 11</t>
  </si>
  <si>
    <t>Ind 12</t>
  </si>
  <si>
    <t>Ind 13</t>
  </si>
  <si>
    <t>Ind 14</t>
  </si>
  <si>
    <t>Ind 15</t>
  </si>
  <si>
    <t>Ind 16</t>
  </si>
  <si>
    <t>Ind 17</t>
  </si>
  <si>
    <t>Ind 18</t>
  </si>
  <si>
    <t>Ind 19</t>
  </si>
  <si>
    <t>Ind 20</t>
  </si>
  <si>
    <t>Ind 21</t>
  </si>
  <si>
    <t>Ind 22</t>
  </si>
  <si>
    <t>Ind 23</t>
  </si>
  <si>
    <t>Ind 24</t>
  </si>
  <si>
    <t>Ind 25</t>
  </si>
  <si>
    <t>Ind 26</t>
  </si>
  <si>
    <t>Ind 27</t>
  </si>
  <si>
    <t>Ind 28</t>
  </si>
  <si>
    <t>ET 1</t>
  </si>
  <si>
    <t>ET 2</t>
  </si>
  <si>
    <t>ET 3</t>
  </si>
  <si>
    <t>ET 4</t>
  </si>
  <si>
    <t>ET 5</t>
  </si>
  <si>
    <t>ET 6</t>
  </si>
  <si>
    <t>ET 7</t>
  </si>
  <si>
    <t>ET 8</t>
  </si>
  <si>
    <t>ET 9</t>
  </si>
  <si>
    <t>ET 10</t>
  </si>
  <si>
    <t>ET 11</t>
  </si>
  <si>
    <t>ET 12</t>
  </si>
  <si>
    <t>ET 13</t>
  </si>
  <si>
    <t>ET 14</t>
  </si>
  <si>
    <t>NNA 1</t>
  </si>
  <si>
    <t>NNA 2</t>
  </si>
  <si>
    <t>NNA 3</t>
  </si>
  <si>
    <t>NNA 4</t>
  </si>
  <si>
    <t>NNA 5</t>
  </si>
  <si>
    <t>NNA 6</t>
  </si>
  <si>
    <t>NNA 7</t>
  </si>
  <si>
    <t>NNA 8</t>
  </si>
  <si>
    <t>NNA 9</t>
  </si>
  <si>
    <t>NNA 10</t>
  </si>
  <si>
    <t>NNA 11</t>
  </si>
  <si>
    <t>NNA 12</t>
  </si>
  <si>
    <t>NNA 13</t>
  </si>
  <si>
    <t>NNA 14</t>
  </si>
  <si>
    <t>NNA 15</t>
  </si>
  <si>
    <t>NNA 16</t>
  </si>
  <si>
    <t>NNA 17</t>
  </si>
  <si>
    <t>NNA 18</t>
  </si>
  <si>
    <t>NNA 19</t>
  </si>
  <si>
    <t>NNA 20</t>
  </si>
  <si>
    <t>NNA 21</t>
  </si>
  <si>
    <t>J 1</t>
  </si>
  <si>
    <t>J 2</t>
  </si>
  <si>
    <t>J 3</t>
  </si>
  <si>
    <t>J 4</t>
  </si>
  <si>
    <t>J 5</t>
  </si>
  <si>
    <t>J 6</t>
  </si>
  <si>
    <t>J 7</t>
  </si>
  <si>
    <t>J 8</t>
  </si>
  <si>
    <t>J 9</t>
  </si>
  <si>
    <t>J 10</t>
  </si>
  <si>
    <t>J 11</t>
  </si>
  <si>
    <t>J 12</t>
  </si>
  <si>
    <t>J 13</t>
  </si>
  <si>
    <t>J 14</t>
  </si>
  <si>
    <t>J 15</t>
  </si>
  <si>
    <t>AM 1</t>
  </si>
  <si>
    <t>AM 2</t>
  </si>
  <si>
    <t>AM 3</t>
  </si>
  <si>
    <t>AM 4</t>
  </si>
  <si>
    <t>AM 5</t>
  </si>
  <si>
    <t>AM 6</t>
  </si>
  <si>
    <t>AM 7</t>
  </si>
  <si>
    <t>AM 8</t>
  </si>
  <si>
    <t>AM 9</t>
  </si>
  <si>
    <t>AM 10</t>
  </si>
  <si>
    <t>AM 11</t>
  </si>
  <si>
    <t>AM 12</t>
  </si>
  <si>
    <t>AM 13</t>
  </si>
  <si>
    <t>AM 14</t>
  </si>
  <si>
    <t>AM 15</t>
  </si>
  <si>
    <t>AM 16</t>
  </si>
  <si>
    <t>AM 17</t>
  </si>
  <si>
    <t>PD 1</t>
  </si>
  <si>
    <t>PD 2</t>
  </si>
  <si>
    <t>PD 3</t>
  </si>
  <si>
    <t>PD 4</t>
  </si>
  <si>
    <t>PD 5</t>
  </si>
  <si>
    <t>PD 6</t>
  </si>
  <si>
    <t>PD 7</t>
  </si>
  <si>
    <t>PD 8</t>
  </si>
  <si>
    <t>PD 9</t>
  </si>
  <si>
    <t>PD 10</t>
  </si>
  <si>
    <t>PD 11</t>
  </si>
  <si>
    <t>PD 12</t>
  </si>
  <si>
    <t>PD 13</t>
  </si>
  <si>
    <t>PD 14</t>
  </si>
  <si>
    <t>PD 15</t>
  </si>
  <si>
    <t>PD 16</t>
  </si>
  <si>
    <t>PD 17</t>
  </si>
  <si>
    <t>PD 18</t>
  </si>
  <si>
    <t>PD 19</t>
  </si>
  <si>
    <t>PD 20</t>
  </si>
  <si>
    <t>PD 21</t>
  </si>
  <si>
    <t>PD 22</t>
  </si>
  <si>
    <t>PD 23</t>
  </si>
  <si>
    <t>PD 24</t>
  </si>
  <si>
    <t>PD 25</t>
  </si>
  <si>
    <t>PD 26</t>
  </si>
  <si>
    <t>PD 27</t>
  </si>
  <si>
    <t>PD 28</t>
  </si>
  <si>
    <t>PD 29</t>
  </si>
  <si>
    <t>PD 30</t>
  </si>
  <si>
    <t>PD 31</t>
  </si>
  <si>
    <t>PD 32</t>
  </si>
  <si>
    <t>PD 33</t>
  </si>
  <si>
    <t>Muj 1</t>
  </si>
  <si>
    <t>Muj 2</t>
  </si>
  <si>
    <t>Muj 3</t>
  </si>
  <si>
    <t>Muj 4</t>
  </si>
  <si>
    <t>Muj 5</t>
  </si>
  <si>
    <t>Muj 6</t>
  </si>
  <si>
    <t>Muj 7</t>
  </si>
  <si>
    <t>Muj 8</t>
  </si>
  <si>
    <t>Muj 9</t>
  </si>
  <si>
    <t>Muj 10</t>
  </si>
  <si>
    <t>Muj 11</t>
  </si>
  <si>
    <t>Muj 12</t>
  </si>
  <si>
    <t>Muj 13</t>
  </si>
  <si>
    <t>Muj 14</t>
  </si>
  <si>
    <t>Muj 15</t>
  </si>
  <si>
    <t>Muj 16</t>
  </si>
  <si>
    <t>Muj 17</t>
  </si>
  <si>
    <t>Muj 18</t>
  </si>
  <si>
    <t>Muj 19</t>
  </si>
  <si>
    <t>Muj 20</t>
  </si>
  <si>
    <t>Muj 21</t>
  </si>
  <si>
    <t>Muj 22</t>
  </si>
  <si>
    <t>Muj 23</t>
  </si>
  <si>
    <t>Muj 24</t>
  </si>
  <si>
    <t>Muj 25</t>
  </si>
  <si>
    <t>Muj 26</t>
  </si>
  <si>
    <t>Muj 27</t>
  </si>
  <si>
    <t>Muj 28</t>
  </si>
  <si>
    <t>Muj 29</t>
  </si>
  <si>
    <t>Muj 30</t>
  </si>
  <si>
    <t>Muj 31</t>
  </si>
  <si>
    <t>Muj 32</t>
  </si>
  <si>
    <t>Muj 33</t>
  </si>
  <si>
    <t>Muj 34</t>
  </si>
  <si>
    <t>Muj 35</t>
  </si>
  <si>
    <t>Muj 36</t>
  </si>
  <si>
    <t>Muj 37</t>
  </si>
  <si>
    <t>Muj 38</t>
  </si>
  <si>
    <t>Muj 39</t>
  </si>
  <si>
    <t>Muj 40</t>
  </si>
  <si>
    <t>Muj 41</t>
  </si>
  <si>
    <t>Muj 42</t>
  </si>
  <si>
    <t>Muj 43</t>
  </si>
  <si>
    <t>Muj 44</t>
  </si>
  <si>
    <t>Muj 45</t>
  </si>
  <si>
    <t>Muj 46</t>
  </si>
  <si>
    <t>Muj 47</t>
  </si>
  <si>
    <t>Muj 48</t>
  </si>
  <si>
    <t>Muj 49</t>
  </si>
  <si>
    <t>Muj 50</t>
  </si>
  <si>
    <t>Muj 51</t>
  </si>
  <si>
    <t>Muj 52</t>
  </si>
  <si>
    <t>Muj 53</t>
  </si>
  <si>
    <t>Muj 54</t>
  </si>
  <si>
    <t>Muj 55</t>
  </si>
  <si>
    <t>Muj 56</t>
  </si>
  <si>
    <t>Muj 57</t>
  </si>
  <si>
    <t>Muj 58</t>
  </si>
  <si>
    <t>Muj 59</t>
  </si>
  <si>
    <t>Muj 60</t>
  </si>
  <si>
    <t>Muj 61</t>
  </si>
  <si>
    <t>Muj 62</t>
  </si>
  <si>
    <t>Muj 63</t>
  </si>
  <si>
    <t>Muj 64</t>
  </si>
  <si>
    <t>Muj 65</t>
  </si>
  <si>
    <t>Muj 66</t>
  </si>
  <si>
    <t>Muj 67</t>
  </si>
  <si>
    <t>Muj 68</t>
  </si>
  <si>
    <t>Muj 69</t>
  </si>
  <si>
    <t>Muj 70</t>
  </si>
  <si>
    <t>Muj 71</t>
  </si>
  <si>
    <t>Muj 72</t>
  </si>
  <si>
    <t>Muj 73</t>
  </si>
  <si>
    <t>Muj 74</t>
  </si>
  <si>
    <t>Muj 75</t>
  </si>
  <si>
    <t>Muj 76</t>
  </si>
  <si>
    <t>Muj 77</t>
  </si>
  <si>
    <t>Muj 78</t>
  </si>
  <si>
    <t>LINEAS</t>
  </si>
  <si>
    <t>SEG 1</t>
  </si>
  <si>
    <t>SEG 2</t>
  </si>
  <si>
    <t>SEG 3</t>
  </si>
  <si>
    <t>SEG 4</t>
  </si>
  <si>
    <t>SEG 5</t>
  </si>
  <si>
    <t>SEG 6</t>
  </si>
  <si>
    <t>SEG 7</t>
  </si>
  <si>
    <t>SEG 8</t>
  </si>
  <si>
    <t>SEG 9</t>
  </si>
  <si>
    <t>SEG 10</t>
  </si>
  <si>
    <t>SEG 11</t>
  </si>
  <si>
    <t>SEG 12</t>
  </si>
  <si>
    <t>SEG 13</t>
  </si>
  <si>
    <t>SEG 14</t>
  </si>
  <si>
    <t>SEG 15</t>
  </si>
  <si>
    <t>SEG 16</t>
  </si>
  <si>
    <t>SEG 17</t>
  </si>
  <si>
    <t>SEG 18</t>
  </si>
  <si>
    <t>SEG 19</t>
  </si>
  <si>
    <t>SEG 20</t>
  </si>
  <si>
    <t>SEG 21</t>
  </si>
  <si>
    <t>SEG 22</t>
  </si>
  <si>
    <t>SEG 23</t>
  </si>
  <si>
    <t>SEG 24</t>
  </si>
  <si>
    <t>SEG 25</t>
  </si>
  <si>
    <t>SEG 26</t>
  </si>
  <si>
    <t>SEG 27</t>
  </si>
  <si>
    <t>SEG 28</t>
  </si>
  <si>
    <t>SEG 29</t>
  </si>
  <si>
    <t>SEG 30</t>
  </si>
  <si>
    <t>SEG 31</t>
  </si>
  <si>
    <t>SEG 32</t>
  </si>
  <si>
    <t>SEG 33</t>
  </si>
  <si>
    <t>SEG 34</t>
  </si>
  <si>
    <t>SEG 35</t>
  </si>
  <si>
    <t>SEG 36</t>
  </si>
  <si>
    <t>CON 1</t>
  </si>
  <si>
    <t>CON 2</t>
  </si>
  <si>
    <t>CON 3</t>
  </si>
  <si>
    <t>CON 4</t>
  </si>
  <si>
    <t>CON 5</t>
  </si>
  <si>
    <t>CON 6</t>
  </si>
  <si>
    <t>CON 7</t>
  </si>
  <si>
    <t>CON 8</t>
  </si>
  <si>
    <t>CON 9</t>
  </si>
  <si>
    <t>CON 10</t>
  </si>
  <si>
    <t>CON 11</t>
  </si>
  <si>
    <t>CON 12</t>
  </si>
  <si>
    <t>CON 13</t>
  </si>
  <si>
    <t>CON 14</t>
  </si>
  <si>
    <t>CON 15</t>
  </si>
  <si>
    <t>CON 17</t>
  </si>
  <si>
    <t>CON 19</t>
  </si>
  <si>
    <t>CON 21</t>
  </si>
  <si>
    <t>CON 23</t>
  </si>
  <si>
    <t>CON 25</t>
  </si>
  <si>
    <t>CON 26</t>
  </si>
  <si>
    <t>CON 27</t>
  </si>
  <si>
    <t>CON 28</t>
  </si>
  <si>
    <t>CON 29</t>
  </si>
  <si>
    <t>CON 30</t>
  </si>
  <si>
    <t>CON 31</t>
  </si>
  <si>
    <t>CON 32</t>
  </si>
  <si>
    <t>CON 33</t>
  </si>
  <si>
    <t>CON 34</t>
  </si>
  <si>
    <t>CON 35</t>
  </si>
  <si>
    <t>CON 36</t>
  </si>
  <si>
    <t>CON 37</t>
  </si>
  <si>
    <t>V 1</t>
  </si>
  <si>
    <t>V 2</t>
  </si>
  <si>
    <t>V 3</t>
  </si>
  <si>
    <t>V 4</t>
  </si>
  <si>
    <t>V 5</t>
  </si>
  <si>
    <t>V 6</t>
  </si>
  <si>
    <t>V 7</t>
  </si>
  <si>
    <t>V 8</t>
  </si>
  <si>
    <t>V 9</t>
  </si>
  <si>
    <t>V 10</t>
  </si>
  <si>
    <t>V 11</t>
  </si>
  <si>
    <t>V 12</t>
  </si>
  <si>
    <t>V 13</t>
  </si>
  <si>
    <t>V 14</t>
  </si>
  <si>
    <t>V 15</t>
  </si>
  <si>
    <t>V 16</t>
  </si>
  <si>
    <t>V 17</t>
  </si>
  <si>
    <t>V 18</t>
  </si>
  <si>
    <t>V 19</t>
  </si>
  <si>
    <t>V 20</t>
  </si>
  <si>
    <t>V 21</t>
  </si>
  <si>
    <t>V 22</t>
  </si>
  <si>
    <t>V 23</t>
  </si>
  <si>
    <t>V 24</t>
  </si>
  <si>
    <t>V 25</t>
  </si>
  <si>
    <t>V 26</t>
  </si>
  <si>
    <t>V 27</t>
  </si>
  <si>
    <t>OT 1</t>
  </si>
  <si>
    <t>OT 2</t>
  </si>
  <si>
    <t>OT 3</t>
  </si>
  <si>
    <t>OT 4</t>
  </si>
  <si>
    <t>OT 5</t>
  </si>
  <si>
    <t>OT 6</t>
  </si>
  <si>
    <t>OT 7</t>
  </si>
  <si>
    <t>OT 8</t>
  </si>
  <si>
    <t>OT 9</t>
  </si>
  <si>
    <t>F 1</t>
  </si>
  <si>
    <t>F 2</t>
  </si>
  <si>
    <t>F 3</t>
  </si>
  <si>
    <t>F 4</t>
  </si>
  <si>
    <t>F 5</t>
  </si>
  <si>
    <t>F 6</t>
  </si>
  <si>
    <t>F 7</t>
  </si>
  <si>
    <t>F 8</t>
  </si>
  <si>
    <t>F 9</t>
  </si>
  <si>
    <t>F 10</t>
  </si>
  <si>
    <t>F 11</t>
  </si>
  <si>
    <t>F 12</t>
  </si>
  <si>
    <t>F 13</t>
  </si>
  <si>
    <t>F 14</t>
  </si>
  <si>
    <t>OF 1</t>
  </si>
  <si>
    <t>OF 2</t>
  </si>
  <si>
    <t>OF 3</t>
  </si>
  <si>
    <t>OF 4</t>
  </si>
  <si>
    <t>OF 5</t>
  </si>
  <si>
    <t>OF 6</t>
  </si>
  <si>
    <t>OF 7</t>
  </si>
  <si>
    <t>OF 8</t>
  </si>
  <si>
    <t>OF 9</t>
  </si>
  <si>
    <t>OF 10</t>
  </si>
  <si>
    <t>OF 11</t>
  </si>
  <si>
    <t>OF 12</t>
  </si>
  <si>
    <t>OF 13</t>
  </si>
  <si>
    <t>OF 14</t>
  </si>
  <si>
    <t>BG 1</t>
  </si>
  <si>
    <t>BG 2</t>
  </si>
  <si>
    <t>BG 3</t>
  </si>
  <si>
    <t>BG 4</t>
  </si>
  <si>
    <t>BG 5</t>
  </si>
  <si>
    <t>BG 6</t>
  </si>
  <si>
    <t>BG 7</t>
  </si>
  <si>
    <t>BG 8</t>
  </si>
  <si>
    <t>BG 9</t>
  </si>
  <si>
    <t>BG 10</t>
  </si>
  <si>
    <t>BG 11</t>
  </si>
  <si>
    <t>BG 12</t>
  </si>
  <si>
    <t>BG 13</t>
  </si>
  <si>
    <t>BG 14</t>
  </si>
  <si>
    <t>BG 15</t>
  </si>
  <si>
    <t>BG 16</t>
  </si>
  <si>
    <t>BG 17</t>
  </si>
  <si>
    <t>BG 18</t>
  </si>
  <si>
    <t>BG 19</t>
  </si>
  <si>
    <t>BG 20</t>
  </si>
  <si>
    <t>BG 21</t>
  </si>
  <si>
    <t>BG 22</t>
  </si>
  <si>
    <t>BG 23</t>
  </si>
  <si>
    <t>BG 24</t>
  </si>
  <si>
    <t>BG 25</t>
  </si>
  <si>
    <t>BG 26</t>
  </si>
  <si>
    <t>BG 27</t>
  </si>
  <si>
    <t>BG 28</t>
  </si>
  <si>
    <t>BG 29</t>
  </si>
  <si>
    <t>BG 30</t>
  </si>
  <si>
    <t>BG 31</t>
  </si>
  <si>
    <t>BG 32</t>
  </si>
  <si>
    <t>BG 33</t>
  </si>
  <si>
    <t>BG 34</t>
  </si>
  <si>
    <t>BG 35</t>
  </si>
  <si>
    <t>BG 36</t>
  </si>
  <si>
    <t>BG 37</t>
  </si>
  <si>
    <t>BG 38</t>
  </si>
  <si>
    <t>BG 39</t>
  </si>
  <si>
    <t>BG 40</t>
  </si>
  <si>
    <t>BG 41</t>
  </si>
  <si>
    <t>BG 42</t>
  </si>
  <si>
    <t>BG 43</t>
  </si>
  <si>
    <t>BG 44</t>
  </si>
  <si>
    <t>BG 45</t>
  </si>
  <si>
    <t>BG 46</t>
  </si>
  <si>
    <t>BG 47</t>
  </si>
  <si>
    <t>BG 48</t>
  </si>
  <si>
    <t>BG 49</t>
  </si>
  <si>
    <t>BG 50</t>
  </si>
  <si>
    <t>BG 51</t>
  </si>
  <si>
    <t>BG 52</t>
  </si>
  <si>
    <t>BG 53</t>
  </si>
  <si>
    <t>BG 54</t>
  </si>
  <si>
    <t>BG 55</t>
  </si>
  <si>
    <t>BG 56</t>
  </si>
  <si>
    <t>BG 57</t>
  </si>
  <si>
    <t>BG 58</t>
  </si>
  <si>
    <t>BG 59</t>
  </si>
  <si>
    <t>BG 60</t>
  </si>
  <si>
    <t>BG 61</t>
  </si>
  <si>
    <t>BG 62</t>
  </si>
  <si>
    <t>BG 63</t>
  </si>
  <si>
    <t>BG 64</t>
  </si>
  <si>
    <t>BG 65</t>
  </si>
  <si>
    <t>BG 66</t>
  </si>
  <si>
    <t>BG 67</t>
  </si>
  <si>
    <t>BG 68</t>
  </si>
  <si>
    <t>BG 69</t>
  </si>
  <si>
    <t>BG 70</t>
  </si>
  <si>
    <t>BG 71</t>
  </si>
  <si>
    <t>BG 72</t>
  </si>
  <si>
    <t>BG 73</t>
  </si>
  <si>
    <t>BG 74</t>
  </si>
  <si>
    <t>BG 75</t>
  </si>
  <si>
    <t>BG 76</t>
  </si>
  <si>
    <t>BG 77</t>
  </si>
  <si>
    <t>BG 78</t>
  </si>
  <si>
    <t>BG 79</t>
  </si>
  <si>
    <t>BG 80</t>
  </si>
  <si>
    <t>GT 1</t>
  </si>
  <si>
    <t>GT 2</t>
  </si>
  <si>
    <t>GT 3</t>
  </si>
  <si>
    <t>GT 4</t>
  </si>
  <si>
    <t>GT 5</t>
  </si>
  <si>
    <t>GT 6</t>
  </si>
  <si>
    <t>GT 7</t>
  </si>
  <si>
    <t>GT 8</t>
  </si>
  <si>
    <t>GT 9</t>
  </si>
  <si>
    <t>BBSE 1</t>
  </si>
  <si>
    <t>BBSE 2</t>
  </si>
  <si>
    <t>BBSE 3</t>
  </si>
  <si>
    <t>BBSE 4</t>
  </si>
  <si>
    <t>BBSE 5</t>
  </si>
  <si>
    <t>BBSE 6</t>
  </si>
  <si>
    <t>BBSE 7</t>
  </si>
  <si>
    <t>RH 1</t>
  </si>
  <si>
    <t>RH 2</t>
  </si>
  <si>
    <t>RH 3</t>
  </si>
  <si>
    <t>AASU 1</t>
  </si>
  <si>
    <t>AASU 2</t>
  </si>
  <si>
    <t>AASU 3</t>
  </si>
  <si>
    <t>AASU 4</t>
  </si>
  <si>
    <t>AASU 5</t>
  </si>
  <si>
    <t>AASU 6</t>
  </si>
  <si>
    <t>MACC 1</t>
  </si>
  <si>
    <t>MACC 2</t>
  </si>
  <si>
    <t>MACC 3</t>
  </si>
  <si>
    <t>MACC 4</t>
  </si>
  <si>
    <t>MACC 5</t>
  </si>
  <si>
    <t>EA 1</t>
  </si>
  <si>
    <t>EA 2</t>
  </si>
  <si>
    <t>EA 3</t>
  </si>
  <si>
    <t>EA 4</t>
  </si>
  <si>
    <t>EA 5</t>
  </si>
  <si>
    <t>GRD 1</t>
  </si>
  <si>
    <t>GRD 2</t>
  </si>
  <si>
    <t>GRD 3</t>
  </si>
  <si>
    <t>GRD 4</t>
  </si>
  <si>
    <t>GRD 5</t>
  </si>
  <si>
    <t>GRD 6</t>
  </si>
  <si>
    <t>GRD 7</t>
  </si>
  <si>
    <t>GRD 8</t>
  </si>
  <si>
    <t>GRD 9</t>
  </si>
  <si>
    <t>GRD 10</t>
  </si>
  <si>
    <t>GRD 11</t>
  </si>
  <si>
    <t>GRD 12</t>
  </si>
  <si>
    <t>GRD 13</t>
  </si>
  <si>
    <t>GRD 14</t>
  </si>
  <si>
    <t>GRD 15</t>
  </si>
  <si>
    <t>GRD 16</t>
  </si>
  <si>
    <t>GRD 17</t>
  </si>
  <si>
    <t>GRD 18</t>
  </si>
  <si>
    <t>GRD 19</t>
  </si>
  <si>
    <t>GRD 20</t>
  </si>
  <si>
    <t>GRD 21</t>
  </si>
  <si>
    <t>GRD 22</t>
  </si>
  <si>
    <t>GRD 23</t>
  </si>
  <si>
    <t>GRD 24</t>
  </si>
  <si>
    <t>GRD 25</t>
  </si>
  <si>
    <t>GRD 26</t>
  </si>
  <si>
    <t>GRD 27</t>
  </si>
  <si>
    <t>GRD 28</t>
  </si>
  <si>
    <t>GRD 29</t>
  </si>
  <si>
    <t>GRD 30</t>
  </si>
  <si>
    <t>VD 1</t>
  </si>
  <si>
    <t>VD 2</t>
  </si>
  <si>
    <t>VD 3</t>
  </si>
  <si>
    <t>VD 4</t>
  </si>
  <si>
    <t>VD 5</t>
  </si>
  <si>
    <t>VD 6</t>
  </si>
  <si>
    <t>VD 7</t>
  </si>
  <si>
    <t>VD 8</t>
  </si>
  <si>
    <t>VD 9</t>
  </si>
  <si>
    <t>VD 10</t>
  </si>
  <si>
    <t>VD 11</t>
  </si>
  <si>
    <t>IV 1</t>
  </si>
  <si>
    <t>IV 2</t>
  </si>
  <si>
    <t>IV 3</t>
  </si>
  <si>
    <t>IV 4</t>
  </si>
  <si>
    <t>IV 5</t>
  </si>
  <si>
    <t>IV 6</t>
  </si>
  <si>
    <t>IV 7</t>
  </si>
  <si>
    <t>IV 8</t>
  </si>
  <si>
    <t>IV 9</t>
  </si>
  <si>
    <t>IV 10</t>
  </si>
  <si>
    <t>IV 11</t>
  </si>
  <si>
    <t>IV 12</t>
  </si>
  <si>
    <t>IV 13</t>
  </si>
  <si>
    <t>IV 14</t>
  </si>
  <si>
    <t>IV 15</t>
  </si>
  <si>
    <t>AG 1</t>
  </si>
  <si>
    <t>AG 2</t>
  </si>
  <si>
    <t>AG 3</t>
  </si>
  <si>
    <t>AG 4</t>
  </si>
  <si>
    <t>AG 5</t>
  </si>
  <si>
    <t>AG 6</t>
  </si>
  <si>
    <t>AG 7</t>
  </si>
  <si>
    <t>AG 8</t>
  </si>
  <si>
    <t>AG 9</t>
  </si>
  <si>
    <t>AG 10</t>
  </si>
  <si>
    <t>AG 11</t>
  </si>
  <si>
    <t>AG 12</t>
  </si>
  <si>
    <t>AG 13</t>
  </si>
  <si>
    <t>AG 14</t>
  </si>
  <si>
    <t>APPF 1</t>
  </si>
  <si>
    <t>APPF 2</t>
  </si>
  <si>
    <t>APPF 3</t>
  </si>
  <si>
    <t>APPF 4</t>
  </si>
  <si>
    <t>APPF 5</t>
  </si>
  <si>
    <t>APPF 6</t>
  </si>
  <si>
    <t>APPF 7</t>
  </si>
  <si>
    <t>APPF 8</t>
  </si>
  <si>
    <t>APPF 9</t>
  </si>
  <si>
    <t>APPF 10</t>
  </si>
  <si>
    <t>APPF 11</t>
  </si>
  <si>
    <t>APPF 12</t>
  </si>
  <si>
    <t>APPF 13</t>
  </si>
  <si>
    <t>APPF 14</t>
  </si>
  <si>
    <t>APPF 15</t>
  </si>
  <si>
    <t>APPF 16</t>
  </si>
  <si>
    <t>APPF 17</t>
  </si>
  <si>
    <t>APPF 18</t>
  </si>
  <si>
    <t>APPF 19</t>
  </si>
  <si>
    <t>APPF 20</t>
  </si>
  <si>
    <t>APPF 21</t>
  </si>
  <si>
    <t>APPF 22</t>
  </si>
  <si>
    <t>APPF 23</t>
  </si>
  <si>
    <t>APPF 24</t>
  </si>
  <si>
    <t>APPF 25</t>
  </si>
  <si>
    <t>Tur 1</t>
  </si>
  <si>
    <t>Tur 2</t>
  </si>
  <si>
    <t>Tur 3</t>
  </si>
  <si>
    <t>Tur 4</t>
  </si>
  <si>
    <t>Tur 5</t>
  </si>
  <si>
    <t>Tur 6</t>
  </si>
  <si>
    <t>Tur 7</t>
  </si>
  <si>
    <t>Tur 8</t>
  </si>
  <si>
    <t>Tur 9</t>
  </si>
  <si>
    <t>Tur 10</t>
  </si>
  <si>
    <t>Tur 11</t>
  </si>
  <si>
    <t>Tur 12</t>
  </si>
  <si>
    <t>Tur 13</t>
  </si>
  <si>
    <t>Tur 14</t>
  </si>
  <si>
    <t>Tur 15</t>
  </si>
  <si>
    <t>Tur 16</t>
  </si>
  <si>
    <t>Tur 17</t>
  </si>
  <si>
    <t>Tur 18</t>
  </si>
  <si>
    <t>EMP 1</t>
  </si>
  <si>
    <t>EMP 2</t>
  </si>
  <si>
    <t>EMP 3</t>
  </si>
  <si>
    <t>EMP 4</t>
  </si>
  <si>
    <t>EMP 5</t>
  </si>
  <si>
    <t>EMP 6</t>
  </si>
  <si>
    <t>EMP 7</t>
  </si>
  <si>
    <t>EMP 8</t>
  </si>
  <si>
    <t>EMP 9</t>
  </si>
  <si>
    <t>EMP 10</t>
  </si>
  <si>
    <t>EMP 11</t>
  </si>
  <si>
    <t>EMP 12</t>
  </si>
  <si>
    <t>EMP 13</t>
  </si>
  <si>
    <t>CTI 1</t>
  </si>
  <si>
    <t>CTI 2</t>
  </si>
  <si>
    <t>CTI 3</t>
  </si>
  <si>
    <t>CTI 4</t>
  </si>
  <si>
    <t>CTI 5</t>
  </si>
  <si>
    <t>CTI 6</t>
  </si>
  <si>
    <t>CTI 7</t>
  </si>
  <si>
    <t>CTI 8</t>
  </si>
  <si>
    <t>CTI 9</t>
  </si>
  <si>
    <t>CTI 10</t>
  </si>
  <si>
    <t>CTI 11</t>
  </si>
  <si>
    <t>CTI 12</t>
  </si>
  <si>
    <t>CTI 13</t>
  </si>
  <si>
    <t>MIN 1</t>
  </si>
  <si>
    <t>MIN 2</t>
  </si>
  <si>
    <t>MIN 3</t>
  </si>
  <si>
    <t>MIN 4</t>
  </si>
  <si>
    <t>MIN 5</t>
  </si>
  <si>
    <t>MIN 6</t>
  </si>
  <si>
    <t>MIN 7</t>
  </si>
  <si>
    <t>MIN 8</t>
  </si>
  <si>
    <t>MIN 9</t>
  </si>
  <si>
    <t>MIN 10</t>
  </si>
  <si>
    <t>MIN 11</t>
  </si>
  <si>
    <t>TIC 1</t>
  </si>
  <si>
    <t>TIC 2</t>
  </si>
  <si>
    <t>TIC 3</t>
  </si>
  <si>
    <t>TIC 4</t>
  </si>
  <si>
    <t>TIC 5</t>
  </si>
  <si>
    <t>TIC 6</t>
  </si>
  <si>
    <t>TIC 7</t>
  </si>
  <si>
    <t>TIC 8</t>
  </si>
  <si>
    <t>TIC 9</t>
  </si>
  <si>
    <t>TIC 10</t>
  </si>
  <si>
    <t>TIC 11</t>
  </si>
  <si>
    <t>TIC 12</t>
  </si>
  <si>
    <t>TIC 13</t>
  </si>
  <si>
    <t>TIC 14</t>
  </si>
  <si>
    <t>TIC 15</t>
  </si>
  <si>
    <t>TIC 16</t>
  </si>
  <si>
    <t>TIC 17</t>
  </si>
  <si>
    <t>TIC 18</t>
  </si>
  <si>
    <t>TIC 19</t>
  </si>
  <si>
    <t>TIC 20</t>
  </si>
  <si>
    <t>TIC 21</t>
  </si>
  <si>
    <t>TIC 22</t>
  </si>
  <si>
    <t>TIC 23</t>
  </si>
  <si>
    <t>TIC 24</t>
  </si>
  <si>
    <t>TIC 25</t>
  </si>
  <si>
    <t>TIC 26</t>
  </si>
  <si>
    <t>TIC 27</t>
  </si>
  <si>
    <t>TIC 28</t>
  </si>
  <si>
    <t>TIC 29</t>
  </si>
  <si>
    <t>TIC 30</t>
  </si>
  <si>
    <t>TIC 31</t>
  </si>
  <si>
    <t>TIC 32</t>
  </si>
  <si>
    <t>TIC 33</t>
  </si>
  <si>
    <t>TIC 34</t>
  </si>
  <si>
    <t>DE 1</t>
  </si>
  <si>
    <t>DE 2</t>
  </si>
  <si>
    <t>DE 3</t>
  </si>
  <si>
    <t>DE 4</t>
  </si>
  <si>
    <t>DE 5</t>
  </si>
  <si>
    <t>DE 6</t>
  </si>
  <si>
    <t>DE 7</t>
  </si>
  <si>
    <t>DE 8</t>
  </si>
  <si>
    <t>DE 9</t>
  </si>
  <si>
    <t>DE 10</t>
  </si>
  <si>
    <t>DE 11</t>
  </si>
  <si>
    <t>DE 12</t>
  </si>
  <si>
    <t>ICS 1</t>
  </si>
  <si>
    <t>ICS 2</t>
  </si>
  <si>
    <t>ICS 3</t>
  </si>
  <si>
    <t>ICS 4</t>
  </si>
  <si>
    <t>ICS 5</t>
  </si>
  <si>
    <t>ICS 6</t>
  </si>
  <si>
    <t>ICS 7</t>
  </si>
  <si>
    <t>ICS 8</t>
  </si>
  <si>
    <t>ICS 9</t>
  </si>
  <si>
    <t>ICS 10</t>
  </si>
  <si>
    <t>ICS 11</t>
  </si>
  <si>
    <t>ICS 12</t>
  </si>
  <si>
    <t>ICS 13</t>
  </si>
  <si>
    <t>ICS 14</t>
  </si>
  <si>
    <t>ICS 15</t>
  </si>
  <si>
    <t>ICS 16</t>
  </si>
  <si>
    <t>ICS 17</t>
  </si>
  <si>
    <t>ICS 18</t>
  </si>
  <si>
    <t>ICS 19</t>
  </si>
  <si>
    <t>ICS 20</t>
  </si>
  <si>
    <t>MATRIZ PLURIANUAL DE INVERSIÓN</t>
  </si>
  <si>
    <t>Millones de pesos ($)</t>
  </si>
  <si>
    <t>Total</t>
  </si>
  <si>
    <t>Recursos-Propios</t>
  </si>
  <si>
    <t>SGR</t>
  </si>
  <si>
    <t>Crédito</t>
  </si>
  <si>
    <t>Nación-Mpios</t>
  </si>
  <si>
    <t>Otros</t>
  </si>
  <si>
    <t>DISTIBRUIDO (D)</t>
  </si>
  <si>
    <t>MÁS OPORTUNIDADES PARA TODOS</t>
  </si>
  <si>
    <t>ASIGNADO (A)</t>
  </si>
  <si>
    <t>POR DISTRIBUIR (D-A)</t>
  </si>
  <si>
    <t>AO</t>
  </si>
  <si>
    <t>PROYECTOS BANDERA</t>
  </si>
  <si>
    <t>A,1</t>
  </si>
  <si>
    <t>APUESTAS</t>
  </si>
  <si>
    <t>A,1,1</t>
  </si>
  <si>
    <t>Construcción de tres vías secundarias para más oportunidades de transitabilidad</t>
  </si>
  <si>
    <t xml:space="preserve"> </t>
  </si>
  <si>
    <t>A,1,2</t>
  </si>
  <si>
    <t>Celebración del Bicentenario de la Constitución de Cúcuta/Centro de convenciones</t>
  </si>
  <si>
    <t>A,1,3</t>
  </si>
  <si>
    <t>Conexión a la red Nacional de Gas</t>
  </si>
  <si>
    <t>A,1,4</t>
  </si>
  <si>
    <t>Pacto por la Educación</t>
  </si>
  <si>
    <t>A,1,5</t>
  </si>
  <si>
    <t>Pacto por la Transparencia “Una Nueva Forma de Gobernar”</t>
  </si>
  <si>
    <t>A,1,6</t>
  </si>
  <si>
    <t xml:space="preserve">Pacto por el Desarrollo Productivo y Competitivo, Universidad - Empresa – Estado - </t>
  </si>
  <si>
    <t>A,1,7</t>
  </si>
  <si>
    <t xml:space="preserve">Agenda Verde del Departamento </t>
  </si>
  <si>
    <t>A,1,8</t>
  </si>
  <si>
    <t>Pacto por la Seguridad</t>
  </si>
  <si>
    <t>A,1,9</t>
  </si>
  <si>
    <t>Construcción nuevo Puente Mariano Ospina Pérez</t>
  </si>
  <si>
    <t>A,1,10</t>
  </si>
  <si>
    <t>Distrito de innovación</t>
  </si>
  <si>
    <t>O,1</t>
  </si>
  <si>
    <t>OPORTUNIDADES</t>
  </si>
  <si>
    <t>O,1,1</t>
  </si>
  <si>
    <t>Becas y subsidios en técnicos y tecnólogos para estratos 1, 2 y 3</t>
  </si>
  <si>
    <t>O,1,2</t>
  </si>
  <si>
    <t>Créditos de apoyo al emprendimiento a mujeres cabeza de familia</t>
  </si>
  <si>
    <t>O,1,3</t>
  </si>
  <si>
    <t xml:space="preserve">Créditos de apoyo al emprendimiento para jóvenes. </t>
  </si>
  <si>
    <t>O,1,4</t>
  </si>
  <si>
    <t>Electrificación rural a hogares del Catatumbo</t>
  </si>
  <si>
    <t>O,1,5</t>
  </si>
  <si>
    <t>Atención médica integral en casa y telemedicina</t>
  </si>
  <si>
    <t>O,1,6</t>
  </si>
  <si>
    <t>Apuesta por la equidad en la educación</t>
  </si>
  <si>
    <t>O,1,7</t>
  </si>
  <si>
    <t>Universidad del Catatumbo.</t>
  </si>
  <si>
    <t>O,1,8</t>
  </si>
  <si>
    <t>Construcción de  Megacolegios</t>
  </si>
  <si>
    <t>O,1,9</t>
  </si>
  <si>
    <t>Construcción de Centros de Integración para el Desarrollo Social</t>
  </si>
  <si>
    <t>O,1,10</t>
  </si>
  <si>
    <t>Mejoramiento de la red vial secundaria y terciaria  (incluye combos viales)</t>
  </si>
  <si>
    <t>EJE ESTRATÉGICO Bienestar Social</t>
  </si>
  <si>
    <t>1,1</t>
  </si>
  <si>
    <t>Más Oportunidades para la Educación</t>
  </si>
  <si>
    <t>1,1,1</t>
  </si>
  <si>
    <t>Educación inicial: Más oportunidades para para crecer y aprender</t>
  </si>
  <si>
    <t>1,1,2</t>
  </si>
  <si>
    <t>Nadie se queda sin estudiar: Acogida bienestar y Permanencia (Cobertura)</t>
  </si>
  <si>
    <t>1,1,3</t>
  </si>
  <si>
    <t>Educar con calidad con más oportunidades para transformar vidas</t>
  </si>
  <si>
    <t>1,1,4</t>
  </si>
  <si>
    <t>1,1,5</t>
  </si>
  <si>
    <t>1,2</t>
  </si>
  <si>
    <t>Más Oportunidades para la Salud</t>
  </si>
  <si>
    <t>1,2,1</t>
  </si>
  <si>
    <t>1,2,2</t>
  </si>
  <si>
    <t>Vida saludable y condiciones no transmisibles</t>
  </si>
  <si>
    <t>1,2,3</t>
  </si>
  <si>
    <t>1,2,4</t>
  </si>
  <si>
    <t>1,2,5</t>
  </si>
  <si>
    <t>Sexualidad, derechos sexuales y reproductivos yequidad de género</t>
  </si>
  <si>
    <t>1,2,6</t>
  </si>
  <si>
    <t>1,2,7</t>
  </si>
  <si>
    <t>1,2,8</t>
  </si>
  <si>
    <t>1,2,9</t>
  </si>
  <si>
    <t>1,2,10</t>
  </si>
  <si>
    <t>Fortalecimiento de la autoridad sanitaria para la gestión de la salud</t>
  </si>
  <si>
    <t>1,3</t>
  </si>
  <si>
    <t>Más Oportunidades para el Deporte y la Recreación</t>
  </si>
  <si>
    <t>1,3,1</t>
  </si>
  <si>
    <t>Deporte formativo y aprovechamiento del tiempo libre</t>
  </si>
  <si>
    <t>1,3,2</t>
  </si>
  <si>
    <t>Liderazgo deportivo, deporte asociado y alto rendimiento convencional y paranacional</t>
  </si>
  <si>
    <t>1,3,3</t>
  </si>
  <si>
    <t>Deporte social comunitario, actividad física y recreación</t>
  </si>
  <si>
    <t>1,3,4</t>
  </si>
  <si>
    <t>Infraestructura deportiva y recreativa y de ciencias aplicadas al deporte</t>
  </si>
  <si>
    <t>1,4</t>
  </si>
  <si>
    <t>Más Oportunidades para la Cultura</t>
  </si>
  <si>
    <t>1,4,1</t>
  </si>
  <si>
    <t>Fortalecimiento y desarrollo del Sistema departamental de cultura</t>
  </si>
  <si>
    <t>1,4,2</t>
  </si>
  <si>
    <t>Estímulos para los procesos de creación, circulación y gestión de procesos y productos artísticos y/o culturales</t>
  </si>
  <si>
    <t>1,4,3</t>
  </si>
  <si>
    <t>Fortalecimiento y fomento de los procesos de formación para la creación y gestión de la cultura</t>
  </si>
  <si>
    <t>1,4,4</t>
  </si>
  <si>
    <t>Fomento y mejoramiento de los procesos de acceso de bienes y servicios culturales</t>
  </si>
  <si>
    <t>1,4,5</t>
  </si>
  <si>
    <t>Protección, conservación, restasuración y difusión de la diversidad, la memoria y el patrimonio</t>
  </si>
  <si>
    <t>1,4,6</t>
  </si>
  <si>
    <t>Apoyo y fortalecimiento a la industria cultural y procesos de emprendimiento cultural e innovación.</t>
  </si>
  <si>
    <t>1,5</t>
  </si>
  <si>
    <t>Más Oportunidades para la Inclusión Social (grupos indígenas, afros y rrom)</t>
  </si>
  <si>
    <t>1,5,1</t>
  </si>
  <si>
    <t>Desarrollo Integral de los pueblos indígenas</t>
  </si>
  <si>
    <t>1,5,2</t>
  </si>
  <si>
    <t>Desarrollo Integral de los afrodescendientes</t>
  </si>
  <si>
    <t>1,5,3</t>
  </si>
  <si>
    <t>Desarrollo Integral del pueblo Room</t>
  </si>
  <si>
    <t>1,6</t>
  </si>
  <si>
    <t>Más Oportunidades para la Niñez y la Adolescencia</t>
  </si>
  <si>
    <t>1,6,1</t>
  </si>
  <si>
    <t>Protección y atención a la primera infancia</t>
  </si>
  <si>
    <t>1,6,2</t>
  </si>
  <si>
    <t>Protección y atención a la infancia</t>
  </si>
  <si>
    <t>1,6,3</t>
  </si>
  <si>
    <t>Protección y atención a los adolescentes</t>
  </si>
  <si>
    <t xml:space="preserve">1,7 </t>
  </si>
  <si>
    <t>Más Oportunidades para la Juventud</t>
  </si>
  <si>
    <t>1,7,1</t>
  </si>
  <si>
    <t>Liderazgo juvenil</t>
  </si>
  <si>
    <t>1,7,2</t>
  </si>
  <si>
    <t>Prevención, mitigación y protección de riesgos sociales</t>
  </si>
  <si>
    <t>1,7,3</t>
  </si>
  <si>
    <t>Emprendimiento empresarial en los jóvenes</t>
  </si>
  <si>
    <t>1,8</t>
  </si>
  <si>
    <t>Más Oportunidades para los adultos mayores</t>
  </si>
  <si>
    <t>1,8,1</t>
  </si>
  <si>
    <t>Atención integral al adulto mayor</t>
  </si>
  <si>
    <t>1,8,2</t>
  </si>
  <si>
    <t>Adulto mayor productivo</t>
  </si>
  <si>
    <t>1,9</t>
  </si>
  <si>
    <t xml:space="preserve">Más Oportunidades para las Personas con Discapacidad – PcD </t>
  </si>
  <si>
    <t>1,9,1</t>
  </si>
  <si>
    <t>Atención integral a la población con discapacidad</t>
  </si>
  <si>
    <t>1,9,2</t>
  </si>
  <si>
    <t>Población con Discapacidad Productiva</t>
  </si>
  <si>
    <t>1,9,3</t>
  </si>
  <si>
    <t>Protección de derechos y accesibilidad de las personas con Discapacidad</t>
  </si>
  <si>
    <t>1,9,4</t>
  </si>
  <si>
    <t>Rehabilitación de las Personas con Discapacidad</t>
  </si>
  <si>
    <t>1,10</t>
  </si>
  <si>
    <t>Más Oportunidades para la Mujer y la diversidad de género</t>
  </si>
  <si>
    <t>1,10,1</t>
  </si>
  <si>
    <t>Participación de la mujer en la política pública</t>
  </si>
  <si>
    <t>1,10,2</t>
  </si>
  <si>
    <t>Mujer libre de violencia</t>
  </si>
  <si>
    <t>1,10,3</t>
  </si>
  <si>
    <t>Mujer urbana y rural emprendedora y productiva</t>
  </si>
  <si>
    <t>1,10,4</t>
  </si>
  <si>
    <t>Proyectos especiales para la mujer</t>
  </si>
  <si>
    <t>1,10,5</t>
  </si>
  <si>
    <t>Acciones con población OSIGD - LGBTI</t>
  </si>
  <si>
    <t>EJE ESTRATÉGICO Convivencia</t>
  </si>
  <si>
    <t>2,1</t>
  </si>
  <si>
    <t>Más Oportunidades para la Paz, Derechos Humanos y Derecho Internacional Humanitario - D.I.H</t>
  </si>
  <si>
    <t>2,1,1</t>
  </si>
  <si>
    <t>Construcción de paz, legalidad, reconciliación y dialogo social y comunitario</t>
  </si>
  <si>
    <t>2,1,2</t>
  </si>
  <si>
    <t>Centros Carcelarios, Penitenciarios y de Atención Especializada</t>
  </si>
  <si>
    <t>2,1,3</t>
  </si>
  <si>
    <t>Promoción y Protección de los Derechos Humanos y DIH</t>
  </si>
  <si>
    <t>2,1,4</t>
  </si>
  <si>
    <t>Sus voces nos defienden</t>
  </si>
  <si>
    <t>2,2</t>
  </si>
  <si>
    <t>Más Oportunidades para la Seguridad</t>
  </si>
  <si>
    <t>2,2,1</t>
  </si>
  <si>
    <t>Seguridad y Orden Público</t>
  </si>
  <si>
    <t>2,2,2</t>
  </si>
  <si>
    <t>Fortalecimiento Institucional</t>
  </si>
  <si>
    <t>2,2,3</t>
  </si>
  <si>
    <t>Participación ciudadana</t>
  </si>
  <si>
    <t>2,2,4</t>
  </si>
  <si>
    <t>Observatorio de Orden Público, Social y Político</t>
  </si>
  <si>
    <t>2,3</t>
  </si>
  <si>
    <t>Más Oportunidades para la Convivencia</t>
  </si>
  <si>
    <t>2,3,1</t>
  </si>
  <si>
    <t>Prevención de la Violencia</t>
  </si>
  <si>
    <t>2,3,2</t>
  </si>
  <si>
    <t>No al Reclutamiento, uso y utilización de niños, niñas, adolescentes y jóvenes en conflictos armados</t>
  </si>
  <si>
    <t>2,3,3</t>
  </si>
  <si>
    <t>Lucha contra la trata de personas</t>
  </si>
  <si>
    <t>2,3,4</t>
  </si>
  <si>
    <t>Acción integral contra minas antipersonas (MAP), muinición sin explotar (MUSE) y trampas explosivas (TE)</t>
  </si>
  <si>
    <t>2,4</t>
  </si>
  <si>
    <t>Más Oportunidades para las Víctimas y para la Paz</t>
  </si>
  <si>
    <t>2,4,1</t>
  </si>
  <si>
    <t>Atención a las Víctimas del Conflicto armado interno.</t>
  </si>
  <si>
    <t>2,4,2</t>
  </si>
  <si>
    <t>Oportunidades para ser Productivos.</t>
  </si>
  <si>
    <t>2,4,3</t>
  </si>
  <si>
    <t>Memoria Histórica al servicio de la innovación social y productividad.</t>
  </si>
  <si>
    <t>EJE ESTRATÉGICO Gobernanza.</t>
  </si>
  <si>
    <t>3,1</t>
  </si>
  <si>
    <t>Más Oportunidades para el Ordenamiento Territorial</t>
  </si>
  <si>
    <t>3,1,1</t>
  </si>
  <si>
    <t>Ordenamiento Territorial Departamental</t>
  </si>
  <si>
    <t>3,1,2</t>
  </si>
  <si>
    <t>Ordenamiento Territorial Municipal</t>
  </si>
  <si>
    <t>3,2</t>
  </si>
  <si>
    <t xml:space="preserve">Más Oportunidades con la Cooperación para el desarrollo y la integración fronteriza </t>
  </si>
  <si>
    <t>3,2,1</t>
  </si>
  <si>
    <t xml:space="preserve">Plan de promoción para la inversion extranjera y nacional en Polos de Desarrollo </t>
  </si>
  <si>
    <t>3,2,2</t>
  </si>
  <si>
    <t xml:space="preserve">Caracterización para la protección y la estabilización socioeconómica migratoria </t>
  </si>
  <si>
    <t>3,2,3</t>
  </si>
  <si>
    <t>Fortalecimiento de las organizaciones sociales en frontera</t>
  </si>
  <si>
    <t>3,3</t>
  </si>
  <si>
    <t>Más Oportunidades para la Frontera</t>
  </si>
  <si>
    <t>3,3,1</t>
  </si>
  <si>
    <t>Funcionalidad transfronteriza</t>
  </si>
  <si>
    <t>3,3,2</t>
  </si>
  <si>
    <t xml:space="preserve">Apoyos a la movilidad migratoria </t>
  </si>
  <si>
    <t>3,3,3</t>
  </si>
  <si>
    <t xml:space="preserve">Plan de ordenamiento y Gobernanza fronteriza </t>
  </si>
  <si>
    <t>3,4</t>
  </si>
  <si>
    <t>Más Oportunidades para el Buen Gobierno</t>
  </si>
  <si>
    <t>3,4,1</t>
  </si>
  <si>
    <t>Fortalecimiento de la capacidad de gestión departamental</t>
  </si>
  <si>
    <t>3,4,2</t>
  </si>
  <si>
    <t>Fortalecimiento de la participación comunitaria</t>
  </si>
  <si>
    <t>3,4,3</t>
  </si>
  <si>
    <t>Sistemas de Información Territorial (Política 16: Gestión de Sistemas de Información)</t>
  </si>
  <si>
    <t>3,4,4</t>
  </si>
  <si>
    <t>Fortalecimiento de las Finanzas Públicas</t>
  </si>
  <si>
    <t>3,5</t>
  </si>
  <si>
    <t>Más Oportunidades para la Territorialidad</t>
  </si>
  <si>
    <t>3,5,1</t>
  </si>
  <si>
    <t>Fortalecimiento en la gestión y capacidad administrativa de los municipios y subregiones</t>
  </si>
  <si>
    <t>3,5,2</t>
  </si>
  <si>
    <t xml:space="preserve">Fortalecimiento de la asociatividad en los municipios </t>
  </si>
  <si>
    <t>EJE ESTRATÉGICO Hábitat</t>
  </si>
  <si>
    <t>4,1</t>
  </si>
  <si>
    <t>Más Oportunidades para los Bosques, Biodiversidad y Servicios Ecosistémicos</t>
  </si>
  <si>
    <t>4,1,1</t>
  </si>
  <si>
    <t>Mejor ambiente en tu territorio</t>
  </si>
  <si>
    <t>4,2</t>
  </si>
  <si>
    <t>Más Oportunidades para los Recursos Hídricos</t>
  </si>
  <si>
    <t>4,2,1</t>
  </si>
  <si>
    <t>Agua para la vida, ciudad y territorio</t>
  </si>
  <si>
    <t>4,3</t>
  </si>
  <si>
    <t>Más Oportunidades para los Asuntos Ambientales, Sectoriales y Urbanos</t>
  </si>
  <si>
    <t>4,3,1</t>
  </si>
  <si>
    <t>Ambiente multisectorial sostenible</t>
  </si>
  <si>
    <t>4,4</t>
  </si>
  <si>
    <t>Más Oportunidades para la Mitigación y Adaptación al Cambio Climático</t>
  </si>
  <si>
    <t>4,4,1</t>
  </si>
  <si>
    <t>Innovando para un territorio ambientalmente sostenible</t>
  </si>
  <si>
    <t>4,5</t>
  </si>
  <si>
    <t>Más Oportunidades para la Educación Ambiental</t>
  </si>
  <si>
    <t>4,5,1</t>
  </si>
  <si>
    <t>Oportunidades para la cultura ambiental</t>
  </si>
  <si>
    <t>4,6</t>
  </si>
  <si>
    <t>Más Oportunidades para la Gestión Integral del Riesgo</t>
  </si>
  <si>
    <t>4,6,1</t>
  </si>
  <si>
    <t>Gobernabilidad en la Gestión del Riesgo de Desastres</t>
  </si>
  <si>
    <t>4,6,2</t>
  </si>
  <si>
    <t>Mejoramiento del Conocimiento del Riesgo de Desastres</t>
  </si>
  <si>
    <t>4,6,3</t>
  </si>
  <si>
    <t>Reducción del Riesgo desde la planificación, mitigación y la prevención</t>
  </si>
  <si>
    <t>4,6,4</t>
  </si>
  <si>
    <t>Preparación, Atención y Manejo de la emergencia</t>
  </si>
  <si>
    <t>4,7</t>
  </si>
  <si>
    <t>Más Oportunidades para la Vivienda Digna</t>
  </si>
  <si>
    <t>4,7,1</t>
  </si>
  <si>
    <t>Más hogares en vivienda propia</t>
  </si>
  <si>
    <t>4,7,2</t>
  </si>
  <si>
    <t>Mejores viviendas, vida digna</t>
  </si>
  <si>
    <t>4,7,3</t>
  </si>
  <si>
    <t>Saneamiento y Titulación de la Propiedad Pública Inmobiliaria</t>
  </si>
  <si>
    <t>EJE ESTRATÉGICO Infraestructura</t>
  </si>
  <si>
    <t>5,1</t>
  </si>
  <si>
    <t>Más Oportunidades para la Infraestructura Vial</t>
  </si>
  <si>
    <t>5,1,1</t>
  </si>
  <si>
    <t>Plan Vial Departamental con más oportunidades</t>
  </si>
  <si>
    <t>5,1,2</t>
  </si>
  <si>
    <t xml:space="preserve">Intervenciones viales generadoras de más oportunidades de desarrollo para las subregiones de Norte de Santander    </t>
  </si>
  <si>
    <t>5,1,3</t>
  </si>
  <si>
    <t>Apuesta para el mejoramiento de vías urbanas</t>
  </si>
  <si>
    <t>5,1,4</t>
  </si>
  <si>
    <t>Un norte con más oportunidades conectado a Colombia</t>
  </si>
  <si>
    <t>5,2</t>
  </si>
  <si>
    <t>Más Oportunidades para la movilidad y la seguridad vial</t>
  </si>
  <si>
    <t>5,2,1</t>
  </si>
  <si>
    <t>Implementación del Plan Departamental-PDSV para una movilidad segura</t>
  </si>
  <si>
    <t>5,3</t>
  </si>
  <si>
    <t>Más Oportunidades para los Servicios Públicos Domiciliarios: Agua, Saneamiento Básico y Energía</t>
  </si>
  <si>
    <t>5,3,1</t>
  </si>
  <si>
    <t>Acceso a agua potable y saneamiento adecuado</t>
  </si>
  <si>
    <t>5,3,2</t>
  </si>
  <si>
    <t>Modernización, fortalecimiento y aseguramiento de la prestación de los servicios de agua potable y saneamiento básico</t>
  </si>
  <si>
    <t>5,4</t>
  </si>
  <si>
    <t>Oportunidades para la Infraestructura del Bienestar Social</t>
  </si>
  <si>
    <t>5,4,1</t>
  </si>
  <si>
    <t>EJE ESTRATÉGICO Productividad</t>
  </si>
  <si>
    <t>6,1</t>
  </si>
  <si>
    <t>Más Oportunidades para para lo Agropecuario, Pesca y Plantaciones Forestales</t>
  </si>
  <si>
    <t>6,1,1</t>
  </si>
  <si>
    <t xml:space="preserve">Investigación Agropecuaria y Adopción de Tecnología </t>
  </si>
  <si>
    <t>6,1,2</t>
  </si>
  <si>
    <t>Acceso al Crédito y Financiamiento de Proyectos Productivos</t>
  </si>
  <si>
    <t>6,1,3</t>
  </si>
  <si>
    <t>Norte de Santander Productivo, Sostenible e Incluyente</t>
  </si>
  <si>
    <t>6,1,4</t>
  </si>
  <si>
    <t>Infraestructura Productiva para el Desarrollo Agropecuario</t>
  </si>
  <si>
    <t>6,1,5</t>
  </si>
  <si>
    <t>Formalización de la Propiedad Rural</t>
  </si>
  <si>
    <t>6,1,6</t>
  </si>
  <si>
    <t>Creemos en la Institucionalidad</t>
  </si>
  <si>
    <t>6,1,7</t>
  </si>
  <si>
    <t>Certificación para la Agricultura</t>
  </si>
  <si>
    <t>6,1,8</t>
  </si>
  <si>
    <t>Sostenibilidad de la actividad forestal</t>
  </si>
  <si>
    <t>6,1,9</t>
  </si>
  <si>
    <t>El PDET es de Todos</t>
  </si>
  <si>
    <t>6,2</t>
  </si>
  <si>
    <t>Más Oportunidades para el Turismo y las Artesanías</t>
  </si>
  <si>
    <t>6,2,1</t>
  </si>
  <si>
    <t>Un destino con marca región</t>
  </si>
  <si>
    <t>6,2,2</t>
  </si>
  <si>
    <t>Condiciones institucionales para el impulso al sector turismo</t>
  </si>
  <si>
    <t>6,2,3</t>
  </si>
  <si>
    <t>Productividad turística regional</t>
  </si>
  <si>
    <t>6,3</t>
  </si>
  <si>
    <t>Más Oportunidades para el Emprendimiento</t>
  </si>
  <si>
    <t>6,3,1</t>
  </si>
  <si>
    <t>Fortalecimiento y desarrollo de actividades para promover el emprendimiento y generación de empleo en Norte de Santander</t>
  </si>
  <si>
    <t>6,3,2</t>
  </si>
  <si>
    <t>Fortalecimiento y financiamiento para la creación de emprendimientos</t>
  </si>
  <si>
    <t>6,4</t>
  </si>
  <si>
    <t>Más Oportunidades para la Ciencia, Tecnología e Innovación CTI</t>
  </si>
  <si>
    <t>6,4,1</t>
  </si>
  <si>
    <t>Implementación políticas y estrategias para el desarrollo de actividades de ciencia, tecnología e innovación en Norte de Santander</t>
  </si>
  <si>
    <t>6,4,2</t>
  </si>
  <si>
    <t>Impulsar y fortalecer la infraestructura tecnológica e innovación para la competitividad de Norte de Santander</t>
  </si>
  <si>
    <t>6,4,3</t>
  </si>
  <si>
    <t>Formación de capital humano de alto nivel para doctorado y maestría investigativa e iniciación a la investigación en jóvenes investigadores para Norte de Santander</t>
  </si>
  <si>
    <t>6,4,4</t>
  </si>
  <si>
    <t>Proyectos de Ciencia, Tecnología e Innovación para los diferentes Sectores</t>
  </si>
  <si>
    <t>6,5</t>
  </si>
  <si>
    <t>Más Oportunidades para la Minería</t>
  </si>
  <si>
    <t>6,5,1</t>
  </si>
  <si>
    <t xml:space="preserve">Fortalecimiento de los procesos del sector minero energético </t>
  </si>
  <si>
    <t>6,5,2</t>
  </si>
  <si>
    <t>Apoyo y gestión para mejorar la productividad del sector minero energetico</t>
  </si>
  <si>
    <t>6,6</t>
  </si>
  <si>
    <t>Más Oportunidades para las Tecnologías de la Información y las Comunicaciones TIC</t>
  </si>
  <si>
    <t>6,6,1</t>
  </si>
  <si>
    <t>Empoderamiento Ciudadano en uso y apropiación TIC</t>
  </si>
  <si>
    <t>6,6,2</t>
  </si>
  <si>
    <t>Plataformas, Sistemas de Información y aplicaciones para los diferentes sectores priorizados</t>
  </si>
  <si>
    <t>6,6,3</t>
  </si>
  <si>
    <t>Infraestructura Tecnológica y Conectividad</t>
  </si>
  <si>
    <t>6,6,4</t>
  </si>
  <si>
    <t>Transformación Digital Territorial</t>
  </si>
  <si>
    <t>6,7</t>
  </si>
  <si>
    <t>Más Oportunidades para el Desarrollo Empresarial</t>
  </si>
  <si>
    <t>6,7,1</t>
  </si>
  <si>
    <t>Apoyo y fortalecimiento para desarrollo productivo y competitivo del sector empresarial</t>
  </si>
  <si>
    <t>6,7,2</t>
  </si>
  <si>
    <t>Acceso al crédito y promoción de inversión para el desarrollo empresarial</t>
  </si>
  <si>
    <t>6,8</t>
  </si>
  <si>
    <t>Más Oportunidades para la Industria, el Comercio y Servicios</t>
  </si>
  <si>
    <t>6,8,1</t>
  </si>
  <si>
    <t>Fortalecimiento del tejido empresarial e industrial del departamento</t>
  </si>
  <si>
    <t>6,8,2</t>
  </si>
  <si>
    <t>Internacionalización, Ruta del Desarrollo Económico</t>
  </si>
  <si>
    <t>6,8,3</t>
  </si>
  <si>
    <t>Empleo digno y decente para la productividad</t>
  </si>
  <si>
    <t>1.1. Más Oportunidades para la Educación</t>
  </si>
  <si>
    <t>1.1.1. Educación inicial: Más oportunidades para crecer y aprender</t>
  </si>
  <si>
    <t>1.1.1.1. Transiciones integrales</t>
  </si>
  <si>
    <t>% de los niños y niñas que transitan de la oferta del ICBF y el DPS ingresan al grado de Transición</t>
  </si>
  <si>
    <t>1.1.1.2. Sistemas de Información para la Primera Infancia</t>
  </si>
  <si>
    <t>% de niños y niñas de 0 a 5 años con seguimiento en educación a través del Sistema de Seguimiento al Desarrollo Integral a la Primera Infancia SSDIPI</t>
  </si>
  <si>
    <t>1.1.1.3. Asistencia técnica, vigilancia y control para el cumplimiento de estándares</t>
  </si>
  <si>
    <t>% de establecimientos educativos Oficiales con acciones de vigilancia y control en el grado Transición</t>
  </si>
  <si>
    <t>% de Establecimientos educativos No Oficiales con acciones de vigilancia y control en el grado Transición</t>
  </si>
  <si>
    <t>1.1.1.4. Calidad en la educación inicial y preescolar</t>
  </si>
  <si>
    <t>% de agentes educativos y docentes de transición con procesos de actualización en temáticas de atención integral a la primera infancia (Incluye profesionalización y posgrados)</t>
  </si>
  <si>
    <t>% de establecimientos educativos con procesos de fortalecimiento y acompañamiento pedagógico</t>
  </si>
  <si>
    <t>% establecimientos educativos con procesos de acompañamiento para la valoración del desarrollo en la primera infancia</t>
  </si>
  <si>
    <t>1.1.2. Nadie se queda sin estudiar: Acogida bienestar y Permanencia</t>
  </si>
  <si>
    <t>1.1.2.1. Ambientes de aprendizaje</t>
  </si>
  <si>
    <t>Sedes educativas con espacios mejorados (aulas de clase, baterías sanitarias, aulas especializadas, laboratorios, cerramientos, restaurantes, y escenarios deportivos, soluciones tecnológicas de potabilización de agua)</t>
  </si>
  <si>
    <t>Sedes educativas de los municipios PDET con espacios mejorados (aulas de clase, baterías sanitarias, aulas especializadas, laboratorios, cerramientos, restaurantes, y escenarios deportivos, soluciones tecnológicas de potabilización de agua)</t>
  </si>
  <si>
    <t xml:space="preserve">1.1.2.2. Acceso Seguro y Bienestar </t>
  </si>
  <si>
    <t>Estudiantes beneficiados con transporte escolar convencional y no convencional (como canoas, mulas, bicicletas, etc.) con apoyo departamental</t>
  </si>
  <si>
    <t>Estudiantes por año beneficiados con el programa de Alimentación Escolar</t>
  </si>
  <si>
    <t>1.1.2.3. Acogida</t>
  </si>
  <si>
    <t>1.1.2.4. Estrategias de inclusión y atención a la diversidad</t>
  </si>
  <si>
    <t>1.1.3. Educar con calidad con más oportunidades para transformar vidas</t>
  </si>
  <si>
    <t xml:space="preserve">1.1.3.1. Desarrollo Profesoral </t>
  </si>
  <si>
    <t>Foros de experiencias significativas. (1) Anual</t>
  </si>
  <si>
    <t>Docentes formados en competencias básicas y fortalecimiento de capacidades para mejores prácticas de aula, trabajo con poblaciones en condición de vulnerabilidad y educación en emergencia</t>
  </si>
  <si>
    <t>1.1.3.2. Orientación Curricular</t>
  </si>
  <si>
    <t>1.1.3.3. Fortalecimiento de aprendizajes</t>
  </si>
  <si>
    <t>1.1.3.4. Valoración del desarrollo y evaluación de los aprendizajes</t>
  </si>
  <si>
    <t>1.1.3.5. Entornos escolares para la vida, la convivencia y la ciudadanía (Desarrollo de competencias socioemocionales y ciudadanas)</t>
  </si>
  <si>
    <t>% de establecimientos educativos implementando los proyectos pedagógicos transversales (Con énfasis en el cuidado del agua, el cambio climático y la reforestación)</t>
  </si>
  <si>
    <t>1.1.3.6. Gestión para los establecimientos educativos</t>
  </si>
  <si>
    <t>1.1.3.7. Implementación de la Jornada Única</t>
  </si>
  <si>
    <t>1.1.3.8. Educación Rural integral</t>
  </si>
  <si>
    <t>Establecimientos educativos acompañados en el fortalecimiento de los modelos educativos pertinentes a la educación rural</t>
  </si>
  <si>
    <t xml:space="preserve">1.1.3.9. Fortalecimiento de la Media </t>
  </si>
  <si>
    <t>1.1.4. Educación superior con calidad para reducir brechas e inequidades</t>
  </si>
  <si>
    <t>1.1.4.1. Más y mejores oportunidades de acceso a la educación superior</t>
  </si>
  <si>
    <t>Estudiantes beneficiados con becas y/o subsidios universitarios para carreras técnicas, tecnológicas y profesionales para los estratos uno, dos y tres (1, 2 y 3)</t>
  </si>
  <si>
    <t>1.1.4.2. Fortalecimiento de la formación técnica y tecnológica de acuerdo con la demanda del sector productivo de la región</t>
  </si>
  <si>
    <t>Municipios desarrollando programas de asistencia y formación técnica y tecnológica en articulación con el Instituto Superior de Educación Rural (ISER)</t>
  </si>
  <si>
    <t>1.1.4.3. La investigación y calidad como motor de desarrollo</t>
  </si>
  <si>
    <t>% de instituciones de educación superior acompañadas por el Departamento para optar a acreditación de calidad</t>
  </si>
  <si>
    <t>1.1.5. Fortalecimiento institucional y corresponsabilidad de todos los actores</t>
  </si>
  <si>
    <t>1.1.5.1. Sistemas de información y modernización</t>
  </si>
  <si>
    <t>1.1.5.2. Gestión para los establecimientos educativos</t>
  </si>
  <si>
    <t>% Instituciones Educativas privadas existentes en el Departamento con procesos de control normativo realizado</t>
  </si>
  <si>
    <t xml:space="preserve">1.1.5.3. Bienestar </t>
  </si>
  <si>
    <t>1.2. Más Oportunidades para la Salud.</t>
  </si>
  <si>
    <t>1.2.1. Salud Ambiental</t>
  </si>
  <si>
    <t>1.2.1.1. Hábitat saludables</t>
  </si>
  <si>
    <t>Municipios con espacios de gestión intersectorial para la salud ambiental incluidos los Municipios PDET</t>
  </si>
  <si>
    <t>1.2.1.2. Situaciones en salud relacionadas con condiciones ambientales</t>
  </si>
  <si>
    <t>Municipios en categorías 4° a 6° se realiza la vigilancia sanitaria de los factores de riesgo en salud ambiental</t>
  </si>
  <si>
    <t>Municipios en categorías 4° a 6° con establecimientos de alto y bajo riesgo de interés sanitario vigilados, según censo territorial</t>
  </si>
  <si>
    <t xml:space="preserve">1.2.2. Vida saludable y condiciones no transmisibles </t>
  </si>
  <si>
    <t>1.2.2.1. Modos condiciones y estilos de vida saludables</t>
  </si>
  <si>
    <t xml:space="preserve">Municipios con seguimiento a la implementación en el sector público y privado de una estrategia integral departamental de estilos de vida saludable para la disminución de factores de riesgo para las enfermedades crónicas no transmisibles ECNT y la salud bucal visual y auditiva SBVA, con énfasis en efectos colaterales por covid 19 </t>
  </si>
  <si>
    <t>1.2.2.2. Condiciones crónicas prevalentes</t>
  </si>
  <si>
    <t>Empresas Sociales del Estado ESE con adherencia a las Rutas Integrales de Atención para las enfermedades crónicas no transmisibles ECNT y la salud bucal visual y auditiva SBVA, con prioridad en los municipios poder</t>
  </si>
  <si>
    <t>1.2.3. Convivencia social y salud mental</t>
  </si>
  <si>
    <t>1.2.3.1. Promoción de la salud mental y la convivencia</t>
  </si>
  <si>
    <t>Municipios adoptan y adaptan la política departamental de salud mental, con énfasis en la atención a los efectos colaterales del COVID-19 incluidos los municipios PDET</t>
  </si>
  <si>
    <t>1.2.3.2. Prevención y atención integral a problemas y trastornos mentales y a diferentes formas de violencia</t>
  </si>
  <si>
    <t>Contención en 15 x 10.000 habitantes la Tasa de consumo de sustancias psicoactivas SPA ilícitas por atención en servicios de salud en personas de 12 a 65 años</t>
  </si>
  <si>
    <t>1.2.4. Seguridad alimentaria y nutricional</t>
  </si>
  <si>
    <t>1.2.4.1. Consumo y aprovechamiento biológico de alimentos</t>
  </si>
  <si>
    <t>Reducción de la mortalidad infantil evitable por desnutrición (de 9.4 a 4.7) con énfasis en la atención a los efectos colaterales del COVID-19</t>
  </si>
  <si>
    <t>1.2.4.2. Inocuidad y calidad de los alimentos</t>
  </si>
  <si>
    <t>de notificación Inmediata de SIVIGILA con Identificación del Agente etiológico en brotes de enfermedades transmitidas por alimentos (ETA).</t>
  </si>
  <si>
    <t>1.2.5. Derechos sexuales y reproductivos y equidad de género</t>
  </si>
  <si>
    <t>1.2.5.1. Promoción de los derechos sexuales y reproductivos y equidad de género</t>
  </si>
  <si>
    <t>Municipios con desarrollo de programas para garantizar los derechos sexuales y los derechos reproductivos con prioridad en los Municipios PDET.</t>
  </si>
  <si>
    <t>1.2.5.2. Prevención y atención integral en salud sexual y reproductiva SSR desde un enfoque de derechos</t>
  </si>
  <si>
    <t>Municipios con vigilancia a la ruta de atención integral de violencias con énfasis en la atención a los efectos colaterales del COVID-19 incluidos los municipios PDET.</t>
  </si>
  <si>
    <t>Disminuida la tasa de fecundidad especifica en niñas de 10 a 14 años, a menos de 1 nacimientos por cada 1000 niñas</t>
  </si>
  <si>
    <t xml:space="preserve">Disminuida la tasa de fecundidad especifica de 68 a 44 por 1000 en adolescentes de 15 a 19 años,. </t>
  </si>
  <si>
    <t>Contenida la Tasa de Mortalidad Perinatal en 12,9 x 1000 NV</t>
  </si>
  <si>
    <t>1.2.6 Vida saludable y enfermedades transmisibles</t>
  </si>
  <si>
    <t>1.2.6.1. Enfermedades emergentes, reemergentes y desatendidas</t>
  </si>
  <si>
    <t>IDS 20</t>
  </si>
  <si>
    <t>Contención de la tasa de mortalidad por tuberculosis.</t>
  </si>
  <si>
    <t>IDS 21</t>
  </si>
  <si>
    <t>Mantenida la prevalencia en menos de 1 caso por 10.000 habitantes para cumplir los criterios de eliminación de la Enfermedad de Hansen..</t>
  </si>
  <si>
    <t>IDS 22</t>
  </si>
  <si>
    <t>IDS 23</t>
  </si>
  <si>
    <t>1.2.6.2. Enfermedades inmunoprevenibles</t>
  </si>
  <si>
    <t>IDS 24</t>
  </si>
  <si>
    <t>Municipios Desarrollando EGI -Estrategia de Gestión Integrada para la Promoción de la salud, prevención, vigilancia y control de las zoonosis.</t>
  </si>
  <si>
    <t>IDS 25</t>
  </si>
  <si>
    <t>Disminuida la tasa de letalidad por dengue grave a 10 casos por 100.000 habitantes en el Departamento</t>
  </si>
  <si>
    <t>IDS 26</t>
  </si>
  <si>
    <t>Mantenida la tasa de mortalidad por Malaria en cero muertes *100,000 Habitantes</t>
  </si>
  <si>
    <t>IDS 27</t>
  </si>
  <si>
    <t>Municipios categoría 4 a 6, se desarrollan acciones de Gestión, promoción y vigilancia de las ETV</t>
  </si>
  <si>
    <t>IDS 28</t>
  </si>
  <si>
    <t>1.2.7. Salud pública en emergencias y desastres</t>
  </si>
  <si>
    <t>1.2.7.1. Gestión integral de riesgos en emergencias y desastres</t>
  </si>
  <si>
    <t>Las ESEs del Departamento mantendrán los procesos de planificación permitiendo fortalecer la capacidad de respuesta y el impacto en la salud por emergencias y desastres, con énfasis en la atención a los efectos colaterales del COVID-19 incluidos los municipios PDET</t>
  </si>
  <si>
    <t>1.2.7.2. Respuesta en salud ante situaciones de urgencia, emergencias en salud y desastres</t>
  </si>
  <si>
    <t>Los municipios realizan el seguimiento de los eventos de interés en salud publica en el marco del reglamento sanitario internacional 2005, con énfasis en la atención a los efectos colaterales del COVID-19 incluidos los Municipios PDET</t>
  </si>
  <si>
    <t>1.2.8. Salud y ámbito laboral</t>
  </si>
  <si>
    <t>1.2.8.1. Seguridad y salud en el trabajo</t>
  </si>
  <si>
    <t>Municipios con acciones de promoción de la salud y prevención de riesgos laborales en la población del sector informal de la economía, con énfasis en la atención a los efectos colaterales del COVID-19 incluidos los municipios PDET.</t>
  </si>
  <si>
    <t>1.2.8.2. Situaciones prevalentes de origen laboral</t>
  </si>
  <si>
    <t>Municipios con seguimiento de los accidentes laborales reportados en población trabajadora informal</t>
  </si>
  <si>
    <t>1.2.9. Gestión diferencial de poblaciones vulnerables</t>
  </si>
  <si>
    <t>1.2.9.1. Desarrollo integral de las niñas, niños y adolescentes</t>
  </si>
  <si>
    <t>Contención de la mortalidad por EDA en menores de 5 años (tasa por 100.000), con énfasis del COVID-19.</t>
  </si>
  <si>
    <t>Contención de la mortalidad por IRA en menores de 5 años (tasa por 100.000 ), con énfasis del COVID-19.</t>
  </si>
  <si>
    <t>1.2.9.2. Salud en poblaciones étnicas</t>
  </si>
  <si>
    <t>Promoción de la implementación y adecuación del sistema de salud propio e intercultural (SISPI) para la comunidades étnicas (BARÍ-U´WA) incluyendo los municipios PDET.</t>
  </si>
  <si>
    <t>1.2.9.3. Envejecimiento y vejez</t>
  </si>
  <si>
    <t>Municipios asesorados y asistidos técnicamente en el proceso de implementación, seguimiento de las políticas públicas de envejecimiento y vejez y de apoyo y fortalecimiento a las familias, con énfasis en la atención a los efectos colaterales del COVID-19 incluidos los municipios PDET.</t>
  </si>
  <si>
    <t>1.2.9.4. Salud y género</t>
  </si>
  <si>
    <t>Municipios asesorados y asistidos técnicamente en la adecuación del modelo nacional atención integral al enfoque de género, orientado a la reducción de las inequidades de género en salud con participación social y articulación intersectorial, con énfasis en la atención a los efectos colaterales del COVID-19 incluidos los Municipios PDET.</t>
  </si>
  <si>
    <t>1.2.9.5. Discapacidad</t>
  </si>
  <si>
    <t>Municipios y EPS asesorados y asistidos técnicamente en la implementación de la certificación de Discapacidad y seguimiento a la ampliación de la cobertura del Registro para la Localización y Caracterización de las Personas con Discapacidad - RLCPD.</t>
  </si>
  <si>
    <t>1.2.9.6. Víctimas del conflicto armado interno</t>
  </si>
  <si>
    <t>Municipios del Departamento cuentan con la capacidad técnica y operativa para ejecutar y monitorear el programa de atención psicosocial y salud integral para población víctima del conflicto armado PAPSIVI y las EAPB cuentan con el modelo de atención integral en salud para población víctima del conflicto armado con énfasis en Municipios PDET.</t>
  </si>
  <si>
    <t xml:space="preserve">1.2.10. Fortalecimiento de la autoridad sanitaria para la gestión de la salud </t>
  </si>
  <si>
    <t>1.2.10.1. Fortalecimiento de la autoridad sanitaria</t>
  </si>
  <si>
    <t>Municipios implementan la política de participación social en salud, incluyendo los Municipios PDET</t>
  </si>
  <si>
    <t>El Departamento cuenta con el observatorio de salud pública del Departamento, con énfasis en COVID-19</t>
  </si>
  <si>
    <t xml:space="preserve">Municipios con vigilancia de establecimientos y servicios farmacéuticos. </t>
  </si>
  <si>
    <t>El Departamento basa su modelo de atención en salud en el Modelo de Acción Integral Territorial - MAITE en las ocho (8) líneas de acción: Salud Pública, Aseguramiento, Prestación de Servicios, Talento Humano, Financiamiento, Enfoque diferencial, Articulación intersectorial y Gobernanza con enfoque en el Modelo Integral de salud Rural en los municipios PDET</t>
  </si>
  <si>
    <t>Cumplimiento al programa territorial de rediseño, reorganización y modernización (infraestructura y dotación) de la red pública del Departamento incluidos en el Plan Bienal de Salud Pública</t>
  </si>
  <si>
    <t>Verificación de los prestadores de servicios de salud habilitados en el REPS según el plan anual de visitas y seguimiento, monitoreo y evaluación a los planes de contingencia de las IPS</t>
  </si>
  <si>
    <t>Seguimiento y monitoreo de los prestadores de servicios de salud con quejas interpuestas por los usuarios del SGSSS</t>
  </si>
  <si>
    <t>Seguimiento y monitoreo al 100% de los prestadores de servicios de salud habilitados en el REPS con servicios de seguridad y salud en el trabajo y radiología e imágenes diagnósticas.</t>
  </si>
  <si>
    <t>Del seguimiento y auditoria a las cuentas presentadas por la prestación de los servicios de salud de la red pública y privada, con cargo al Departamento, tanto de la Ley de punto final como la de la población MIGRANTE</t>
  </si>
  <si>
    <t>Gestión de las referencias y contrareferencias presentadas por la red prestadora incluyendo la población migrante, retornada y refugiada-MRR, y municipios PDET.</t>
  </si>
  <si>
    <t>1.3. Más Oportunidades para el Deporte y la Recreación.</t>
  </si>
  <si>
    <t xml:space="preserve">1.3.1. Deporte formativo y aprovechamiento del tiempo libre </t>
  </si>
  <si>
    <t>1.3.1.1. Escuelas de formación deportiva</t>
  </si>
  <si>
    <t>Escuelas de Formación Deportiva funcionando</t>
  </si>
  <si>
    <t>1.3.1.2. Juegos Supérate Intercolegiados</t>
  </si>
  <si>
    <t>municipios participando en los Juegos Supérate Intercolegiados</t>
  </si>
  <si>
    <t xml:space="preserve">1.3.2. Liderazgo deportivo, deporte asociado y alto rendimiento convencional y paranacional </t>
  </si>
  <si>
    <t>1.3.2.1. Procesos del Sistema Nacional del Deporte</t>
  </si>
  <si>
    <t>1.3.2.2. Talento deportivo para el deporte asociado y de alto rendimiento</t>
  </si>
  <si>
    <t>Base de datos de la reserva deportiva del Departamento en las diferentes disciplinas deportivas convencionales y paranacionales organizada y consolidada</t>
  </si>
  <si>
    <t>1.3.2.3. Fortalecimiento del deporte de alto rendimiento convencional y paranacional</t>
  </si>
  <si>
    <t>1.3.2.4. Incentivos al deporte de rendimiento y alto rendimiento convencional y paranacional</t>
  </si>
  <si>
    <t xml:space="preserve">1.3.3. Deporte Social Comunitario, Actividad Física y Recreación </t>
  </si>
  <si>
    <t>1.3.3.1. Fortalecimiento y promoción del deporte social comunitario, la actividad física y la recreación con inclusión social</t>
  </si>
  <si>
    <t>municipios participando en programas recreativos para primera infancia, infancia, adolescencia, juventud, discapacitados, equidad y género, víctimas del conflicto, indígenas personas mayores, Campamentos Juveniles, comunidad LGTBI y Nuevo Comienzo otro motivo para vivir y población en general</t>
  </si>
  <si>
    <t>municipios participando en programas de Deporte Social comunitario para población desplazada, sistema carcelario y penitenciario, sistema de responsabilidad penal para adolescentes, indígenas, discapacidad, población rural, mujeres, gremios y organizaciones comunitarias y población en general.</t>
  </si>
  <si>
    <t>Municipios socializados y participando del programa Hábitos de y Estilos de Vida Saludable “Por un norte activo Hágale Toche”</t>
  </si>
  <si>
    <t>1.3.3.2. Capacitación en deporte social comunitario, actividad física y recreación</t>
  </si>
  <si>
    <t>1.3.4. Infraestructura deportiva, recreativa y de ciencias aplicadas al deporte</t>
  </si>
  <si>
    <t>1.3.4.1. Mantenimiento, remodelación y equipamiento de escenarios deportivos y recreativos</t>
  </si>
  <si>
    <t>Construcción y dotación del Centro de Alto Rendimiento del Bicentenario (CAR)</t>
  </si>
  <si>
    <t>Adecuación y mantenimiento de los escenarios deportivos a cargo de Indenorte</t>
  </si>
  <si>
    <t xml:space="preserve">Escenarios Deportivos construidos, adecuados, remodelados, dotados y/o mantenidos </t>
  </si>
  <si>
    <t xml:space="preserve">Escenarios Recreativos construidos, adecuados, remodelados, dotados y/o mantenidos </t>
  </si>
  <si>
    <t>1.4. Más Oportunidades para la Cultura</t>
  </si>
  <si>
    <t>1.4.1. Fortalecimiento y desarrollo del sistema departamental de cultura.</t>
  </si>
  <si>
    <t>1.4.1.1. Fortalecimiento, Adecuación y articulación de los actores institucionales del sistema de cultura de Norte de Santander</t>
  </si>
  <si>
    <t>C 1</t>
  </si>
  <si>
    <t>C 2</t>
  </si>
  <si>
    <t xml:space="preserve">municipios con acompañamiento técnico a los actores de los sistemas municipales de cultura </t>
  </si>
  <si>
    <t>C 3</t>
  </si>
  <si>
    <t>Entidades culturales participando activamente en redes culturales casas de cultura, bibliotecas, museos y escuelas de formación anualmente</t>
  </si>
  <si>
    <t>C 4</t>
  </si>
  <si>
    <t>1.4.1.2. Fortalecimiento del subsistema de información cultural departamental.</t>
  </si>
  <si>
    <t>C 5</t>
  </si>
  <si>
    <t xml:space="preserve">Módulos del sistema de información cultural (agentes, entidades, eventos, formación y gestión) activos y en funcionamiento </t>
  </si>
  <si>
    <t>C 6</t>
  </si>
  <si>
    <t>C 7</t>
  </si>
  <si>
    <t>C 8</t>
  </si>
  <si>
    <t xml:space="preserve">1.4.1.3. Apoyo para el manteamiento, adecuación y dotación de infraestructura y equipamiento para los servicios culturales en el departamento </t>
  </si>
  <si>
    <t>C 9</t>
  </si>
  <si>
    <t>Edificio Torre del Reloj - Secretaría de cultura del Departamento- dotada, servida tecnológicamente y con mantenimiento técnico en todos sus espacios. (1 por año)</t>
  </si>
  <si>
    <t>C 10</t>
  </si>
  <si>
    <t>Infraestructuras culturales con mantenimiento, adecuación, dotación y equipamiento para los servicios culturales en el Departamento en municipios de Norte de Santander (10 por año)</t>
  </si>
  <si>
    <t>C 11</t>
  </si>
  <si>
    <t>Casas de cultura apoyadas en su mantenimiento, adecuación y/o dotación, para la prestación de servicios culturales en los municipios, (5 por año)</t>
  </si>
  <si>
    <t>C 12</t>
  </si>
  <si>
    <t xml:space="preserve">1.4.2. Estímulos para los procesos de creación, circulación y gestión de procesos y productos artísticos y/o culturales </t>
  </si>
  <si>
    <t>1.4.2.1. Estímulos a la Investigación, creación, formación y producción de productos y/o proyectos artísticos y/o culturales</t>
  </si>
  <si>
    <t>C 13</t>
  </si>
  <si>
    <t>C 14</t>
  </si>
  <si>
    <t>Estímulos a la creación en las áreas artísticas (10 por año)</t>
  </si>
  <si>
    <t>C 15</t>
  </si>
  <si>
    <t>C 16</t>
  </si>
  <si>
    <t>Estímulos para la creación de artesanías propias del Departamento convocados y asignados en el cuatrienio (3 por año)</t>
  </si>
  <si>
    <t>1.4.2.2. Formación de público en las diferentes áreas artísticas y culturales.</t>
  </si>
  <si>
    <t>C 17</t>
  </si>
  <si>
    <t>Encuentros departamentales en las áreas artísticas y cinematografía (5 por año)</t>
  </si>
  <si>
    <t>C 18</t>
  </si>
  <si>
    <t>municipios apoyados en sus expresiones culturales tradicionales.</t>
  </si>
  <si>
    <t>C 19</t>
  </si>
  <si>
    <t>Convocatorias nacionales del concurso Eduardo Cote Lamus, apoyados en el cuatrienio (1 por año)</t>
  </si>
  <si>
    <t>C 20</t>
  </si>
  <si>
    <t>Convocatorias nacionales del concurso Jorge Gaitán Durán, apoyados en el cuatrienio (1 por año)</t>
  </si>
  <si>
    <t>C 21</t>
  </si>
  <si>
    <t>Apoyos en impresión y reproducción de libros de procesos de creación, formación e investigación (5 por año)</t>
  </si>
  <si>
    <t>C 22</t>
  </si>
  <si>
    <t>Festivales de expresión artística y cultural con extensión nacional e internacional apoyados anualmente (Títeres, narración oral, teatro, circo y danzas) (5 por año)</t>
  </si>
  <si>
    <t>C 23</t>
  </si>
  <si>
    <t>C 24</t>
  </si>
  <si>
    <t>Eventos de formación de público y de promoción artística apoyados en el espacios culturales de los municipios (20 por año)</t>
  </si>
  <si>
    <t>1.4.2.3. Encuentro de cultura y las artes (circuitos culturales).</t>
  </si>
  <si>
    <t>C 25</t>
  </si>
  <si>
    <t>C 26</t>
  </si>
  <si>
    <t>C 27</t>
  </si>
  <si>
    <t>Artistas o productos de creación artística de Norte de Santander apoyados para la participación en encuentros regionales, nacionales e internacionales de cultura y las artes, representando a Norte de Santander (1 por año)</t>
  </si>
  <si>
    <t>C 28</t>
  </si>
  <si>
    <t>1.4.2.4. Apoyo a la producción y circulación de contenidos culturales a través de los medios de comunicación y digitales.</t>
  </si>
  <si>
    <t>C 29</t>
  </si>
  <si>
    <t>C 30</t>
  </si>
  <si>
    <t>Publicaciones digitales con la Programación cultural del Departamento. (12 por año)</t>
  </si>
  <si>
    <t>C 31</t>
  </si>
  <si>
    <t>C 32</t>
  </si>
  <si>
    <t>1.4.3. Fortalecimiento y fomento de los procesos de formación para la creación y gestión de la cultura</t>
  </si>
  <si>
    <t>1.4.3.1. Apoyo y fortalecimiento de los procesos de escuelas de formación en artes y cultura</t>
  </si>
  <si>
    <t>C 33</t>
  </si>
  <si>
    <t>municipios asesorados y acompañados y cuentan con procesos estables de formación anualmente</t>
  </si>
  <si>
    <t>C 34</t>
  </si>
  <si>
    <t>C 35</t>
  </si>
  <si>
    <t>Formadores de las áreas artísticas capacitados en Formación técnica para la formación artística y cultural. por año</t>
  </si>
  <si>
    <t>C 36</t>
  </si>
  <si>
    <t>Gestores capacitados para la gestión de las escuelas de formación cultural por año</t>
  </si>
  <si>
    <t>C 37</t>
  </si>
  <si>
    <t>Creadores capacitados en procesos de creación artística (300 por año)</t>
  </si>
  <si>
    <t>C 38</t>
  </si>
  <si>
    <t>Encuentros de coordinación, seguimiento y evaluación del subsistema de formación artística (2 por año)</t>
  </si>
  <si>
    <t>C 39</t>
  </si>
  <si>
    <t>Alianzas desarrolladas con los municipios para fortalecer las escuelas de formación artística (40 por año)</t>
  </si>
  <si>
    <t>C 40</t>
  </si>
  <si>
    <t>municipios dotados con elementos básicos para los procesos de formación y la expresión cultural y artística, cada año</t>
  </si>
  <si>
    <t>C 41</t>
  </si>
  <si>
    <t>Procesos de formación a formadores (1 por año)</t>
  </si>
  <si>
    <t>C 42</t>
  </si>
  <si>
    <t>Etnias apoyadas en los procesos de formación artística y cultural (1 por año)</t>
  </si>
  <si>
    <t>1.4.3.2. Fomento a la investigación, formulación y dirección de proyectos para la gestión en arte y cultura</t>
  </si>
  <si>
    <t>C 43</t>
  </si>
  <si>
    <t>Apoyos al laboratorio de investigación, creación y producción en las diferentes áreas artísticas y del saber (1 por año)</t>
  </si>
  <si>
    <t>C 44</t>
  </si>
  <si>
    <t>Eventos de promoción y difusión de la investigación, creación y producción en las diferentes áreas artísticas (2 por año)</t>
  </si>
  <si>
    <t>C 45</t>
  </si>
  <si>
    <t>Apoyos para la conformación de semilleros en cultura y las artes en Norte de Santander. (1 por año)</t>
  </si>
  <si>
    <t>C 46</t>
  </si>
  <si>
    <t>Apoyos a procesos de formación en formulación, evaluación y dirección de proyectos culturales (2 por año)</t>
  </si>
  <si>
    <t>1.4.4. Fomento y mejoramiento de los procesos de acceso a bienes y servicios culturales</t>
  </si>
  <si>
    <t>1.4.4.1 Fortalecimiento de los servicios bibliotecarios ofrecidos a través de la red departamental de bibliotecas</t>
  </si>
  <si>
    <t>C 47</t>
  </si>
  <si>
    <t>Actualizaciones e implementación del plan departamental de Lectura y bibliotecas anualmente (1 por año)</t>
  </si>
  <si>
    <t>C 48</t>
  </si>
  <si>
    <t>C 49</t>
  </si>
  <si>
    <t>Municipios organizados y participando en la red departamental de bibliotecas. por año</t>
  </si>
  <si>
    <t>C 50</t>
  </si>
  <si>
    <t>Encuentros departamentales de bibliotecas públicas. (2 por año)</t>
  </si>
  <si>
    <t>C 51</t>
  </si>
  <si>
    <t>Procesos de formación anuales para bibliotecarios (1 por año)</t>
  </si>
  <si>
    <t>C 52</t>
  </si>
  <si>
    <t>Fortalecimiento de una (1) biblioteca rural, en su adecuación y dotación</t>
  </si>
  <si>
    <t>C 53</t>
  </si>
  <si>
    <t>Municipios con promoción y animación de lectura en niños y niñas de cero a 5iempre apoyados por año</t>
  </si>
  <si>
    <t>C 54</t>
  </si>
  <si>
    <t>C 55</t>
  </si>
  <si>
    <t>C 56</t>
  </si>
  <si>
    <t>C 57</t>
  </si>
  <si>
    <t>Municipios con Bibliotecas publicas estacionarias para la promoción de lectura, instaladas en espacios abiertos y dotadas con bibliografía y equipos tecnológicos actualizados (10 por año)</t>
  </si>
  <si>
    <t>1.4.4.2 Fomento y atención de servicios culturales a niños y niñas de la estrategia de cero a 5iempre, infancia, adolescencia, juventud, personas mayores , víctimas del conflicto armado, mujeres cabeza de hogar y personas con discapacidad</t>
  </si>
  <si>
    <t>C 58</t>
  </si>
  <si>
    <t>Proyectos apoyados en acciones de acceso y participación a la cultura a niños y niñas de cero a 5iempre, (5 por año)</t>
  </si>
  <si>
    <t>C 59</t>
  </si>
  <si>
    <t>Proyectos apoyados en acciones de acceso y participación a la cultura a jóvenes y adolescentes (5 por año)</t>
  </si>
  <si>
    <t>C 60</t>
  </si>
  <si>
    <t>Proyectos apoyados en acciones de acceso y participación a la cultura a niños y jóvenes especiales y con discapacidad (5 por año)</t>
  </si>
  <si>
    <t>C 61</t>
  </si>
  <si>
    <t>Proyectos apoyados en acciones de acceso y participación a la cultura, de las personas mayores del Departamento. (5 por año)</t>
  </si>
  <si>
    <t>C 62</t>
  </si>
  <si>
    <t>Proyectos apoyados en acciones de acceso y participación a la cultura a personas víctimas de la violencia (5 por año)</t>
  </si>
  <si>
    <t>C 63</t>
  </si>
  <si>
    <t>Proyectos apoyados en acciones de acceso y participación a la cultura a las madres cabeza de hogar (5 por año)</t>
  </si>
  <si>
    <t>C 64</t>
  </si>
  <si>
    <t>Talleres de formación cultural, con acceso y participación a la comunidad en condición de vulnerabilidad desarrollados en municipios de Norte de Santander (20 por año)</t>
  </si>
  <si>
    <t>1.4.5. Protección, conservación, restauración y difusión de la diversidad, la memoria y el patrimonio</t>
  </si>
  <si>
    <t xml:space="preserve">1.4.5.1. Fortalecimiento del programa de vigías del patrimonio en el departamento </t>
  </si>
  <si>
    <t>C 65</t>
  </si>
  <si>
    <t>Grupos de vigías del patrimonio en los municipios conformados, dotados y consolidados (10 por año)</t>
  </si>
  <si>
    <t>C 66</t>
  </si>
  <si>
    <t>Municipios con talleres de formación dirigidos a los vigías del patrimonio (10 por año)</t>
  </si>
  <si>
    <t>C 67</t>
  </si>
  <si>
    <t>Apoyos a la construcción y reproducción de iniciativas de difusión del patrimonio cultural en los municipios, (10 por año)</t>
  </si>
  <si>
    <t>1.4.5.2. Recuperación, conservación y difusión del patrimonio cultural</t>
  </si>
  <si>
    <t>C 68</t>
  </si>
  <si>
    <t>Bienes de interés cultural nacional, departamental y municipal en Norte de Santander identificados y con registro técnico. (12 por año)</t>
  </si>
  <si>
    <t>C 69</t>
  </si>
  <si>
    <t>Municipios con la identificación del patrimonio cultural inmaterial (5 por año)</t>
  </si>
  <si>
    <t>C 70</t>
  </si>
  <si>
    <t>Mantenimientos y operación del bien Quinta Teresa y el auditorio de la Torre del Reloj (Eduardo Cote Lamus) en la ciudad de San José de Cúcuta. (1 por año)</t>
  </si>
  <si>
    <t>C 71</t>
  </si>
  <si>
    <t xml:space="preserve">Proyectos de recuperación, conservación e intervención de bienes de interés cultural que requieran ser apoyados </t>
  </si>
  <si>
    <t>C 72</t>
  </si>
  <si>
    <t>Apoyos a la producción de muestras museográficas y museológicas en los museos del Departamento (2 por año)</t>
  </si>
  <si>
    <t>C 73</t>
  </si>
  <si>
    <t>C 74</t>
  </si>
  <si>
    <t>Apoyos a expresiones de patrimonio vivo de los nortesantandereanos (tales como bicentenario (2021), Semana Santa en Pamplona, Desfile de los Genitores en Ocaña, Feria de Cúcuta, celebración de los 450 años del municipio de Ocaña, celebración del natalicio del artista Eduardo Ramírez Villamizar, conmemoración del tratado de la paz de la Guerra de los mil días en 1902 en el municipio de chinacate, entre otros) (5 por año)</t>
  </si>
  <si>
    <t>C 75</t>
  </si>
  <si>
    <t>Documentos promocionales publicado del patrimonio cultural del departamento Norte de Santander. (1 por año)</t>
  </si>
  <si>
    <t>1.4.5.3. Apoyo a la diversidad y el dialogo intercultural</t>
  </si>
  <si>
    <t>C 76</t>
  </si>
  <si>
    <t>Apoyos a la publicación de una (1) cartilla - material pedagógico en lenguas indígenas de Norte de Santander (1 por año)</t>
  </si>
  <si>
    <t>C 77</t>
  </si>
  <si>
    <t>Acompañamientos en la construcción de un (1) plan de Salvaguarda del patrimonio cultural inmaterial en Norte de Santander, anualmente (1 por año)</t>
  </si>
  <si>
    <t>1.4.5.4. Diseño e implementación de PEMP (Planes Especiales de Protección y Manejo de Bienes Culturales del Departamento)</t>
  </si>
  <si>
    <t>C 78</t>
  </si>
  <si>
    <t>Acompañamientos técnico a los 4 planes especiales de manejo y protección de los BIC (1 por año)</t>
  </si>
  <si>
    <t>1.4.6. Apoyo y fortalecimiento a la industria cultural y procesos de emprendimiento cultural e innovación</t>
  </si>
  <si>
    <t>1.4.6.1. Promoción de industrias culturales y de la política de emprendimiento de Norte de Santander</t>
  </si>
  <si>
    <t>C 79</t>
  </si>
  <si>
    <t>Actividades de sensibilización y formación en emprendimiento cultural realizadas (40 por año)</t>
  </si>
  <si>
    <t>C 80</t>
  </si>
  <si>
    <t>Curso de formación en formulación y gestión de proyectos de emprendimiento cultural por año de (80 - 140) horas apoyados. (1 por año)</t>
  </si>
  <si>
    <t>C 81</t>
  </si>
  <si>
    <t>Proyectos de emprendimiento cultural asesorados y acompañados en su formulación y gestión (24 por año)</t>
  </si>
  <si>
    <t>C 82</t>
  </si>
  <si>
    <t>Fomentos y promoción de la participación de productos proyectos de innovación y/o emprendimiento apoyados para su participación en ruedas de negocio, mercados culturales, ferias, entre otros. (2 por año)</t>
  </si>
  <si>
    <t>1.4.6.2. Promoción de la industria cultural musical</t>
  </si>
  <si>
    <t>C 83</t>
  </si>
  <si>
    <t>Talleres de producción musical, márketin digital y plataformas musicales, destinado a músicos del Departamento participantes del Proyecto LASO (2 por año)</t>
  </si>
  <si>
    <t>C 84</t>
  </si>
  <si>
    <t>Producciones musicales por año, con reproducción de 3.000 copias (1 por año)</t>
  </si>
  <si>
    <t>C 85</t>
  </si>
  <si>
    <t>Talleres de Distribución digital de la música anualmente (1 por año)</t>
  </si>
  <si>
    <t>1.5. Más Oportunidades para la Inclusión Social (Grupos Indígenas, Afros, Rrom)</t>
  </si>
  <si>
    <t>1.5.1. Desarrollo Integral de los pueblos indígenas</t>
  </si>
  <si>
    <t>1.5.1.1. Fortalecimiento de la diversidad étnica en el Departamento</t>
  </si>
  <si>
    <t>Municipios con presencia de población étnica con socialización de la Política Pública Indígena aprobada por Ordenanza</t>
  </si>
  <si>
    <t>1.5.1.2. Conservar y mantener la Casa Comunitaria Indígena</t>
  </si>
  <si>
    <t>1.5.1.3. Educación Superior para la población indígena</t>
  </si>
  <si>
    <t>1.5.1.4. Fortalecimiento de iniciativas productivas elaboradas por indígenas.</t>
  </si>
  <si>
    <t>Ferias de exposición de productos elaborados por Indígenas.</t>
  </si>
  <si>
    <t>1.5.2. Desarrollo Integral de los afrodescendientes</t>
  </si>
  <si>
    <t>1.5.2.1. Fortalecimiento organizativo y participación afrocolombiana</t>
  </si>
  <si>
    <t xml:space="preserve">Caracterización de la población afrocolombiana en el Departamento. </t>
  </si>
  <si>
    <t xml:space="preserve">1.5.2.2. Fortalecimiento de las iniciativas productivas de la población afrocolombiana. Fortalecimiento de las iniciativas productivas de la población afrocolombiana. </t>
  </si>
  <si>
    <t>1.5.3. Desarrollo Integral del pueblo Rrom</t>
  </si>
  <si>
    <t>1.5.3.1. Fortalecimiento organizacional de la población Rrom</t>
  </si>
  <si>
    <t xml:space="preserve">Celebraciones del día de la etnia Rom o gitanos apoyadas y visibilización de la Kumpania Cúcuta- Norte de Santander </t>
  </si>
  <si>
    <t>1.5.3.2. Fortalecimiento de las iniciativas productivas de la población Rrom</t>
  </si>
  <si>
    <t>1.6. Más Oportunidades para la Niñez y la Adolescencia.</t>
  </si>
  <si>
    <t>1.6.1. Protección y atención a la primera infancia</t>
  </si>
  <si>
    <t>1.6.1.1. Atención integral a niños y niñas de 0 a 5 años sin discriminación alguna</t>
  </si>
  <si>
    <t>1.6.1.2. Atención pediátrica y quirúrgica especializada a niños, niñas y adolescentes.</t>
  </si>
  <si>
    <t xml:space="preserve">Atención y gestión de medicamentos para NNA operados quirúrgicamente, que sean de niveles 1 y 2 del SISBEN </t>
  </si>
  <si>
    <t>1.6.1.3. Entornos armoniosos y protectores que garanticen el desarrollo integral de niños, niñas y adolescentes felices y amados.</t>
  </si>
  <si>
    <t>Acompañamiento técnico para la celebración del DÍA DE LA NIÑEZ.</t>
  </si>
  <si>
    <t>1.6.2. Protección y atención a la infancia</t>
  </si>
  <si>
    <t>1.6.2.1. Caracterización de niños, niñas y adolescentes.</t>
  </si>
  <si>
    <t>Caracterización de los Niños, Niñas y Adolescentes vinculados al trabajo infantil.</t>
  </si>
  <si>
    <t>1.6.2.2. Erradicación del trabajo infantil</t>
  </si>
  <si>
    <t>Niños, niñas y adolescentes beneficiados con una estrategia interinstitucional e interdisciplinaria para la atención integral de los NNA, vinculados al trabajo infantil y/o en situación de calle</t>
  </si>
  <si>
    <t>1.6.2.3. Promover la participación de niños, niñas y adolescentes en el diseño de programas, proyectos y planes del Departamento.</t>
  </si>
  <si>
    <t xml:space="preserve">Municipios apoyados con Promoción y Participación de los NNA en los Consejos de Política Social. </t>
  </si>
  <si>
    <t>1.6.3. Protección y atención a los adolescentes</t>
  </si>
  <si>
    <t>1.6.3.1. Fortalecimiento de la capacidad de respuesta institucional para la protección, atención y desarrollo integral de niños, niñas y adolescentes</t>
  </si>
  <si>
    <t>Política Publica Departamental de primera infancia nueva o actualizada; aprobada por Ordenanza.</t>
  </si>
  <si>
    <t>Política Publica Departamental de infancia y adolescencia nueva o actualizada aprobada por Ordenanza.</t>
  </si>
  <si>
    <t xml:space="preserve">1.6.3.2. Prevención de vulneraciones en NNA </t>
  </si>
  <si>
    <t>Niños, niñas y adolescentes participando en la estrategia MAS OPORTUNIDADES PARA JUGAR, orientada al buen trato, respeto y protección para la prevención de violencia intrafamiliar, abuso sexual y violencias sociales.</t>
  </si>
  <si>
    <t>Numero de NNA acompañados en su proceso de inscripción de Registro Civil.</t>
  </si>
  <si>
    <t xml:space="preserve">Municipios acompañados para la promoción y socialización de la estrategia sobre educación sexual responsable para los NNA a través del apoyo y fortalecimiento familiar </t>
  </si>
  <si>
    <t>1.6.3.3. Fortalecimiento integral en emprendimiento a adolescentes</t>
  </si>
  <si>
    <t>1.7.1. Liderazgo juvenil</t>
  </si>
  <si>
    <t xml:space="preserve">1.7.1.1. Promoción y garantía de los derechos de los jóvenes </t>
  </si>
  <si>
    <t>Municipios con asistencia técnica para la socialización de la Ley 1622 y 1885 que promueven la conformación de los consejos municipales de juventud SJM.</t>
  </si>
  <si>
    <t>Municipios con asistencia técnica, acompañamiento y fortalecimiento para la conformación por resolución de las Plataformas de Juventud mediante la socialización de la Ley 1622 y la Ley estatutaria 1885.</t>
  </si>
  <si>
    <t>Política Publica Departamental de juventud nueva o actualizada aprobada por Ordenanza.</t>
  </si>
  <si>
    <t>1.7.1.2. Más jóvenes con acceso a bienes y servicios</t>
  </si>
  <si>
    <t>1.7.2. Prevención, mitigación y protección de riesgos sociales</t>
  </si>
  <si>
    <t>1.7.2.1. Protección juvenil a través de la formación para prevención de riesgos sociales</t>
  </si>
  <si>
    <t xml:space="preserve">Municipios acompañados con actividades en competencias lúdico – recreativas </t>
  </si>
  <si>
    <t>Municipios acompañados para la formación en emprendimiento, creación de empresa juvenil y/o fortalecimiento a la empresa familiar.</t>
  </si>
  <si>
    <t>1.7.3. Emprendimiento empresarial en los jóvenes</t>
  </si>
  <si>
    <t>1.7.3.1. Emprendimiento Juvenil</t>
  </si>
  <si>
    <t>1.7.3.2. Jóvenes dinamizadores de la paz.</t>
  </si>
  <si>
    <t xml:space="preserve">Iniciativas productivas juveniles identificadas que contribuya al fortalecimiento de la paz en municipios PDET. </t>
  </si>
  <si>
    <t>1.8. Más Oportunidades para los adultos mayores.</t>
  </si>
  <si>
    <t>1.8.1. Atención integral al adulto mayor</t>
  </si>
  <si>
    <t>1.8.1.1. Política pública de envejecimiento y vejez</t>
  </si>
  <si>
    <t xml:space="preserve">1.8.1.2. Fortalecimiento de Centros de Bienestar para el adulto mayor y Centros Vida </t>
  </si>
  <si>
    <t xml:space="preserve">Adultos mayores beneficiados con auxilio exequial. </t>
  </si>
  <si>
    <t>1.8.1.3. Mejoramiento de la calidad de vida de la población adulta mayor</t>
  </si>
  <si>
    <t>1.8.1.4. Adultos mayores activos y saludables</t>
  </si>
  <si>
    <t>Adultos mayores beneficiarios de apoyo integral con ayudas técnicas (bastones, sillas de ruedas, caminadores, muletas, etc.)</t>
  </si>
  <si>
    <t>1.8.1.5. Participación activa de los adultos mayores.</t>
  </si>
  <si>
    <t>Municipios con acompañamiento en la celebración del día del adulto mayor en el marco de la elección del COLOMBIANO DE ORO DEPARTAMENTAL</t>
  </si>
  <si>
    <t>1.8.2. Adulto mayor productivo</t>
  </si>
  <si>
    <t>1.8.2.1. Fortalecimiento del emprendimiento en el adulto mayor</t>
  </si>
  <si>
    <t>Feria con exposición de productos elaborados por adultos mayores</t>
  </si>
  <si>
    <t>1.9. Más Oportunidades para las Personas con Discapacidad – PcD -</t>
  </si>
  <si>
    <t>1.9.1. Atención integral a la población con discapacidad</t>
  </si>
  <si>
    <t>1.9.1.1. Proyectos culturales en diversas áreas artísticas</t>
  </si>
  <si>
    <t>Proyectos ejecutados, en danza, música, teatro, artes plásticas</t>
  </si>
  <si>
    <t>Municipios atendidos con inclusión de las PcD</t>
  </si>
  <si>
    <t>Muestras artísticas o encuentros interculturales</t>
  </si>
  <si>
    <t>1.9.1.2. Centros de atención integral en salud para PcD</t>
  </si>
  <si>
    <t xml:space="preserve">Municipios con articulación para adecuación de espacios de rehabilitación básica y RBC. </t>
  </si>
  <si>
    <t>Dotaciones de implementos terapéuticos básicos para ejecución de programas de rehabilitación</t>
  </si>
  <si>
    <t>1.9.1.3. Deportes adaptados para las personas con discapacidad</t>
  </si>
  <si>
    <t>1.9.1.4. Educación inclusiva</t>
  </si>
  <si>
    <t>1.9.2. Población con Discapacidad Productiva</t>
  </si>
  <si>
    <t>1.9.2.1. Proyectos productivos para personas con discapacidad o cuidadores</t>
  </si>
  <si>
    <t>Iniciativas productivas o Microempresas apoyadas para la creación de empleos para las PcD</t>
  </si>
  <si>
    <t>1.9.2.2. Vinculación laboral PcD</t>
  </si>
  <si>
    <t>Encuentros con empresarios del Departamento para socializar beneficios tributarios por la vinculación laboral de PcD</t>
  </si>
  <si>
    <t>1.9.2.3. Teletrabajo PcD</t>
  </si>
  <si>
    <t>1.9.3. Protección de Derechos y Accesibilidad de las Personas con Discapacidad</t>
  </si>
  <si>
    <t>1.9.3.1. Sistema regional de discapacidad</t>
  </si>
  <si>
    <t>Capacitaciones a funcionarios de las alcaldías en la normatividad y actualización de la misma.</t>
  </si>
  <si>
    <t>1.9.3.2. Formación a formadores con inclusión de PcD</t>
  </si>
  <si>
    <r>
      <t xml:space="preserve">Talleres de capacitación </t>
    </r>
    <r>
      <rPr>
        <sz val="16"/>
        <color rgb="FF000000"/>
        <rFont val="Arial"/>
        <family val="2"/>
      </rPr>
      <t>en áreas como cultura, deporte y emprendimiento,</t>
    </r>
  </si>
  <si>
    <t>Talleres de padres sobre sensibilización y cuidados en casa</t>
  </si>
  <si>
    <t>1.9.3.3. Observatorio Departamental de Discapacidad</t>
  </si>
  <si>
    <t>Jornadas de registro de PcD en los diferentes municipios del Departamento</t>
  </si>
  <si>
    <t>Jornadas de acompañamiento jurídico para la protección de derechos</t>
  </si>
  <si>
    <t xml:space="preserve">Atención y acompañamiento jurídico en procesos contra EPS </t>
  </si>
  <si>
    <t>1.9.4. Rehabilitación de las Personas con Discapacidad</t>
  </si>
  <si>
    <t>1</t>
  </si>
  <si>
    <t xml:space="preserve">1.9.4.1. Fortalecimiento tecnológico del Centro de Rehabilitación Cardioneuromuscular </t>
  </si>
  <si>
    <t>1.9.4.2. Rehabilitación Basada en Comunidad (RBC) con herramienta de Tele-rehabilitación y enfoque de inclusión social de la PcD</t>
  </si>
  <si>
    <t>Niños, Niñas y Adolescentes con discapacidad participando en programas de rehabilitación física y social</t>
  </si>
  <si>
    <t>Personas con discapacidad visual (Ceguera o baja visión) en Inclusión social</t>
  </si>
  <si>
    <t>1.9.4.3. Preparación y rehabilitación de deportistas en condición de discapacidad en las etapas de recreación, masificación y alto rendimiento.</t>
  </si>
  <si>
    <t>1.10. Más Oportunidades para la Mujer y la Diversidad de Género.</t>
  </si>
  <si>
    <t>1.10.1. Participación de la mujer en la política pública</t>
  </si>
  <si>
    <t>1.10.1.1. Participación en la política pública de la mujer</t>
  </si>
  <si>
    <t>1.10.1.2. Derechos de la mujer</t>
  </si>
  <si>
    <t>1.10.2. Mujer libre de violencia</t>
  </si>
  <si>
    <t>1.10.2.1. Prevención de la violencia contra la mujer</t>
  </si>
  <si>
    <t>1.10.2.2. Cultura ciudadana en equidad de género</t>
  </si>
  <si>
    <t>1.10.2.3. Derechos sexuales de la mujer</t>
  </si>
  <si>
    <t>1.10.2.4. Educación no sexista</t>
  </si>
  <si>
    <t>1.10.2.5. Difusión de los derechos de la mujer</t>
  </si>
  <si>
    <t>Asesorías jurídicas realizadas a las mujeres del Departamento</t>
  </si>
  <si>
    <t>1.10.2.6. Observatorio de la mujer</t>
  </si>
  <si>
    <t>1.10.3. Mujer Urbana y rural emprendedora y productiva</t>
  </si>
  <si>
    <t>1.10.3.1. Conformación y consolidación de organizaciones de mujeres</t>
  </si>
  <si>
    <t>1.10.3.2. Proyectos productivos a mujeres</t>
  </si>
  <si>
    <t>Proyecto de desarrollo agroindustrial y/o centros de acopio a las mujeres y diversidad de género en el Departamento</t>
  </si>
  <si>
    <t>1.10.3.3. Líneas de crédito para la implementación de unidades productivas</t>
  </si>
  <si>
    <t>1.10.3.4. Capacitación para el trabajo</t>
  </si>
  <si>
    <t>1.10.3.5. Apoyo integral a mujeres urbanas y rurales</t>
  </si>
  <si>
    <t>1.10.3.6. Acompañamiento y apoyo en exposición empresarial</t>
  </si>
  <si>
    <t>1.10.4. Proyectos especiales para la mujer</t>
  </si>
  <si>
    <t>1.10.4.2. Mujeres líderes voluntarias</t>
  </si>
  <si>
    <t>1.10.4.3. Escuela de cuidadoras</t>
  </si>
  <si>
    <t>1.10.4.4. Asociaciones de mujeres</t>
  </si>
  <si>
    <t>1.10.4.5. Mujer educada</t>
  </si>
  <si>
    <t>1.10.4.6. Mujer saludable</t>
  </si>
  <si>
    <t>Mujeres atendidas con rehabilitación oral</t>
  </si>
  <si>
    <t>Talleres a docentes, líderes comunitarios, fiscales, comisarios, inspectores de policía e instituciones de salud en prevención del abuso sexual (1 anual)</t>
  </si>
  <si>
    <t>1.10.4.7. Cultura, deporte, recreación, actividad física y el aprovechamiento del tiempo libre para la mujer</t>
  </si>
  <si>
    <t xml:space="preserve">Realización de encuentros y juegos deportivos de la mujer y el deporte para motivar la participación de la mujer en la práctica de los deportes, la actividad física y la recreación. </t>
  </si>
  <si>
    <t>Apoyo a procesos de emprendimiento desde la cultura y las artes a población de mujeres y diversidad de género</t>
  </si>
  <si>
    <t>1.10.4.8. Prevención de la trata de personas</t>
  </si>
  <si>
    <t>Capacitaciones a rectores y coordinadores de los colegios departamentales en trata de personas</t>
  </si>
  <si>
    <t>Capacitaciones dirigidas asociaciones de mujeres en la prevención de la trata de personas</t>
  </si>
  <si>
    <t>1.10.4.9. Prevención de actividades que vulneren los derechos a una vida sana y libre desarrollo de las capacidades de las mujeres</t>
  </si>
  <si>
    <t>Municipios acompañados en actividades lúdico-pedagógicas en cómo prevenir el abuso, denunciar y buscar apoyo y atención especial a la niña y adolescente, jóvenes y adultas campesinas</t>
  </si>
  <si>
    <t>1.10.4.10. Atención a mujeres privadas de la libertad</t>
  </si>
  <si>
    <t>Programa de actividades en la práctica de los deportes, la actividad física y la recreación desarrollado</t>
  </si>
  <si>
    <t>1.10.5. Acciones con Población OSIGD - LGBTI</t>
  </si>
  <si>
    <t>1.10.5.1. Participación en la política pública de OSIGD - LGBTI</t>
  </si>
  <si>
    <t>1.10.5.2. Educación Incluyente OSIGD - LGBTI</t>
  </si>
  <si>
    <t>municipios con capacitación a los colegios de la sede central en educación incluyente a los estudiantes</t>
  </si>
  <si>
    <t>1.10.5.3. Salud OSIGD - LGBTI</t>
  </si>
  <si>
    <t>1.10.5.4. Cultura, deporte, recreación, actividad física y el aprovechamiento del tiempo libre para la población OSIGD - LGBTI</t>
  </si>
  <si>
    <t>1.10.5.5. Asociaciones de OSIGD - LGBTI</t>
  </si>
  <si>
    <t>1.10.5.6. Prevención de la violencia contra la población OSIGD - LGBTI</t>
  </si>
  <si>
    <t xml:space="preserve">2. Convivencia </t>
  </si>
  <si>
    <t>2.1. Más Oportunidades para la Paz, Derechos Humanos y Derecho Internacional Humanitario -D.I.H</t>
  </si>
  <si>
    <t>2.1.1. Construcción de paz, legalidad, reconciliación, dialogo social y convivencia</t>
  </si>
  <si>
    <t>2.1.1.1. Norte de Santander unido por la paz</t>
  </si>
  <si>
    <t>DIH 1</t>
  </si>
  <si>
    <t>DIH 2</t>
  </si>
  <si>
    <t>DIH 3</t>
  </si>
  <si>
    <t>DIH 4</t>
  </si>
  <si>
    <t>DIH 5</t>
  </si>
  <si>
    <t>2.1.1.2. Un Norte promotor del dialogo social</t>
  </si>
  <si>
    <t>DIH 6</t>
  </si>
  <si>
    <t>DIH 7</t>
  </si>
  <si>
    <t>DIH 8</t>
  </si>
  <si>
    <t>2.1.1.3. Norte de Santander le apuesta a la legalidad</t>
  </si>
  <si>
    <t>DIH 9</t>
  </si>
  <si>
    <t>Jornadas de sensibilización para transformar la cultura de la ilegalidad y propender por conductas con apego a la Ley.</t>
  </si>
  <si>
    <t>DIH 10</t>
  </si>
  <si>
    <t>DIH 11</t>
  </si>
  <si>
    <t xml:space="preserve">2.1.2. Centros Carcelarios, Penitenciarios y de Atención Especializada </t>
  </si>
  <si>
    <t>2.1.2.1. Mas oportunidades para las personas privadas de la libertad</t>
  </si>
  <si>
    <t>DIH 12</t>
  </si>
  <si>
    <t>DIH 13</t>
  </si>
  <si>
    <t>DIH 14</t>
  </si>
  <si>
    <t>2.1.2.2. Fortalecimiento Institucional a los Centros Carcelarios, Penitenciarios y de Atención Especializada</t>
  </si>
  <si>
    <t>DIH 15</t>
  </si>
  <si>
    <t>DIH 16</t>
  </si>
  <si>
    <t>DIH 17</t>
  </si>
  <si>
    <t>DIH 18</t>
  </si>
  <si>
    <t>DIH 19</t>
  </si>
  <si>
    <t>2.1.2.3. Mas oportunidades para los menores infractores</t>
  </si>
  <si>
    <t>DIH 20</t>
  </si>
  <si>
    <t>DIH 21</t>
  </si>
  <si>
    <t>DIH 22</t>
  </si>
  <si>
    <t>DIH 23</t>
  </si>
  <si>
    <t>2.1.3. Promoción y Protección de los Derechos Humanos y DIH</t>
  </si>
  <si>
    <t>2.1.3.1. Norte de Santander promueve los Derechos Humanos</t>
  </si>
  <si>
    <t>DIH 24</t>
  </si>
  <si>
    <t>DIH 25</t>
  </si>
  <si>
    <t>DIH 26</t>
  </si>
  <si>
    <t>DIH 27</t>
  </si>
  <si>
    <t>DIH 28</t>
  </si>
  <si>
    <t>DIH 29</t>
  </si>
  <si>
    <t>DIH 30</t>
  </si>
  <si>
    <t>DIH 31</t>
  </si>
  <si>
    <t>2.1.3.2. Un Norte defensor de los derechos humanos</t>
  </si>
  <si>
    <t>DIH 32</t>
  </si>
  <si>
    <t>DIH 33</t>
  </si>
  <si>
    <t>DIH 34</t>
  </si>
  <si>
    <t>DIH 35</t>
  </si>
  <si>
    <t>Jornadas de promoción al respeto y la garantía de los derechos sociales, culturales, civiles y políticos de los Afro descendientes, indígenas, población reincorporada y Rrom en el departamento de Norte de Santander.</t>
  </si>
  <si>
    <t>DIH 36</t>
  </si>
  <si>
    <t>2.1.3.3. Norte de Santander garantiza la diversidad religiosa</t>
  </si>
  <si>
    <t>DIH 37</t>
  </si>
  <si>
    <t>DIH 38</t>
  </si>
  <si>
    <t>DIH 39</t>
  </si>
  <si>
    <t>2.1.4. Sus voces nos defienden</t>
  </si>
  <si>
    <t>2.1.4.1. Norte de Santander protege a sus defensores</t>
  </si>
  <si>
    <t>DIH 40</t>
  </si>
  <si>
    <t>DIH 41</t>
  </si>
  <si>
    <t>DIH 42</t>
  </si>
  <si>
    <t>DIH 43</t>
  </si>
  <si>
    <t>2.1.4.2. Mas oportunidades para los defensores de Derechos Humanos</t>
  </si>
  <si>
    <t>DIH 44</t>
  </si>
  <si>
    <t>DIH 45</t>
  </si>
  <si>
    <t>DIH 46</t>
  </si>
  <si>
    <t>2.2. Más Oportunidades para la Seguridad.</t>
  </si>
  <si>
    <t>2.2.1. Seguridad y Orden Público</t>
  </si>
  <si>
    <t>2.2.1.1. Más oportunidades para la seguridad y el restablecimiento del orden público</t>
  </si>
  <si>
    <t>Plan Integral de Seguridad y Convivencia Ciudadana -PISCC- del Departamento diseñado y formulado.</t>
  </si>
  <si>
    <t>Estrategias de comunicación elaboradas a nivel interinstitucional que fomente la capacidad de denuncia a nivel Departamento.</t>
  </si>
  <si>
    <t>Nuevos frentes de seguridad creados para el fortaleciendo del liderazgo comunal y la acción colectiva en los municipios del Departamento.</t>
  </si>
  <si>
    <t>2.2.1.2. Norte de Santander seguro y tranquilo</t>
  </si>
  <si>
    <t>Estrategias formuladas e implementadas de manera integral para prevenir, controlar y combatir el micro tráfico en el Departamento.</t>
  </si>
  <si>
    <t>2.2.1.3. Pilas en la vía</t>
  </si>
  <si>
    <t xml:space="preserve">Jornadas pedagógicas en las vías departamentales y municipales a fin de evitar la ocurrencia de accidentes de tránsito. </t>
  </si>
  <si>
    <t>2.2.2. Fortalecimiento Institucional</t>
  </si>
  <si>
    <t>2.2.2.1. Fortalecimiento de la fuerza pública, organismos de seguridad y órganos de control</t>
  </si>
  <si>
    <t>2.2.3. Participación ciudadana</t>
  </si>
  <si>
    <t>2.2.3.1. En Norte de Santander todos contamos</t>
  </si>
  <si>
    <t xml:space="preserve">Proceso de formación en democracia, Gobernabilidad y participación, dirigido especialmente a la población juvenil. </t>
  </si>
  <si>
    <t xml:space="preserve">Red departamental de líderes para el fomento de la Democracia y la Gobernabilidad. </t>
  </si>
  <si>
    <t>2.2.3.2. Participa y decide</t>
  </si>
  <si>
    <t xml:space="preserve">2.2.4. Observatorio de Orden Público, Social y Político </t>
  </si>
  <si>
    <t>2.2.4.1. Norte de Santander se informa y decide</t>
  </si>
  <si>
    <t>2.2.4.2. Fortalecimiento al sistema de información departamental de seguridad, convivencia y derechos humanos</t>
  </si>
  <si>
    <t>Página web del observatorio de orden público, social y político del Departamento diseñada y puesta en funcionamiento</t>
  </si>
  <si>
    <t>2.3. Más Oportunidades para la Convivencia</t>
  </si>
  <si>
    <t>2.3.1. Prevención de la Violencia</t>
  </si>
  <si>
    <t xml:space="preserve">2.3.1.1. Todos unidos por la niñez </t>
  </si>
  <si>
    <t>Estrategia diseñada e implementada que permita articular acciones entre las secretarías, entidades descentralizadas y empresas privadas con miras a la prevención de la violencia en sus distintas modalidades y la promoción del goce efectivo de sus derechos.</t>
  </si>
  <si>
    <t>Brindar acompañamiento técnico para la implementación de la Alianza Nacional contra Violencias hacia Niñas, Niños y Adolescentes en coordinación con la Secretaría de Desarrollo Social y el ICBF.</t>
  </si>
  <si>
    <t xml:space="preserve">Acciones impulsadas de articulación interinstitucional para promover el adecuado aprovechamiento del tiempo libre de NNAJ del Departamento. </t>
  </si>
  <si>
    <t>Estrategia de protección integral generada para prevenir, sancionar y erradicar la violencia contra las mujeres en todos los ámbitos que desarrollen sus relaciones interpersonales</t>
  </si>
  <si>
    <t>2.3.1.2. Norte de Santander sin violencia</t>
  </si>
  <si>
    <t>2.3.2. No al reclutamiento, uso y utilización de niños, niñas, adolescentes y jóvenes en conflictos armados</t>
  </si>
  <si>
    <t>2.3.2.1. NNAJ protagonistas en la construcción de la paz</t>
  </si>
  <si>
    <t>Fortalecimiento al Comité Departamental para la Prevención del Reclutamiento, Utilización y Violencia Sexual contra NNA por parte de los grupos armados al margen de la Ley y grupos delictivos organizados en Norte de Santander</t>
  </si>
  <si>
    <t>2.3.2.2. Norte de Santander protege a sus NNAJ</t>
  </si>
  <si>
    <t>Jornadas de acompañamiento a las Administraciones Municipales para el diseño de la Ruta para la prevención y protección del Reclutamiento y Utilización de niños, niñas y adolescentes por grupos armados organizados al margen de la Ley o por grupos delictivos organizados en los municipios del Departamento.</t>
  </si>
  <si>
    <t>Estrategia integral diseñada entre el ICBF, Secretaría de Educación, Desarrollo Social y Administraciones Municipales que permita la prevención del Reclutamiento, Uso y Utilización de NNAJ por parte de los GAO y GAOR a implementar en los municipios con alertas tempranas.</t>
  </si>
  <si>
    <t>2.3.3. Lucha contra la Trata de personas</t>
  </si>
  <si>
    <t>2.3.3.1. Norte de Santander contra la Trata de Personas</t>
  </si>
  <si>
    <t xml:space="preserve">Fortalecimiento al Comité Interinstitucional de lucha contra la trata de personas en el departamento de Norte de Santander </t>
  </si>
  <si>
    <t>2.3.3.2. A la trata no trato</t>
  </si>
  <si>
    <t xml:space="preserve">Talleres de formación a funcionarios públicos sobre el marco jurídico y las modalidades de trata de personas en el Departamento. </t>
  </si>
  <si>
    <t>2.3.4. Acción Integral contra Minas Antipersonal (MAP), Munición sin Explotar (MUSE) y Trampas Explosivas (TE)</t>
  </si>
  <si>
    <t>2.3.4.1. Pisa sin prisa</t>
  </si>
  <si>
    <t>Procesos de articulación para la realización de los talleres de Educación en el riesgo de minas ERM en el ámbito educativo y emergencias con los operadores existentes en el Departamento.</t>
  </si>
  <si>
    <t>2.3.4.2. Hagamos de Norte de Santander un Departamento de huellas seguras</t>
  </si>
  <si>
    <t>2.4. Más oportunidades para las víctimas y para la paz</t>
  </si>
  <si>
    <t xml:space="preserve">2.4.1.1. Fortalecimiento institucional mediante la capacitación y la asistencia técnica permanente </t>
  </si>
  <si>
    <t>Jornadas de Capacitación y actualización a Funcionarios Públicos “Enlaces de Víctimas- personeros”, en los municipios de Norte de Santander, en Ley 1448 del 2011, protocolos de participación, cultura de Paz y otros temas a fines.</t>
  </si>
  <si>
    <t>Jornadas de asistencia técnica a los municipios en el conocimiento de las rutas de protección de líderes sociales, en medidas de autocuidado y protección.</t>
  </si>
  <si>
    <t>2.4.1.2. Garantías de Participación para la Población Víctima</t>
  </si>
  <si>
    <t>Apoyo para la elaboración de los proyectos, de acuerdo a las propuestas presentados por la Población Víctima.</t>
  </si>
  <si>
    <t>Acompañamiento y atención a los Planes de Retorno y Reubicación en Norte de Santander en articulación con el SNARIV.</t>
  </si>
  <si>
    <t>Acompañamiento y atención a los Sujetos de Reparación Colectiva en cumplimiento de medidas establecidas en Norte de Santander en articulación con el SNARIV.</t>
  </si>
  <si>
    <t>Jornadas de asistencia técnica en los municipios de Norte de Santander para la Inclusión de la Política de Restitución de Tierras y Derechos territoriales dentro de la política pública municipal de atención integral a víctimas, realizadas en atención a las recomendaciones establecidas en las comunidades con procesos de Restitución.</t>
  </si>
  <si>
    <t>Jornadas de Atención Psicosocial a la Población Víctima realizados en los municipios de Norte de Santander</t>
  </si>
  <si>
    <t>Jornadas de orientación jurídica a la Población Víctima realizados en los municipios de Norte de Santander</t>
  </si>
  <si>
    <t>Solicitudes de Ayuda Humanitaria inmediata, por desplazamiento forzado u otro hecho victimizante presentadas por las entidades municipales priorizadas de acuerdo al Decreto 1143 del 25 de julio del 2016.</t>
  </si>
  <si>
    <t>Atención a las solicitudes para el acceso a la educación profesional y de formación para el trabajo de personas Víctimas con procesos de articulación institucional en concertación con el fondo de empleo del Sena, Cajas de Compensación y el ministerio del trabajo.</t>
  </si>
  <si>
    <t>Proyectos comunidad- gobierno tramitados para la reconciliación, la convivencia y la paz en el marco del pilar 8° de los programas de desarrollo con enfoque territorial PDET.</t>
  </si>
  <si>
    <t>Proyectos de generación de ingresos formulados para las asociaciones de víctimas del departamento Norte de Santander que lo soliciten.</t>
  </si>
  <si>
    <t>2.4.3.1. Oportunidades para la reconstrucción de la Memoria Histórica</t>
  </si>
  <si>
    <t>“CATATUMBO: MUSEO DE MEMORIA Y LABORATORIO MULTIMEDIA”, diseñado y operando, con articulación de Procesos de dignificación de Memoria desde el Centro de Inspiración para la Paz del Departamento.</t>
  </si>
  <si>
    <t>3.1. Más Oportunidades para el Ordenamiento Territorial.</t>
  </si>
  <si>
    <t>3.1.1. Ordenamiento Territorial Departamental</t>
  </si>
  <si>
    <t>3.1.1.1. Ordenamiento Territorial Departamental</t>
  </si>
  <si>
    <t>3.1.1.2. Ordenamiento territorial supramunicipal y regional</t>
  </si>
  <si>
    <t>3.1.2. Ordenamiento Territorial Municipal</t>
  </si>
  <si>
    <t>3.1.2.1. Asistencia Técnica en Ordenamiento Territorial Municipal</t>
  </si>
  <si>
    <t>3.1.2.2. Actualización catastral</t>
  </si>
  <si>
    <t>3.2. Más Oportunidades con la cooperación para el desarrollo y la integración fronteriza.</t>
  </si>
  <si>
    <t>3.2.1. Plan de promoción para la inversión extranjera y nacional en polos de desarrollo</t>
  </si>
  <si>
    <t>3.2.1.1. Promoción internacional para la inversión en la región</t>
  </si>
  <si>
    <t xml:space="preserve">3.2.1.2. Modelo de articulación interinstitucional y gremial para mejorar los niveles de promoción internacional de la región </t>
  </si>
  <si>
    <t xml:space="preserve">Diagnóstico del empresariado internacional y de la Cooperación Internacional presente en la región </t>
  </si>
  <si>
    <t>3.2.1.3. Modelo de coordinación y articulación de la cooperación internacional en la región.</t>
  </si>
  <si>
    <t>Planes pilotos de desarrollo integral y sustitución de cultivos ilícitos en zonas estratégicas rurales de Norte de Santander</t>
  </si>
  <si>
    <t>3.2.2. Caracterización para la protección y la estabilización socioeconómica migratoria.</t>
  </si>
  <si>
    <t xml:space="preserve">3.2.2.1. Caracterización y apoyo a registros migratorios </t>
  </si>
  <si>
    <t>3.2.2.2. Promoción de la regularización migratoria para la promoción laboral y el emprendimiento</t>
  </si>
  <si>
    <t>3.2.3. Fortalecimiento de las organizaciones sociales en frontera</t>
  </si>
  <si>
    <t>3.2.3.1. Capacitación a líderes de la población receptora, migrantes y retornados</t>
  </si>
  <si>
    <t>3.2.3.2. Fortalecimiento de los procesos asociativos y de cooperativismo de la población receptora, migrantes y retornados</t>
  </si>
  <si>
    <t xml:space="preserve">Plan de capacitación en esquemas de fortalecimiento organizacional </t>
  </si>
  <si>
    <t>3.2.3.3. Diseño y gestión de proyectos</t>
  </si>
  <si>
    <t>Proyectos de cooperación internacional gestionados por la Secretaría de Fronteras y Cooperación internacional</t>
  </si>
  <si>
    <t>3.3. Más Oportunidades para la Frontera.</t>
  </si>
  <si>
    <t>3.3.1. Funcionalidad transfronteriza</t>
  </si>
  <si>
    <t>3.3.1.1. Fortalecimiento de infraestructuras sociales en zonas limítrofes</t>
  </si>
  <si>
    <t xml:space="preserve">3.3.1.2. Caracterización de la movilidad transfronteriza </t>
  </si>
  <si>
    <t xml:space="preserve">3.3.2. Apoyos a la movilidad migratoria </t>
  </si>
  <si>
    <t xml:space="preserve">3.3.2.1. Atención a población migrante y retornada </t>
  </si>
  <si>
    <t xml:space="preserve">3.3.2.2. Referenciación migratoria </t>
  </si>
  <si>
    <t xml:space="preserve">3.3.3. Plan de ordenamiento y Gobernanza fronteriza </t>
  </si>
  <si>
    <t xml:space="preserve">3.3.3.2. Plan de ordenamiento metropolitano en zonas limítrofes </t>
  </si>
  <si>
    <t>3.4. Más Oportunidades para el Buen Gobierno.</t>
  </si>
  <si>
    <t>3.4.1. Fortalecimiento de la capacidad de gestión departamental</t>
  </si>
  <si>
    <t>3.4.1.1. Gestión Estratégica del Talento Humano</t>
  </si>
  <si>
    <t>3.4.1.2. Integridad</t>
  </si>
  <si>
    <t>3.4.1.3. Fortalecimiento a la Organización y Simplificación de Procesos</t>
  </si>
  <si>
    <t xml:space="preserve">Software TNS para bienes inmuebles, equipos y bienes de consumo implementado </t>
  </si>
  <si>
    <t>Dependencias con procesos y procedimientos actualizados</t>
  </si>
  <si>
    <t>3.4.1.4. Transparencia, acceso a la información y lucha contra la corrupción pública</t>
  </si>
  <si>
    <t>3.4.1.5. Servicio al Ciudadano</t>
  </si>
  <si>
    <t xml:space="preserve">Tramite de asignación de citas de pasaporte por medio electrónico implementado. </t>
  </si>
  <si>
    <t>3.4.1.6. Racionalización de Trámites</t>
  </si>
  <si>
    <t>3.4.1.7. Gestión documental</t>
  </si>
  <si>
    <t>3.4.1.8. Gestión del Conocimiento</t>
  </si>
  <si>
    <t>3.4.1.9. Participación en la Gestión Pública</t>
  </si>
  <si>
    <t>3.4.2. Fortalecimiento de la participación comunitaria</t>
  </si>
  <si>
    <t>3.4.2.1. Fortalecimiento de la participación comunitaria.</t>
  </si>
  <si>
    <t>Dignatarios capacitados (100 por cada subregión), sobre el desarrollo de la comunidad, control social y participación ciudadana mediante la socialización de la Ley 743.</t>
  </si>
  <si>
    <t>Dignatarios de Juntas de Acción Comunal JAC capacitados en formulación y evaluación de proyectos comunitarios.</t>
  </si>
  <si>
    <t>Líderes de la acción comunal en el programa “Formador de Formadores”</t>
  </si>
  <si>
    <t>3.4.2.2. Espacios de esparcimiento, disfrute de la vida, actividades físicas, lúdico, recreativas y de acompañamiento psicosocial para la Resolución de conflictos.</t>
  </si>
  <si>
    <t xml:space="preserve">Planes de desarrollo comunales y comunitarios con acompañamiento técnico </t>
  </si>
  <si>
    <t>3.4.2.3. Protección y garantías de derechos para el organismo comunal</t>
  </si>
  <si>
    <t>Apoyo a la implementación del plan integral de reparación colectiva a sobrevivientes del conflicto armado que hacen parte de Fedecomunal</t>
  </si>
  <si>
    <t>3.4.3. Sistemas de Información Territorial (Política 16: Gestión de Sistemas de Información)</t>
  </si>
  <si>
    <t>3.4.3.1. Gestión de Calidad - MIPG</t>
  </si>
  <si>
    <t>3.4.3.2. Fortalecimiento de la Gestión de la Información Geográfica</t>
  </si>
  <si>
    <t>Avance en la Construcción de la IDE (Infraestructura de Datos Espaciales) de la Gobernación</t>
  </si>
  <si>
    <t>3.4.3.3. Geoestadística y estudios territoriales</t>
  </si>
  <si>
    <t>3.4.3.4. Sistema de Información Poblacional - SISBEN</t>
  </si>
  <si>
    <t>municipios asistidos en los procesos del SISBEN</t>
  </si>
  <si>
    <t xml:space="preserve">3.4.3.5. Bancos de Proyectos de inversión Departamental </t>
  </si>
  <si>
    <t>3.4.3.6. Implementación de Políticas Públicas</t>
  </si>
  <si>
    <t>3.4.3.7. Seguimiento al PDD</t>
  </si>
  <si>
    <t>3.4.4. Fortalecimiento de las Finanzas Públicas</t>
  </si>
  <si>
    <t>3.4.4.1. Fortalecimiento Institucional de la Hacienda Pública</t>
  </si>
  <si>
    <t>3.4.4.2. Modernización tecnológica de la Hacienda Departamental</t>
  </si>
  <si>
    <t>3.4.4.3. Fortalecimiento de la capacidad de gestión territorial</t>
  </si>
  <si>
    <t>Municipios asistidos para el fortalecimiento normativo tributario y presupuestal a través de la elaboración y/o actualización de sus estatutos, manuales, reglamentos y políticas</t>
  </si>
  <si>
    <t>Alcaldías del Área Metropolitana apoyadas para facilitar hacer negocios y crear empresa</t>
  </si>
  <si>
    <t>3.5. Más Oportunidades para la Territorialidad.</t>
  </si>
  <si>
    <t>3.5.1. Fortalecimiento en la gestión y capacidad administrativa de los municipios y subregiones</t>
  </si>
  <si>
    <t xml:space="preserve">3.5.1.1. Seguimiento a la Inversión Municipal </t>
  </si>
  <si>
    <t xml:space="preserve">Evaluaciones del Desempeño Integral Municipal </t>
  </si>
  <si>
    <t>Encuentros subregionales de asistencia técnica, apoyo y revisión de los reportes financieros y plataformas diseñadas por DNP.</t>
  </si>
  <si>
    <t>3.5.1.2. Bancos de Proyectos de Inversión Municipal</t>
  </si>
  <si>
    <t>3.5.2. Fortalecimiento de la asociatividad en los municipios</t>
  </si>
  <si>
    <t>3.5.2.1. Articulación y desarrollo regional</t>
  </si>
  <si>
    <t>4.1. Más Oportunidades para los Bosques, Biodiversidad y Servicios Ecosistémicos</t>
  </si>
  <si>
    <t>4.1.1. Mejor ambiente en tu territorio</t>
  </si>
  <si>
    <t>4.1.1.1. Más oportunidades para un ambiente sostenible</t>
  </si>
  <si>
    <t>Sistema Integral de Gestión para el Observatorio Ambiental implementado (municipios de convención, Teorama, San Calixto, El Tarra, Tibú y Sardinata).</t>
  </si>
  <si>
    <t>Hectáreas adquiridas para la conservación del recurso hídrico, y protección de páramos y parques naturales en el Departamento.</t>
  </si>
  <si>
    <t>4.2. Más Oportunidades para los Recursos Hídricos.</t>
  </si>
  <si>
    <t>4.2.1. Agua para la vida, ciudad y territorio</t>
  </si>
  <si>
    <t>4.2.1.1. Más atención para la conservación del recurso hídrico</t>
  </si>
  <si>
    <t>Beneficiarios atendidos con pagos por servicios ambientales - PSA por cada una de las cuencas media y media-alta de los ríos Zulia, Pamplonita y Algodonal, y páramos del Departamento.</t>
  </si>
  <si>
    <t>Proyectos productivos alternativos desarrollados en las comunidades paramunas que apliquen las BPA - BPG de acuerdo a la delimitación y/o zonificación del MADS</t>
  </si>
  <si>
    <t>4.3. Más Oportunidades para los Asuntos Ambientales, Sectoriales y Urbanos.</t>
  </si>
  <si>
    <t>4.3.1. Ambiente multisectorial sostenible</t>
  </si>
  <si>
    <t>4.3.1.1. En dirección hacia un ambiente sano, recreativo y competitivo.</t>
  </si>
  <si>
    <t>Proyectos de crecimiento, desarrollo sostenible y negocios verdes ejecutados, priorizados en las subregiones del Departamento.</t>
  </si>
  <si>
    <t>Ejes viales ambientales creados en las subregiones del Departamento que contribuyan con el desarrollo eco y agroturístico, del Departamento.</t>
  </si>
  <si>
    <t>Estrategias desarrolladas para reducir y minimizar el impacto ambiental de los residuos sólidos y otros generados en el Departamento.</t>
  </si>
  <si>
    <t>Modelo tecnológico diseñado como herramienta de información y difusión de las condiciones del aire como medida preventiva a la afluencia de personas en determinados espacios del territorio de Cúcuta y su área metropolitana.</t>
  </si>
  <si>
    <t>Capacitaciones desarrolladas para orientar y apoyar la implementación de la norma ISO 14001 en 5 sectores productivos representativos del Departamento.</t>
  </si>
  <si>
    <t xml:space="preserve">4.3.1.2. Ambiente para la zoociedad </t>
  </si>
  <si>
    <t xml:space="preserve">Hogares operando en el Departamento para la protección de animales en abandono. </t>
  </si>
  <si>
    <t>4.4. Más Oportunidades para la Mitigación y Adaptación al Cambio Climático.</t>
  </si>
  <si>
    <t>4.4.1. Innovando para un territorio ambientalmente sostenible</t>
  </si>
  <si>
    <t>4.4.1.1. Mitigando y adaptando al cambio climático</t>
  </si>
  <si>
    <t>Programa de incentivos implementado por el uso de energías alternativas y/o renovables (Eólica, Hídrica, Solar u otras) en el Departamento.</t>
  </si>
  <si>
    <t>Proyecto implementado para la reconversión energética en dependencias de la Gobernación.</t>
  </si>
  <si>
    <t>Programa implementado en el Departamento para la modernización ecológica y disminución de GEI mediante el uso de fuentes de energías renovables no convencionales.</t>
  </si>
  <si>
    <t>4.5. Más Oportunidades para la Educación Ambiental.</t>
  </si>
  <si>
    <t>4.5.1. Oportunidades para la cultura ambiental</t>
  </si>
  <si>
    <t>4.5.1.1. Fortaleciendo para un mejor ambiente</t>
  </si>
  <si>
    <t>Programa implementado de articulación de instituciones de educación superior regional, para la difusión y divulgación de investigaciones y otros asuntos ambientales relacionados con el desarrollo socioambiental del Departamento.</t>
  </si>
  <si>
    <t>Programa desarrollado en las distintas subregiones del Departamento para la formación en la gestión integral del recurso hídrico y variabilidad y cambio climático.</t>
  </si>
  <si>
    <t xml:space="preserve">Programa desarrollado en las instituciones educativas del Departamento, para el reconocimiento, cuidado, protección y conservación de flora y fauna silvestre, </t>
  </si>
  <si>
    <t>Programa de capacitación implementado en las instituciones educativas del Departamento, dirigido a docentes responsables de las áreas ambientales, para el fortalecimiento del conocimiento sobre la gestión integral del recurso hídrico -GIRH y cambio climático.</t>
  </si>
  <si>
    <t>Programa de capacitación implementado para el fortalecimiento de capacidades sobre recolección, manejo, aprovechamiento y disposición de los residuos sólidos y otros, dirigido a los municipios del Departamento.</t>
  </si>
  <si>
    <t>4.6. Más Oportunidades para la Gestión Integral del Riesgo.</t>
  </si>
  <si>
    <t>4.6.1. Gobernabilidad en la Gestión del Riesgo de Desastres</t>
  </si>
  <si>
    <t>4.6.1.1. Fortalecimiento de la gestión del riesgo en el Departamento</t>
  </si>
  <si>
    <t>Creación de la Secretaria para la Gestión del Riesgo de Desastres en el Departamento con las subsecretarias de Conocimiento del Riesgo, Reducción del Riesgo y Manejo de desastres</t>
  </si>
  <si>
    <t>4.6.1.2. Articulación de la gestión del riesgo con las Administraciones Municipales</t>
  </si>
  <si>
    <t>4.6.2. Mejoramiento del Conocimiento del Riesgo de Desastres</t>
  </si>
  <si>
    <t>4.6.2.1. Estudios de riesgo en el Departamento</t>
  </si>
  <si>
    <t>4.6.2.2. Formación en Gestión del riesgo de Desastres</t>
  </si>
  <si>
    <t>4.6.2.3. Gestión de la información para la reducción del riesgo y el manejo de desastres</t>
  </si>
  <si>
    <t xml:space="preserve">Sistema de información geográfico para la gestión del riesgo de desastres. </t>
  </si>
  <si>
    <t>4.6.3. Reducción del Riesgo desde la planificación, mitigación y la prevención</t>
  </si>
  <si>
    <t>4.6.3.1. Planificación en la Gestión del riesgo de desastres</t>
  </si>
  <si>
    <t>4.6.3.2. Cambio climático</t>
  </si>
  <si>
    <t>4.6.3.3. Infraestructura para la reducción del riesgo</t>
  </si>
  <si>
    <t>4.6.4. Preparación, Atención y Manejo de la emergencia</t>
  </si>
  <si>
    <t>4.6.4.1. Preparación para la emergencia</t>
  </si>
  <si>
    <t>4.6.4.2. Infraestructura para la emergencia</t>
  </si>
  <si>
    <t>4.6.4.3. Intervención para la atención y rehabilitación</t>
  </si>
  <si>
    <t>4.6.4.4. Operatividad del Banco de Maquinaria</t>
  </si>
  <si>
    <t>4.7. Más Oportunidades para la Vivienda Digna.</t>
  </si>
  <si>
    <t>4.7.1. Más hogares en vivienda propia</t>
  </si>
  <si>
    <t>4.7.1.1. Construcción de viviendas y áreas de urbanismo en zonas urbanas y rurales.</t>
  </si>
  <si>
    <t>Viviendas construidas en zonas urbanas y/o rurales del Departamento con apoyo del Departamento.</t>
  </si>
  <si>
    <t>4.7.2. Mejores viviendas, vida digna</t>
  </si>
  <si>
    <t>4.7.2.1. Mejoramiento de vivienda en zona urbana y/o rural</t>
  </si>
  <si>
    <t>4.7.3. Saneamiento y Titulación de la Propiedad Pública Inmobiliaria</t>
  </si>
  <si>
    <t>4.7.3.1. Identificación de predios de propiedad del departamento o municipios.</t>
  </si>
  <si>
    <t>4.7.3.2. Titulación de predios fiscales, urbanos y rurales</t>
  </si>
  <si>
    <t>5.1. Más Oportunidades para la Infraestructura Vial</t>
  </si>
  <si>
    <t>5.1.1. Plan Vial Departamental con más oportunidades</t>
  </si>
  <si>
    <t>5.1.1.1. Caracterización de la red vial</t>
  </si>
  <si>
    <t>5.1.1.2. Transitabilidad intermunicipal</t>
  </si>
  <si>
    <t>km de la red vial con mantenimiento preventivo</t>
  </si>
  <si>
    <t xml:space="preserve">5.1.2. Intervenciones viales generadoras de más oportunidades de desarrollo para las subregiones de Norte de Santander </t>
  </si>
  <si>
    <t>5.1.2.1. Conectividad Intramunicipal</t>
  </si>
  <si>
    <t>5.1.3. Apuesta para el mejoramiento de vías urbanas</t>
  </si>
  <si>
    <t>5.1.3.1. Mejoramiento de la Conectividad Urbana</t>
  </si>
  <si>
    <t xml:space="preserve">Estudios y Diseños para el Mejoramiento de Vías Urbanas </t>
  </si>
  <si>
    <t>5.1.4. Un norte con más oportunidades conectado a Colombia</t>
  </si>
  <si>
    <t>5.1.4.1. Integración vial con la Nación</t>
  </si>
  <si>
    <t xml:space="preserve">5.1.4.2. Seguridad vial del peatón </t>
  </si>
  <si>
    <t>5.1.4.3. Terminales de transporte aéreo y/o terrestre</t>
  </si>
  <si>
    <t>5.2. Más Oportunidades para la Movilidad y la Seguridad Vial</t>
  </si>
  <si>
    <t>5.2.1. Implementación del Plan Departamental-PDSV para una movilidad segura</t>
  </si>
  <si>
    <t>5.2.1.1. Fortalecimiento de la articulación institucional</t>
  </si>
  <si>
    <t>T 1</t>
  </si>
  <si>
    <t>T 2</t>
  </si>
  <si>
    <t>T 3</t>
  </si>
  <si>
    <t>T 4</t>
  </si>
  <si>
    <t>T 5</t>
  </si>
  <si>
    <t>Adelantar intervenciones en pro de la movilidad y seguridad vial de manera conjunta y articulada con los siguientes actores: CRC, CIA, CEA, CDA y ONGs vinculadas al sector del tránsito y/o el transporte</t>
  </si>
  <si>
    <t>T 6</t>
  </si>
  <si>
    <t>T 7</t>
  </si>
  <si>
    <t>T 8</t>
  </si>
  <si>
    <t>T 9</t>
  </si>
  <si>
    <t>T 10</t>
  </si>
  <si>
    <t>T 11</t>
  </si>
  <si>
    <t>T 12</t>
  </si>
  <si>
    <t>T 13</t>
  </si>
  <si>
    <t>T 14</t>
  </si>
  <si>
    <t>T 15</t>
  </si>
  <si>
    <t>T 16</t>
  </si>
  <si>
    <t>T 17</t>
  </si>
  <si>
    <t>T 18</t>
  </si>
  <si>
    <t>T 19</t>
  </si>
  <si>
    <t>T 20</t>
  </si>
  <si>
    <t>5.2.1.2. Usuarios más seguros mediante el conocimiento</t>
  </si>
  <si>
    <t>T 21</t>
  </si>
  <si>
    <t>T 22</t>
  </si>
  <si>
    <t>Docentes de las instituciones educativas públicas y privadas del Departamento cuentan con una capacitación pertinente y adecuada en cultura, seguridad vial y movilidad</t>
  </si>
  <si>
    <t>T 23</t>
  </si>
  <si>
    <t>T 24</t>
  </si>
  <si>
    <t>T 25</t>
  </si>
  <si>
    <t xml:space="preserve">Programa de capacitación dirigido a los conductores de vehículos de pasajeros, transporte escolar y de carga, que hacen parte de las empresas que operan en el Departamento, para fortalecer sus competencias laborales </t>
  </si>
  <si>
    <t>T 26</t>
  </si>
  <si>
    <t>T 27</t>
  </si>
  <si>
    <t>T 28</t>
  </si>
  <si>
    <t xml:space="preserve">Motociclistas del Departamento cuentan con una capacitación pertinente y adecuada en cultura, seguridad vial y movilidad </t>
  </si>
  <si>
    <t>5.2.1.3. Infraestructura protectora de vidas</t>
  </si>
  <si>
    <t>T 29</t>
  </si>
  <si>
    <t>T 30</t>
  </si>
  <si>
    <t>T 31</t>
  </si>
  <si>
    <t>Instalación y mantenimiento de señales en las vías de segundo y tercer nivel del Departamento con señalización</t>
  </si>
  <si>
    <t>T 32</t>
  </si>
  <si>
    <t>T 33</t>
  </si>
  <si>
    <t>T 34</t>
  </si>
  <si>
    <t>Gestión ante el gobierno Nacional del mejoramiento de la infraestructura de aeropuertos, líneas férreas y terminal de transportes en el Departamento</t>
  </si>
  <si>
    <t>T 35</t>
  </si>
  <si>
    <t>T 36</t>
  </si>
  <si>
    <t>T 37</t>
  </si>
  <si>
    <t>Gestión de los estudios para la construcción de la línea férrea que conecte el Departamento con la red férrea nacional</t>
  </si>
  <si>
    <t>T 38</t>
  </si>
  <si>
    <t>Gestión de los estudios y diseños para tráfico pesado en los cascos urbanos de los municipios</t>
  </si>
  <si>
    <t>5.2.1.4. Vehículos más controlados para disminuir siniestros viales</t>
  </si>
  <si>
    <t>T 39</t>
  </si>
  <si>
    <t xml:space="preserve">Programa operativo dirigido a los vehículos automotores que circulan por las vías del Departamento con el fin de verificar el cumplimiento de las condiciones técnico-mecánicas </t>
  </si>
  <si>
    <t>T 40</t>
  </si>
  <si>
    <t>T 41</t>
  </si>
  <si>
    <t>Censo de los vehículos automotores del Departamento que ya cumplieron su vida útil con el fin de promover su ingreso al proceso de desintegración vehicular</t>
  </si>
  <si>
    <t>T 42</t>
  </si>
  <si>
    <t>T 43</t>
  </si>
  <si>
    <t>T 44</t>
  </si>
  <si>
    <t>T 45</t>
  </si>
  <si>
    <t>T 46</t>
  </si>
  <si>
    <t>T 47</t>
  </si>
  <si>
    <t>Registro mensual de victimas de siniestros viales en el Departamento</t>
  </si>
  <si>
    <t>T 48</t>
  </si>
  <si>
    <t>T 49</t>
  </si>
  <si>
    <t>5.3. Más Oportunidades para los Servicios Públicos Domiciliarios: Agua, Saneamiento Básico y Energía</t>
  </si>
  <si>
    <t>5.3.1. Acceso a agua potable y saneamiento adecuado</t>
  </si>
  <si>
    <t>5.3.1.1. Consolidación del Acueducto Metropolitano</t>
  </si>
  <si>
    <t>% de las obras del Subproyecto 1 terminadas (Captación, desarenador, cuarto de bombeo y conducción Termotasajero - Pórtico)</t>
  </si>
  <si>
    <t>% de las obras de los Subproyectos 3 y 4 terminadas (Planta de tratamiento el Pórtico y conducción y almacenamiento de Villa del Rosario y Los Patios).</t>
  </si>
  <si>
    <t>5.3.1.2. Optimización de Sistemas de acueductos y/o alcantarillados Urbanos y Rurales</t>
  </si>
  <si>
    <t xml:space="preserve">Diseños de sistemas de acueducto y alcantarillado urbano y rural </t>
  </si>
  <si>
    <t>Estudios y/o Construcción de proyectos de optimización de acueductos y/o alcantarillados urbanos y/o rurales en municipios PDET</t>
  </si>
  <si>
    <t>5.3.1.3. Apoyo a la construcción de sistemas de tratamiento de aguas residuales</t>
  </si>
  <si>
    <t>Sistemas de Tratamiento de Aguas Residuales apoyados en su diseños y/o construcción</t>
  </si>
  <si>
    <t>5.3.2. Modernización, fortalecimiento y aseguramiento de la prestación de los servicios de agua potable y saneamiento básico</t>
  </si>
  <si>
    <t xml:space="preserve">5.3.2.1. Impulso a estrategias asociativas para la recolección y disposición de residuos sólidos </t>
  </si>
  <si>
    <t>5.3.2.2. Fortalecimiento de la gestión institucional de la prestación de los servicios de Agua Potable y Saneamiento Básico</t>
  </si>
  <si>
    <t>Municipios con asistencia en la Implementación de las estrategias de monitoreo, seguimiento y control y/o en el cumplimiento normativo del sector de APSB.</t>
  </si>
  <si>
    <t>5.3.2.3. Gestión Social, Plan Ambiental y Gestión del Riesgo en el Sector de APSB</t>
  </si>
  <si>
    <t>6.1. Más Oportunidades para lo Agropecuario, Pesca y Plantaciones Forestales</t>
  </si>
  <si>
    <t xml:space="preserve">6.1.1. Investigación Agropecuaria y Adopción de Tecnología </t>
  </si>
  <si>
    <t>6.1.1.1. Desarrollo tecnológico</t>
  </si>
  <si>
    <t>6.1.1.2. Extensión Agropecuaria</t>
  </si>
  <si>
    <t>6.1.2. Acceso al Crédito y Financiamiento de Proyectos Productivos</t>
  </si>
  <si>
    <t>6.1.2.1. Acceso a financiamiento, productos y servicios agropecuarios</t>
  </si>
  <si>
    <t>6.1.3. Norte de Santander Productivo, Sostenible e Incluyente</t>
  </si>
  <si>
    <t>6.1.3.1. Fortalecimiento de los sistemas productivos agropecuarios</t>
  </si>
  <si>
    <t>Proyectos productivos gestionados y fortalecidos a través de recursos del Sistema General de Regalías</t>
  </si>
  <si>
    <t>6.1.3.2. Apoyo a poblaciones productivas con enfoque diferencial</t>
  </si>
  <si>
    <t>6.1.3.3. Incremento y mejoramiento de renglones tradicionales</t>
  </si>
  <si>
    <t>Hectáreas de cacao sembradas y/o mejoradas</t>
  </si>
  <si>
    <t>6.1.3.4. Promoción del agro</t>
  </si>
  <si>
    <t>6.1.3.5. Evaluaciones Agropecuarias por Consenso</t>
  </si>
  <si>
    <t>6.1.3.6. Plan de Seguridad Alimentaria y Nutricional</t>
  </si>
  <si>
    <t>6.1.4. Infraestructura Productiva para el Desarrollo Agropecuario</t>
  </si>
  <si>
    <t>6.1.4.1. Infraestructura productiva agrícola y pecuaria</t>
  </si>
  <si>
    <t>6.1.5. Formalización de la Propiedad Rural</t>
  </si>
  <si>
    <t>6.1.5.1. Formalización de la propiedad rural</t>
  </si>
  <si>
    <t>6.1.6. Creemos en la Institucionalidad</t>
  </si>
  <si>
    <t>6.1.6.1. Cooperación y articulación interinstitucional</t>
  </si>
  <si>
    <t>6.1.7. Certificación para la Agricultura</t>
  </si>
  <si>
    <t>6.1.7.1 Buenas prácticas en la producción primaria</t>
  </si>
  <si>
    <t>6.1.8. Sostenibilidad de la Actividad Forestal</t>
  </si>
  <si>
    <t>6.1.9. El PDET es de Todos</t>
  </si>
  <si>
    <t>6.1.9.1. Programa de desarrollo con enfoque territorial</t>
  </si>
  <si>
    <t>Acompañamiento a las iniciativas de reactivación económica y agropecuaria identificadas dentro del programa PDET en los municipios priorizados</t>
  </si>
  <si>
    <t>6.2. Más Oportunidades para el Turismo y las Artesanías</t>
  </si>
  <si>
    <t>6.2.1. Un destino con marca región</t>
  </si>
  <si>
    <t>6.2.1.1. Norte de Santander destino turístico</t>
  </si>
  <si>
    <t>Publicaciones sobre turismo cultural (historia, folklore, costumbres, gastronomía, música, literatura, religión, etc.)</t>
  </si>
  <si>
    <t>6.2.1.2. Prevención y control de ESCNNA</t>
  </si>
  <si>
    <t>6.2.2. Condiciones institucionales para el impulso al sector turismo</t>
  </si>
  <si>
    <t>6.2.2.1. Fortalecimiento institucional del turismo</t>
  </si>
  <si>
    <t>6.2.3. Productividad turística regional</t>
  </si>
  <si>
    <t>6.2.3.1. Más y Mejor infraestructura, para el turismo</t>
  </si>
  <si>
    <t>6.2.3.2. Fortalecimiento del Capital Humano para el turismo</t>
  </si>
  <si>
    <t>municipios con apoyo de iniciativas de artesanos</t>
  </si>
  <si>
    <t>6.3. Más Oportunidades para el Emprendimiento</t>
  </si>
  <si>
    <t>6.3.1. Fortalecimiento y desarrollo de actividades para promover el emprendimiento y generación de empleo en Norte de Santander</t>
  </si>
  <si>
    <t xml:space="preserve">6.3.1.1. Asesoramiento y acompañamiento a emprendedores </t>
  </si>
  <si>
    <t xml:space="preserve">6.3.1.2. Impulso a emprendimientos con la participación del sector público, privado y academia </t>
  </si>
  <si>
    <t>Sistema de información de emprendimiento del Departamento creado</t>
  </si>
  <si>
    <t>6.3.2. Fortalecimiento y financiamiento para la creación de emprendimientos</t>
  </si>
  <si>
    <t>6.3.2.1. Fondo departamental para el acceso a crédito para emprendedores</t>
  </si>
  <si>
    <t>6.3.2.2. Desarrollo y promoción de actividades para el emprendimiento</t>
  </si>
  <si>
    <t>6.3.2.3. Alianzas público privadas para el emprendimiento</t>
  </si>
  <si>
    <t>6.4. Más Oportunidades para la Ciencia, Tecnología e Innovación CTI</t>
  </si>
  <si>
    <t>6.4.1. implementación políticas y estrategias para el desarrollo de actividades de ciencia, tecnología e innovación en Norte de Santander</t>
  </si>
  <si>
    <t xml:space="preserve">6.4.1.1. Apuestas en sectores con una mayor intensidad tecnológica </t>
  </si>
  <si>
    <t>Política pública de innovación para  Norte de Santander elaborada e implementada</t>
  </si>
  <si>
    <t>6.4.1.2. Dinamización de la ciencia, tecnología e innovación</t>
  </si>
  <si>
    <t>6.4.2. Impulsar y fortalecer la infraestructura tecnológica e innovación para la competitividad de Norte de Santander</t>
  </si>
  <si>
    <t>6.4.2.1. Centros de desarrollo tecnológico- productivos</t>
  </si>
  <si>
    <t xml:space="preserve">6.4.2.2. Articulación para el desarrollo e innovación de los sectores productivos </t>
  </si>
  <si>
    <t xml:space="preserve">6.4.3. Formación de capital humano de alto nivel para doctorado y maestría investigativa e iniciación a la investigación en jóvenes investigadores </t>
  </si>
  <si>
    <t xml:space="preserve">6.4.3.1. Generación del conocimiento para la CTeI </t>
  </si>
  <si>
    <t xml:space="preserve">Propuestas de maestrantes y doctores adoptadas e implementadas en los sectores estratégicos del Departamento </t>
  </si>
  <si>
    <t>Proyectos de investigación de jóvenes investigadores adoptados e implementados en los sectores estratégicos del Departamento.</t>
  </si>
  <si>
    <t>6.4.4. Proyectos de Ciencia, Tecnología e Innovación para los diferentes Sectores</t>
  </si>
  <si>
    <t>6.4.4.1. Proyectos con componente TIC</t>
  </si>
  <si>
    <t>6.5. Más Oportunidades para la Minería</t>
  </si>
  <si>
    <t xml:space="preserve">6.5.1. Fortalecimiento de los procesos del sector minero energético </t>
  </si>
  <si>
    <t>6.5.1.1. Acompañamiento en el proceso de formalización de la actividad minera de carbón y arcilla</t>
  </si>
  <si>
    <t>6.5.1.2. Apoyo y fortalecimiento de la actividad minera</t>
  </si>
  <si>
    <t xml:space="preserve">6.5.2. Apoyo y gestión para mejorar la productividad del sector minero energético </t>
  </si>
  <si>
    <t>6.5.2.1. Promoción del desarrollo y la competitividad de la industria minero-energética</t>
  </si>
  <si>
    <t>6.5.2.2. Gas Domiciliario</t>
  </si>
  <si>
    <t>Incremento de la cobertura del servicio de gas domiciliario del Departamento (6 municipios)</t>
  </si>
  <si>
    <t>6.5.2.3. Nuevas fuentes de energía</t>
  </si>
  <si>
    <t>6.6. Más Oportunidades para las Tecnologías de la Información y las Comunicaciones TIC</t>
  </si>
  <si>
    <t>6.6.1. Empoderamiento Ciudadano en uso y apropiación TIC</t>
  </si>
  <si>
    <t>6.6.2. Plataformas, Sistemas de Información y aplicaciones para los diferentes sectores priorizados</t>
  </si>
  <si>
    <t>6.6.3. Infraestructura Tecnológica y Conectividad</t>
  </si>
  <si>
    <t>6.6.4. Transformación Digital Territorial</t>
  </si>
  <si>
    <t>6.6.4.1. Fortalecimiento Institucional con Gobierno Digital</t>
  </si>
  <si>
    <t xml:space="preserve">Conjuntos de Datos Abiertos de la entidad consultados y aprovechados por el ciudadano para toma de decisiones </t>
  </si>
  <si>
    <t xml:space="preserve">6.6.4.2. Fortalecimiento Territorial con Gobierno Digital </t>
  </si>
  <si>
    <t xml:space="preserve">Alcaldías y entes descentralizados asistidos y monitoreados en Gobierno Digital </t>
  </si>
  <si>
    <t xml:space="preserve">Foros con el sector productivo para sensibilizar las empresas del sector privado en transformación digital empresarial </t>
  </si>
  <si>
    <t xml:space="preserve">Eventos públicos de TIC para promover el desarrollo del talento humano para la transformación digital </t>
  </si>
  <si>
    <t>6.7. Más Oportunidades para el Desarrollo Empresarial</t>
  </si>
  <si>
    <t>6.7.1. Apoyo y fortalecimiento para desarrollo productivo y competitivo del sector empresarial</t>
  </si>
  <si>
    <t xml:space="preserve">6.7.1.1. Diversificación de productos de mercado y actividad productiva </t>
  </si>
  <si>
    <t xml:space="preserve">6.7.1.2. Iniciativas Clúster </t>
  </si>
  <si>
    <t xml:space="preserve">6.7.1.3. Fortalecimiento a microempresarios </t>
  </si>
  <si>
    <t>6.7.2. Acceso al crédito y promoción de inversión para el desarrollo empresarial</t>
  </si>
  <si>
    <t>6.7.2.1. Apoyo financiero para el fortalecimiento del sector empresarial</t>
  </si>
  <si>
    <t>6.7.2.2. Promoción y posicionamiento de los sectores productivos de Norte de Santander</t>
  </si>
  <si>
    <t>Eventos y/o ferias regionales y nacionales de los principales sectores productivos del Departamento promocionados</t>
  </si>
  <si>
    <t>6.7.2.3. Promoción y fortalecimiento de la Agencia de Inversión de Norte de Santander</t>
  </si>
  <si>
    <t>6.8. Más Oportunidades para la Industria, el Comercio y Servicios</t>
  </si>
  <si>
    <t>6.8.1. Fortalecimiento del tejido empresarial e industrial del departamento</t>
  </si>
  <si>
    <t xml:space="preserve">6.8.1.1 Fortalecimiento de la base empresarial e industrial de Norte de Santander </t>
  </si>
  <si>
    <t>Iniciativas apoyadas para el desarrollo y transferencia de modelos tecnológicos de producción industrial, en los sectores estratégicos del Departamento.</t>
  </si>
  <si>
    <t>6.8.1.2. Apoyo y fortalecimiento a las empresas industriales del régimen franco</t>
  </si>
  <si>
    <t>6.8.1.3. Apoyo a la implementación de la agenda departamental de competitividad e innovación</t>
  </si>
  <si>
    <t>Iniciativas de transformación apoyadas y/o financiadas para el aumento de la productividad en los sectores priorizados del Departamento por la comisión regional de competitividad</t>
  </si>
  <si>
    <t>Proyecto apoyado que genere valor agregado y diferenciación en un sector productivo de Norte de Santander</t>
  </si>
  <si>
    <t>6.8.2. Internacionalización, Ruta del Desarrollo Económico</t>
  </si>
  <si>
    <t xml:space="preserve">6.8.2.1. Crecimiento y desarrollo regional sostenible </t>
  </si>
  <si>
    <t>Estrategias que permitan el proceso de internacionalización de los sectores productivos apoyadas</t>
  </si>
  <si>
    <t>Acompañamiento a estrategias de alianzas logísticas que se desarrollen en el Departamento</t>
  </si>
  <si>
    <t xml:space="preserve">6.8.2.2. Internacionalización como fuente de desarrollo </t>
  </si>
  <si>
    <t>Estrategias comerciales promocionadas para generar una cultura exportadora en los sectores productivos del Departamento</t>
  </si>
  <si>
    <t>6.8.2.3. Centros de investigación y/o desarrollo tecnológico</t>
  </si>
  <si>
    <t>6.8.3. Empleo digno y decente para la productividad</t>
  </si>
  <si>
    <t>6.8.3.1. Empleo decente</t>
  </si>
  <si>
    <t>Construcción de Megacolegios</t>
  </si>
  <si>
    <t>PLAN DE ACCIÓN 2021</t>
  </si>
  <si>
    <t>Meta Producto 2021</t>
  </si>
  <si>
    <t>Meta Producto 
1 trimestre 2021</t>
  </si>
  <si>
    <t>Meta Producto 
2 trimestre 2021</t>
  </si>
  <si>
    <t>Meta Producto 
3 trimestre 2021</t>
  </si>
  <si>
    <t>Meta Producto 
4 trimestre 2021</t>
  </si>
  <si>
    <t>INVERSIÓN EN MILLONES DE PESOS AÑO 2021</t>
  </si>
  <si>
    <t>INVERSIÓN EN MILLONES DE PESOS 1 trimestre 2021</t>
  </si>
  <si>
    <t>INVERSIÓN EN MILLONES DE PESOS 2 trimestre 2021</t>
  </si>
  <si>
    <t>INVERSIÓN EN MILLONES DE PESOS 3 trimestre 2021</t>
  </si>
  <si>
    <t>INVERSIÓN EN MILLONES DE PESOS 4 trimestre 2021</t>
  </si>
  <si>
    <t xml:space="preserve">Meta Producto 
1er  trimestre 2021 
</t>
  </si>
  <si>
    <t xml:space="preserve">Meta Producto 
2do  trimestre 2021 
</t>
  </si>
  <si>
    <t xml:space="preserve">Meta Producto 
3er  trimestre 2021 
</t>
  </si>
  <si>
    <t xml:space="preserve">Meta Producto 
4to  trimestre 2021 
</t>
  </si>
  <si>
    <t>NOMBRE PROGRAMA MANUAL PROGRAMATICO</t>
  </si>
  <si>
    <r>
      <t>CÓDIGO PROGRAMA-</t>
    </r>
    <r>
      <rPr>
        <sz val="8"/>
        <rFont val="Calibri"/>
        <family val="2"/>
        <scheme val="minor"/>
      </rPr>
      <t>MANUAL PROGRAMATICO</t>
    </r>
  </si>
  <si>
    <t xml:space="preserve">CÓDIGO DE PRODUCTO  (MGA)  </t>
  </si>
  <si>
    <t xml:space="preserve">NOMBRE DEL PRODUCTO (MGA) </t>
  </si>
  <si>
    <t>PROYECTO</t>
  </si>
  <si>
    <t>CODIGO BPIN</t>
  </si>
  <si>
    <t>ARTICULACION DE LA  ACTIVIDAD CON EL OBJETO DE GASTO DEL CCPET</t>
  </si>
  <si>
    <t>TIPO DE ACTIVIDAD</t>
  </si>
  <si>
    <t xml:space="preserve">REQUIERE CONTRATO </t>
  </si>
  <si>
    <t>2.3.2. ADQUISICION DE BIENES Y SERVICIOS</t>
  </si>
  <si>
    <t>2.3.1. GASTOS DE PERSONAL</t>
  </si>
  <si>
    <t>2.3.3. TRANSFERENCIAS CORRIENTES</t>
  </si>
  <si>
    <t>2.3.4  TRANSFERENCIAS DE CAPITAL</t>
  </si>
  <si>
    <t>NORMATIVA</t>
  </si>
  <si>
    <t>ADMINISTRATIVA</t>
  </si>
  <si>
    <t>GESTIÓN</t>
  </si>
  <si>
    <t>LOGÍSTICA</t>
  </si>
  <si>
    <t>REQUIERE CONTRATO</t>
  </si>
  <si>
    <t>SI</t>
  </si>
  <si>
    <t>NO</t>
  </si>
  <si>
    <t>SECRETARÍA DE HÁBITAT</t>
  </si>
  <si>
    <t>Gestionar la construcion de vivienda.</t>
  </si>
  <si>
    <t>Viviendas construidas</t>
  </si>
  <si>
    <t>Atender las solicitudes de los municipos de las madres cabeza de familia, tercerda edad, Pobreza extrema y Beneficiarios de subsidios.</t>
  </si>
  <si>
    <t>Socializacion de los Programas Nacionales o con Entidades Territoriales.</t>
  </si>
  <si>
    <t>Asistencia Tecnica a los Municipios para Gestionar e implementar de estrategias en busquedad de Recursos para programas de vivienda que contribuyan a disminuir el deficit de vivienda, Con entidades territoriales, nacionales, Cooperacion Internacion y Otros.</t>
  </si>
  <si>
    <t>Convenios, Acuerdos, entre otros</t>
  </si>
  <si>
    <t>Estudios y diseños para el Proceso de Construccion de viviendas nuevas.</t>
  </si>
  <si>
    <t>Estudios y Dieños</t>
  </si>
  <si>
    <t>Recepcionar, seleccionar y revisar proyectos de solicitud de Obras de Urbanismo.</t>
  </si>
  <si>
    <t>Socializar los pro cesos que se deben tener presente  para solicitud de Obras de Urbanismo.</t>
  </si>
  <si>
    <t xml:space="preserve">Gestionar recursos con Entidades Territoriales y Nacionales, Cooperacion Internacion y Otros. atraves de la cofinanciacion </t>
  </si>
  <si>
    <t>Contribuir con las Obras de Urbanismo o para proyectos de vivienda.</t>
  </si>
  <si>
    <t xml:space="preserve">Gestionar Obra de Urbanismo </t>
  </si>
  <si>
    <t>Focalizar y identificar lotes con el fin de comprar o legalizar predios de prodiedad del departamento para la contruccion de vivienda.</t>
  </si>
  <si>
    <t>Gestionar la legalizacion o compra de predios para la contruccion de proyectos de vivienda.</t>
  </si>
  <si>
    <t>Gestionar Recurso para la adquisicion de lotes.</t>
  </si>
  <si>
    <t>Asesorar al municipio para la elaboracion o actulaizacion del POT</t>
  </si>
  <si>
    <t>Articular esfuerzos con los Municipios</t>
  </si>
  <si>
    <t>Asistencia Tecnica a los Municipios y gestion de recursos para Mejoramientos de Vivienda</t>
  </si>
  <si>
    <t>Mejoramientos de vivienda</t>
  </si>
  <si>
    <t>Gestionar y articular esfuerzos en busquedad de Recursos y presentar proyectos.</t>
  </si>
  <si>
    <t>Identificar los Muicipios con la necesidad de Implementar proyectos</t>
  </si>
  <si>
    <t>Realizar y/o presentar proyectos de Construccion de Unidades Sanitarias</t>
  </si>
  <si>
    <t>Realizar y/o presentar proyectos de Construccion de Cocinas/estufas ecologicas</t>
  </si>
  <si>
    <t>Conformar el Banco de Materiales para apoyo en los municipios a mejoramientos de carácter criticos humanitarios.</t>
  </si>
  <si>
    <t>Asistencia Tecnica a los Municipios para identificar lotes de propiedad de entidades publicas.</t>
  </si>
  <si>
    <t>Busqueta de posible inventarios de lotes del departamento actulizar.</t>
  </si>
  <si>
    <t>Estudio de viabilidad de lote apto para la construccion de un proyecto de vivienda nueva.</t>
  </si>
  <si>
    <t>Atender las solicitudes deExoneracion de Estampillas de Impuestos de registro de Predios</t>
  </si>
  <si>
    <t xml:space="preserve">Asesorar y realizar los tramites solicitados para la exoneracion de la estampilla impuesto de registro predios para la Titulacion de predios. </t>
  </si>
  <si>
    <t>1 Municipio con Implementacion y actualizacion de Plan Ordenamiento territorial</t>
  </si>
  <si>
    <t>Mejoramientos</t>
  </si>
  <si>
    <t>Recursos- proyecto</t>
  </si>
  <si>
    <t>Municipios Necedida de Proyectos</t>
  </si>
  <si>
    <t>Unidades Sanitarias como Mejoramiento de Viivienda.</t>
  </si>
  <si>
    <t>Cocinas/estufas ecologicas como Mejoramiento de Viivienda.</t>
  </si>
  <si>
    <t>1 Banco de Materiales</t>
  </si>
  <si>
    <t>5 Municipios asesorados por un profesional.</t>
  </si>
  <si>
    <t>Inventario de lotes reales del departamentoi</t>
  </si>
  <si>
    <t>1 Lote viabilizado por un profesional que de el concepto de obra que es acto para la construcion de vivienda nueva.</t>
  </si>
  <si>
    <t>Tramite solicitudes de Exoneracion de Estampillas de Impuestos para el proceso de Titulacion de predios.</t>
  </si>
  <si>
    <t>Tramitar con la Secretaria de Hacienda todas las solicitudes de Exoneracion exoneracion de la estampilla impuesto de registro predios para la Titulacion de predios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</si>
</sst>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0.00_ ;\-#,##0.00\ "/>
    <numFmt numFmtId="165" formatCode="_-* #,##0_-;\-* #,##0_-;_-* &quot;-&quot;??_-;_-@_-"/>
    <numFmt numFmtId="166" formatCode="#,##0_ ;[Red]\-#,##0\ "/>
    <numFmt numFmtId="167" formatCode="yyyy\-mm\-dd;@"/>
    <numFmt numFmtId="168" formatCode="#,##0.0_ ;[Red]\-#,##0.0\ "/>
    <numFmt numFmtId="169" formatCode="#,##0.00_ ;[Red]\-#,##0.00\ "/>
    <numFmt numFmtId="170" formatCode="#,##0.0"/>
  </numFmts>
  <fonts count="36" x14ac:knownFonts="1">
    <font>
      <sz val="11"/>
      <color theme="1"/>
      <name val="Calibri"/>
      <family val="2"/>
      <scheme val="minor"/>
    </font>
    <font>
      <sz val="11"/>
      <color theme="1"/>
      <name val="Arial"/>
      <family val="2"/>
    </font>
    <font>
      <sz val="11"/>
      <color theme="1"/>
      <name val="Calibri"/>
      <family val="2"/>
      <scheme val="minor"/>
    </font>
    <font>
      <sz val="8"/>
      <color theme="1"/>
      <name val="Arial"/>
      <family val="2"/>
    </font>
    <font>
      <sz val="8"/>
      <name val="Arial"/>
      <family val="2"/>
    </font>
    <font>
      <b/>
      <sz val="8"/>
      <name val="Arial"/>
      <family val="2"/>
    </font>
    <font>
      <b/>
      <sz val="8"/>
      <color theme="0"/>
      <name val="Arial"/>
      <family val="2"/>
    </font>
    <font>
      <b/>
      <sz val="8"/>
      <color theme="1"/>
      <name val="Arial"/>
      <family val="2"/>
    </font>
    <font>
      <sz val="10"/>
      <name val="Arial"/>
      <family val="2"/>
    </font>
    <font>
      <sz val="10"/>
      <color rgb="FFFF0000"/>
      <name val="Arial"/>
      <family val="2"/>
    </font>
    <font>
      <sz val="12"/>
      <color theme="1"/>
      <name val="Arial"/>
      <family val="2"/>
    </font>
    <font>
      <sz val="10"/>
      <color theme="1"/>
      <name val="Arial"/>
      <family val="2"/>
    </font>
    <font>
      <sz val="20"/>
      <color theme="1"/>
      <name val="Calibri"/>
      <family val="2"/>
      <scheme val="minor"/>
    </font>
    <font>
      <sz val="16"/>
      <color theme="1"/>
      <name val="Arial"/>
      <family val="2"/>
    </font>
    <font>
      <b/>
      <sz val="16"/>
      <color theme="0"/>
      <name val="Arial"/>
      <family val="2"/>
    </font>
    <font>
      <b/>
      <sz val="16"/>
      <color theme="1"/>
      <name val="Arial"/>
      <family val="2"/>
    </font>
    <font>
      <b/>
      <i/>
      <sz val="16"/>
      <color theme="0"/>
      <name val="Arial"/>
      <family val="2"/>
    </font>
    <font>
      <sz val="16"/>
      <color rgb="FF000000"/>
      <name val="Arial"/>
      <family val="2"/>
    </font>
    <font>
      <sz val="16"/>
      <color theme="0"/>
      <name val="Arial"/>
      <family val="2"/>
    </font>
    <font>
      <sz val="20"/>
      <color theme="1"/>
      <name val="Arial Narrow"/>
      <family val="2"/>
    </font>
    <font>
      <b/>
      <i/>
      <sz val="16"/>
      <color rgb="FFFFFFFF"/>
      <name val="Arial"/>
      <family val="2"/>
    </font>
    <font>
      <b/>
      <i/>
      <sz val="16"/>
      <color theme="1"/>
      <name val="Arial"/>
      <family val="2"/>
    </font>
    <font>
      <sz val="16"/>
      <name val="Arial"/>
      <family val="2"/>
    </font>
    <font>
      <b/>
      <sz val="10"/>
      <color theme="1"/>
      <name val="Arial"/>
      <family val="2"/>
    </font>
    <font>
      <b/>
      <sz val="10"/>
      <color rgb="FFFF0000"/>
      <name val="Arial"/>
      <family val="2"/>
    </font>
    <font>
      <b/>
      <sz val="10"/>
      <name val="Arial"/>
      <family val="2"/>
    </font>
    <font>
      <b/>
      <sz val="11"/>
      <color rgb="FF1C2F33"/>
      <name val="Calibri"/>
      <family val="2"/>
      <scheme val="minor"/>
    </font>
    <font>
      <sz val="10"/>
      <color rgb="FF1C2F33"/>
      <name val="Arial"/>
      <family val="2"/>
    </font>
    <font>
      <b/>
      <sz val="10"/>
      <color theme="0"/>
      <name val="Arial"/>
      <family val="2"/>
    </font>
    <font>
      <b/>
      <sz val="11"/>
      <color theme="0"/>
      <name val="Calibri"/>
      <family val="2"/>
      <scheme val="minor"/>
    </font>
    <font>
      <sz val="11"/>
      <color rgb="FF1C2F33"/>
      <name val="Calibri"/>
      <family val="2"/>
      <scheme val="minor"/>
    </font>
    <font>
      <sz val="18"/>
      <color theme="1"/>
      <name val="Calibri"/>
      <family val="2"/>
      <scheme val="minor"/>
    </font>
    <font>
      <sz val="8"/>
      <name val="Calibri"/>
      <family val="2"/>
      <scheme val="minor"/>
    </font>
    <font>
      <sz val="11"/>
      <name val="Arial"/>
      <family val="2"/>
    </font>
    <font>
      <sz val="12"/>
      <name val="Arial"/>
      <family val="2"/>
    </font>
    <font>
      <sz val="14"/>
      <name val="Arial"/>
      <family val="2"/>
    </font>
  </fonts>
  <fills count="36">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
      <patternFill patternType="solid">
        <fgColor theme="1"/>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FF000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499984740745262"/>
        <bgColor indexed="64"/>
      </patternFill>
    </fill>
    <fill>
      <patternFill patternType="solid">
        <fgColor theme="8" tint="-0.499984740745262"/>
        <bgColor indexed="64"/>
      </patternFill>
    </fill>
    <fill>
      <patternFill patternType="solid">
        <fgColor theme="8" tint="0.59999389629810485"/>
        <bgColor indexed="64"/>
      </patternFill>
    </fill>
    <fill>
      <patternFill patternType="solid">
        <fgColor theme="7" tint="-0.499984740745262"/>
        <bgColor indexed="64"/>
      </patternFill>
    </fill>
    <fill>
      <patternFill patternType="solid">
        <fgColor rgb="FFFFFFFF"/>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2" tint="-0.249977111117893"/>
        <bgColor indexed="64"/>
      </patternFill>
    </fill>
    <fill>
      <patternFill patternType="solid">
        <fgColor rgb="FF00B050"/>
        <bgColor indexed="64"/>
      </patternFill>
    </fill>
    <fill>
      <patternFill patternType="solid">
        <fgColor rgb="FFFFC000"/>
        <bgColor indexed="64"/>
      </patternFill>
    </fill>
    <fill>
      <patternFill patternType="solid">
        <fgColor rgb="FFCC99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E0C1FF"/>
        <bgColor indexed="64"/>
      </patternFill>
    </fill>
    <fill>
      <patternFill patternType="solid">
        <fgColor rgb="FFDEEAF6"/>
        <bgColor indexed="64"/>
      </patternFill>
    </fill>
    <fill>
      <patternFill patternType="solid">
        <fgColor rgb="FF6EBACC"/>
        <bgColor indexed="64"/>
      </patternFill>
    </fill>
    <fill>
      <patternFill patternType="solid">
        <fgColor theme="9" tint="-0.249977111117893"/>
        <bgColor indexed="64"/>
      </patternFill>
    </fill>
    <fill>
      <patternFill patternType="solid">
        <fgColor rgb="FF39727F"/>
        <bgColor indexed="64"/>
      </patternFill>
    </fill>
    <fill>
      <patternFill patternType="solid">
        <fgColor theme="7"/>
        <bgColor indexed="64"/>
      </patternFill>
    </fill>
    <fill>
      <patternFill patternType="solid">
        <fgColor theme="2" tint="-9.9978637043366805E-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auto="1"/>
      </top>
      <bottom style="thin">
        <color auto="1"/>
      </bottom>
      <diagonal/>
    </border>
    <border>
      <left style="thin">
        <color indexed="64"/>
      </left>
      <right style="thin">
        <color indexed="64"/>
      </right>
      <top style="thick">
        <color rgb="FFFF0000"/>
      </top>
      <bottom/>
      <diagonal/>
    </border>
    <border>
      <left style="thin">
        <color indexed="64"/>
      </left>
      <right style="thin">
        <color indexed="64"/>
      </right>
      <top style="thick">
        <color rgb="FFFF0000"/>
      </top>
      <bottom style="thin">
        <color auto="1"/>
      </bottom>
      <diagonal/>
    </border>
    <border>
      <left style="thin">
        <color indexed="64"/>
      </left>
      <right style="thin">
        <color indexed="64"/>
      </right>
      <top style="thick">
        <color rgb="FFFF0000"/>
      </top>
      <bottom style="thin">
        <color indexed="64"/>
      </bottom>
      <diagonal/>
    </border>
    <border>
      <left style="thin">
        <color indexed="64"/>
      </left>
      <right style="thin">
        <color indexed="64"/>
      </right>
      <top/>
      <bottom style="thick">
        <color rgb="FFFF0000"/>
      </bottom>
      <diagonal/>
    </border>
    <border>
      <left style="thin">
        <color indexed="64"/>
      </left>
      <right style="thin">
        <color indexed="64"/>
      </right>
      <top style="thin">
        <color auto="1"/>
      </top>
      <bottom style="thick">
        <color rgb="FFFF0000"/>
      </bottom>
      <diagonal/>
    </border>
    <border>
      <left style="thin">
        <color indexed="64"/>
      </left>
      <right style="thin">
        <color indexed="64"/>
      </right>
      <top style="thin">
        <color indexed="64"/>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ck">
        <color rgb="FFFF0000"/>
      </left>
      <right style="thick">
        <color rgb="FFFF0000"/>
      </right>
      <top/>
      <bottom style="thick">
        <color rgb="FFFF0000"/>
      </bottom>
      <diagonal/>
    </border>
    <border>
      <left/>
      <right/>
      <top style="thick">
        <color rgb="FFFF0000"/>
      </top>
      <bottom style="thin">
        <color indexed="64"/>
      </bottom>
      <diagonal/>
    </border>
    <border>
      <left/>
      <right/>
      <top style="thin">
        <color indexed="64"/>
      </top>
      <bottom style="thick">
        <color rgb="FFFF0000"/>
      </bottom>
      <diagonal/>
    </border>
    <border>
      <left style="thin">
        <color indexed="64"/>
      </left>
      <right/>
      <top style="thick">
        <color rgb="FFFF0000"/>
      </top>
      <bottom style="thin">
        <color indexed="64"/>
      </bottom>
      <diagonal/>
    </border>
    <border>
      <left style="thin">
        <color indexed="64"/>
      </left>
      <right/>
      <top style="thin">
        <color indexed="64"/>
      </top>
      <bottom style="thick">
        <color rgb="FFFF0000"/>
      </bottom>
      <diagonal/>
    </border>
    <border>
      <left/>
      <right style="thick">
        <color rgb="FFFF0000"/>
      </right>
      <top style="thick">
        <color rgb="FFFF0000"/>
      </top>
      <bottom style="thin">
        <color indexed="64"/>
      </bottom>
      <diagonal/>
    </border>
    <border>
      <left/>
      <right style="thick">
        <color rgb="FFFF0000"/>
      </right>
      <top style="thin">
        <color indexed="64"/>
      </top>
      <bottom style="thin">
        <color indexed="64"/>
      </bottom>
      <diagonal/>
    </border>
    <border>
      <left/>
      <right style="thick">
        <color rgb="FFFF0000"/>
      </right>
      <top style="thin">
        <color indexed="64"/>
      </top>
      <bottom style="thick">
        <color rgb="FFFF0000"/>
      </bottom>
      <diagonal/>
    </border>
    <border>
      <left/>
      <right style="thin">
        <color indexed="64"/>
      </right>
      <top style="medium">
        <color indexed="64"/>
      </top>
      <bottom style="medium">
        <color indexed="64"/>
      </bottom>
      <diagonal/>
    </border>
    <border>
      <left style="thick">
        <color rgb="FFFF0000"/>
      </left>
      <right style="thin">
        <color indexed="64"/>
      </right>
      <top/>
      <bottom/>
      <diagonal/>
    </border>
    <border>
      <left style="thin">
        <color rgb="FFECECEC"/>
      </left>
      <right style="thin">
        <color rgb="FFECECEC"/>
      </right>
      <top style="thin">
        <color rgb="FFECECEC"/>
      </top>
      <bottom style="thin">
        <color rgb="FFECECEC"/>
      </bottom>
      <diagonal/>
    </border>
    <border>
      <left style="thin">
        <color theme="0"/>
      </left>
      <right style="thin">
        <color theme="0"/>
      </right>
      <top style="thin">
        <color theme="0"/>
      </top>
      <bottom style="thin">
        <color theme="0"/>
      </bottom>
      <diagonal/>
    </border>
    <border>
      <left style="thick">
        <color rgb="FFFF0000"/>
      </left>
      <right style="thin">
        <color indexed="64"/>
      </right>
      <top style="thick">
        <color rgb="FFFF0000"/>
      </top>
      <bottom/>
      <diagonal/>
    </border>
    <border>
      <left style="thick">
        <color rgb="FFFF0000"/>
      </left>
      <right style="thin">
        <color indexed="64"/>
      </right>
      <top/>
      <bottom style="thick">
        <color rgb="FFFF0000"/>
      </bottom>
      <diagonal/>
    </border>
    <border>
      <left style="thin">
        <color indexed="64"/>
      </left>
      <right style="thin">
        <color indexed="64"/>
      </right>
      <top style="thick">
        <color rgb="FFFF0000"/>
      </top>
      <bottom style="thick">
        <color rgb="FFFF0000"/>
      </bottom>
      <diagonal/>
    </border>
  </borders>
  <cellStyleXfs count="8">
    <xf numFmtId="0" fontId="0" fillId="0" borderId="0"/>
    <xf numFmtId="43" fontId="2" fillId="0" borderId="0" applyFont="0" applyFill="0" applyBorder="0" applyAlignment="0" applyProtection="0"/>
    <xf numFmtId="9" fontId="2" fillId="0" borderId="0" applyFont="0" applyFill="0" applyBorder="0" applyAlignment="0" applyProtection="0"/>
    <xf numFmtId="0" fontId="8" fillId="0" borderId="0"/>
    <xf numFmtId="0" fontId="8" fillId="0" borderId="0"/>
    <xf numFmtId="0" fontId="26" fillId="31" borderId="40" applyAlignment="0">
      <alignment horizontal="center" vertical="center" wrapText="1"/>
    </xf>
    <xf numFmtId="0" fontId="29" fillId="33" borderId="41" applyFont="0">
      <alignment horizontal="center" vertical="center" wrapText="1"/>
    </xf>
    <xf numFmtId="0" fontId="30" fillId="0" borderId="20" applyAlignment="0">
      <alignment horizontal="justify" vertical="center" wrapText="1"/>
    </xf>
  </cellStyleXfs>
  <cellXfs count="531">
    <xf numFmtId="0" fontId="0" fillId="0" borderId="0" xfId="0"/>
    <xf numFmtId="0" fontId="3" fillId="0" borderId="0" xfId="0" applyFont="1" applyBorder="1" applyAlignment="1">
      <alignment vertical="center"/>
    </xf>
    <xf numFmtId="0" fontId="3" fillId="0" borderId="0" xfId="0" applyFont="1" applyAlignment="1">
      <alignment vertical="center" wrapText="1"/>
    </xf>
    <xf numFmtId="0" fontId="3" fillId="0" borderId="0" xfId="0" applyFont="1" applyBorder="1" applyAlignment="1">
      <alignment vertical="center" wrapText="1"/>
    </xf>
    <xf numFmtId="0" fontId="4" fillId="0" borderId="0" xfId="0" applyFont="1" applyAlignment="1">
      <alignment horizontal="left" vertical="center"/>
    </xf>
    <xf numFmtId="0" fontId="4" fillId="0" borderId="0" xfId="0" applyFont="1" applyAlignment="1">
      <alignment vertical="center" wrapText="1"/>
    </xf>
    <xf numFmtId="3" fontId="4" fillId="2" borderId="1" xfId="0" applyNumberFormat="1" applyFont="1" applyFill="1" applyBorder="1" applyAlignment="1">
      <alignment horizontal="center" vertical="center"/>
    </xf>
    <xf numFmtId="0" fontId="12" fillId="0" borderId="0" xfId="0" applyFont="1" applyAlignment="1">
      <alignment vertical="center"/>
    </xf>
    <xf numFmtId="0" fontId="12" fillId="0" borderId="0" xfId="0" applyFont="1" applyAlignment="1"/>
    <xf numFmtId="49" fontId="13" fillId="0" borderId="0" xfId="0" applyNumberFormat="1" applyFont="1" applyAlignment="1">
      <alignment vertical="center"/>
    </xf>
    <xf numFmtId="0" fontId="13" fillId="0" borderId="0" xfId="0" applyFont="1" applyAlignment="1"/>
    <xf numFmtId="0" fontId="13" fillId="0" borderId="0" xfId="0" applyFont="1" applyAlignment="1">
      <alignment horizontal="center" vertical="center"/>
    </xf>
    <xf numFmtId="0" fontId="13" fillId="0" borderId="0" xfId="0" applyFont="1" applyAlignment="1">
      <alignment horizontal="center"/>
    </xf>
    <xf numFmtId="49" fontId="13" fillId="15" borderId="0" xfId="0" applyNumberFormat="1" applyFont="1" applyFill="1" applyAlignment="1">
      <alignment vertical="center"/>
    </xf>
    <xf numFmtId="49" fontId="13" fillId="18" borderId="0" xfId="0" applyNumberFormat="1" applyFont="1" applyFill="1" applyAlignment="1">
      <alignment vertical="center"/>
    </xf>
    <xf numFmtId="49" fontId="13" fillId="5" borderId="0" xfId="0" applyNumberFormat="1" applyFont="1" applyFill="1" applyAlignment="1">
      <alignment vertical="center"/>
    </xf>
    <xf numFmtId="49" fontId="13" fillId="14" borderId="0" xfId="0" applyNumberFormat="1" applyFont="1" applyFill="1" applyAlignment="1">
      <alignment vertical="center"/>
    </xf>
    <xf numFmtId="49" fontId="13" fillId="0" borderId="0" xfId="0" applyNumberFormat="1" applyFont="1" applyFill="1" applyAlignment="1">
      <alignment vertical="center"/>
    </xf>
    <xf numFmtId="49" fontId="13" fillId="21" borderId="0" xfId="0" applyNumberFormat="1" applyFont="1" applyFill="1" applyAlignment="1">
      <alignment vertical="center"/>
    </xf>
    <xf numFmtId="0" fontId="13" fillId="22" borderId="0" xfId="0" applyFont="1" applyFill="1" applyAlignment="1">
      <alignment horizontal="center" vertical="center"/>
    </xf>
    <xf numFmtId="49" fontId="13" fillId="23" borderId="0" xfId="0" applyNumberFormat="1" applyFont="1" applyFill="1" applyAlignment="1">
      <alignment vertical="center"/>
    </xf>
    <xf numFmtId="0" fontId="13" fillId="0" borderId="0" xfId="0" applyFont="1" applyAlignment="1">
      <alignment vertical="center"/>
    </xf>
    <xf numFmtId="49" fontId="13" fillId="22" borderId="0" xfId="0" applyNumberFormat="1" applyFont="1" applyFill="1" applyAlignment="1">
      <alignment vertical="center"/>
    </xf>
    <xf numFmtId="49" fontId="4" fillId="0" borderId="0" xfId="0" applyNumberFormat="1" applyFont="1" applyAlignment="1">
      <alignment vertical="center"/>
    </xf>
    <xf numFmtId="165" fontId="5" fillId="0" borderId="0" xfId="1" applyNumberFormat="1" applyFont="1" applyAlignment="1">
      <alignment horizontal="center" vertical="center"/>
    </xf>
    <xf numFmtId="165" fontId="4" fillId="0" borderId="0" xfId="1" applyNumberFormat="1" applyFont="1" applyAlignment="1">
      <alignment horizontal="center" vertical="center"/>
    </xf>
    <xf numFmtId="0" fontId="4" fillId="0" borderId="0" xfId="0" applyFont="1" applyAlignment="1">
      <alignment horizontal="center" vertical="center"/>
    </xf>
    <xf numFmtId="3" fontId="4" fillId="0" borderId="0" xfId="0" applyNumberFormat="1" applyFont="1" applyAlignment="1">
      <alignment vertical="center"/>
    </xf>
    <xf numFmtId="164" fontId="4" fillId="0" borderId="0" xfId="1" applyNumberFormat="1" applyFont="1" applyAlignment="1">
      <alignment vertical="center"/>
    </xf>
    <xf numFmtId="0" fontId="3" fillId="0" borderId="0" xfId="0" applyFont="1" applyAlignment="1">
      <alignment vertical="center"/>
    </xf>
    <xf numFmtId="167" fontId="4" fillId="0" borderId="0" xfId="2" applyNumberFormat="1" applyFont="1" applyAlignment="1">
      <alignment horizontal="center" vertical="center"/>
    </xf>
    <xf numFmtId="167" fontId="5" fillId="0" borderId="1" xfId="2" applyNumberFormat="1" applyFont="1" applyFill="1" applyBorder="1" applyAlignment="1">
      <alignment horizontal="center" vertical="center"/>
    </xf>
    <xf numFmtId="167" fontId="7" fillId="0" borderId="1" xfId="2" applyNumberFormat="1" applyFont="1" applyBorder="1" applyAlignment="1">
      <alignment horizontal="center" vertical="center"/>
    </xf>
    <xf numFmtId="167" fontId="4" fillId="11" borderId="23" xfId="2" applyNumberFormat="1" applyFont="1" applyFill="1" applyBorder="1" applyAlignment="1" applyProtection="1">
      <alignment horizontal="center" vertical="center"/>
      <protection locked="0"/>
    </xf>
    <xf numFmtId="167" fontId="4" fillId="11" borderId="21" xfId="2" applyNumberFormat="1" applyFont="1" applyFill="1" applyBorder="1" applyAlignment="1" applyProtection="1">
      <alignment horizontal="center" vertical="center"/>
      <protection locked="0"/>
    </xf>
    <xf numFmtId="167" fontId="4" fillId="11" borderId="26" xfId="2" applyNumberFormat="1" applyFont="1" applyFill="1" applyBorder="1" applyAlignment="1" applyProtection="1">
      <alignment horizontal="center" vertical="center"/>
      <protection locked="0"/>
    </xf>
    <xf numFmtId="49" fontId="4" fillId="0" borderId="0" xfId="0" applyNumberFormat="1" applyFont="1" applyAlignment="1">
      <alignment vertical="center" wrapText="1"/>
    </xf>
    <xf numFmtId="49" fontId="8" fillId="0" borderId="0" xfId="0" applyNumberFormat="1" applyFont="1" applyAlignment="1">
      <alignment vertical="center"/>
    </xf>
    <xf numFmtId="0" fontId="4" fillId="11" borderId="21" xfId="0" applyFont="1" applyFill="1" applyBorder="1" applyAlignment="1" applyProtection="1">
      <alignment vertical="center" wrapText="1"/>
      <protection locked="0"/>
    </xf>
    <xf numFmtId="0" fontId="4" fillId="11" borderId="26" xfId="0" applyFont="1" applyFill="1" applyBorder="1" applyAlignment="1" applyProtection="1">
      <alignment vertical="center" wrapText="1"/>
      <protection locked="0"/>
    </xf>
    <xf numFmtId="0" fontId="4" fillId="13" borderId="0" xfId="0" applyFont="1" applyFill="1" applyAlignment="1">
      <alignment horizontal="left" vertical="center"/>
    </xf>
    <xf numFmtId="164" fontId="3" fillId="0" borderId="0" xfId="1" applyNumberFormat="1" applyFont="1" applyAlignment="1">
      <alignment vertical="center"/>
    </xf>
    <xf numFmtId="0" fontId="11" fillId="0" borderId="0" xfId="0" applyFont="1" applyAlignment="1">
      <alignment vertical="center"/>
    </xf>
    <xf numFmtId="0" fontId="3" fillId="13" borderId="0" xfId="0" applyFont="1" applyFill="1" applyBorder="1" applyAlignment="1">
      <alignment vertical="center"/>
    </xf>
    <xf numFmtId="167" fontId="3" fillId="0" borderId="0" xfId="2" applyNumberFormat="1" applyFont="1" applyAlignment="1">
      <alignment vertical="center"/>
    </xf>
    <xf numFmtId="0" fontId="13" fillId="2" borderId="0" xfId="0" applyFont="1" applyFill="1" applyAlignment="1">
      <alignment horizontal="center" vertical="center"/>
    </xf>
    <xf numFmtId="0" fontId="13" fillId="2" borderId="0" xfId="0" applyFont="1" applyFill="1" applyAlignment="1">
      <alignment horizontal="right" vertical="center"/>
    </xf>
    <xf numFmtId="0" fontId="12" fillId="2" borderId="0" xfId="0" applyFont="1" applyFill="1" applyAlignment="1"/>
    <xf numFmtId="0" fontId="13" fillId="6" borderId="0" xfId="0" applyFont="1" applyFill="1" applyAlignment="1">
      <alignment horizontal="center" vertical="center"/>
    </xf>
    <xf numFmtId="0" fontId="12" fillId="6" borderId="0" xfId="0" applyFont="1" applyFill="1" applyAlignment="1">
      <alignment horizontal="right"/>
    </xf>
    <xf numFmtId="0" fontId="12" fillId="6" borderId="0" xfId="0" applyFont="1" applyFill="1" applyAlignment="1"/>
    <xf numFmtId="0" fontId="13" fillId="18" borderId="0" xfId="0" applyFont="1" applyFill="1" applyAlignment="1">
      <alignment horizontal="center" vertical="center"/>
    </xf>
    <xf numFmtId="0" fontId="13" fillId="18" borderId="0" xfId="0" applyFont="1" applyFill="1" applyAlignment="1">
      <alignment horizontal="right" vertical="center"/>
    </xf>
    <xf numFmtId="0" fontId="12" fillId="18" borderId="0" xfId="0" applyFont="1" applyFill="1" applyAlignment="1"/>
    <xf numFmtId="0" fontId="12" fillId="18" borderId="0" xfId="0" applyFont="1" applyFill="1" applyAlignment="1">
      <alignment horizontal="right"/>
    </xf>
    <xf numFmtId="0" fontId="13" fillId="15" borderId="0" xfId="0" applyFont="1" applyFill="1" applyAlignment="1">
      <alignment horizontal="center" vertical="center"/>
    </xf>
    <xf numFmtId="0" fontId="13" fillId="15" borderId="0" xfId="0" applyFont="1" applyFill="1" applyAlignment="1">
      <alignment horizontal="right" vertical="center"/>
    </xf>
    <xf numFmtId="0" fontId="12" fillId="15" borderId="0" xfId="0" applyFont="1" applyFill="1" applyAlignment="1"/>
    <xf numFmtId="0" fontId="12" fillId="15" borderId="0" xfId="0" applyFont="1" applyFill="1" applyAlignment="1">
      <alignment horizontal="right"/>
    </xf>
    <xf numFmtId="0" fontId="12" fillId="15" borderId="0" xfId="0" applyFont="1" applyFill="1" applyAlignment="1">
      <alignment horizontal="right" vertical="center"/>
    </xf>
    <xf numFmtId="0" fontId="13" fillId="0" borderId="21" xfId="0" applyFont="1" applyBorder="1" applyAlignment="1">
      <alignment horizontal="center" vertical="center" wrapText="1"/>
    </xf>
    <xf numFmtId="0" fontId="13" fillId="0" borderId="0" xfId="0" applyFont="1" applyAlignment="1">
      <alignment horizontal="right" vertical="center"/>
    </xf>
    <xf numFmtId="0" fontId="12" fillId="0" borderId="0" xfId="0" applyFont="1" applyAlignment="1">
      <alignment horizontal="right"/>
    </xf>
    <xf numFmtId="0" fontId="12" fillId="0" borderId="0" xfId="0" applyFont="1" applyAlignment="1">
      <alignment horizontal="right" vertical="center"/>
    </xf>
    <xf numFmtId="0" fontId="13" fillId="30" borderId="21" xfId="0" applyFont="1" applyFill="1" applyBorder="1" applyAlignment="1">
      <alignment horizontal="center" vertical="center" wrapText="1"/>
    </xf>
    <xf numFmtId="0" fontId="12" fillId="18" borderId="0" xfId="0" applyFont="1" applyFill="1" applyAlignment="1">
      <alignment horizontal="right" vertical="center"/>
    </xf>
    <xf numFmtId="0" fontId="13" fillId="8" borderId="0" xfId="0" applyFont="1" applyFill="1" applyAlignment="1">
      <alignment horizontal="center" vertical="center"/>
    </xf>
    <xf numFmtId="0" fontId="13" fillId="8" borderId="0" xfId="0" applyFont="1" applyFill="1" applyAlignment="1">
      <alignment horizontal="right" vertical="center"/>
    </xf>
    <xf numFmtId="0" fontId="12" fillId="8" borderId="0" xfId="0" applyFont="1" applyFill="1" applyAlignment="1"/>
    <xf numFmtId="0" fontId="12" fillId="8" borderId="0" xfId="0" applyFont="1" applyFill="1" applyAlignment="1">
      <alignment horizontal="right"/>
    </xf>
    <xf numFmtId="0" fontId="17" fillId="0" borderId="21" xfId="0" applyFont="1" applyBorder="1" applyAlignment="1">
      <alignment horizontal="center" vertical="center" wrapText="1"/>
    </xf>
    <xf numFmtId="0" fontId="13" fillId="5" borderId="21" xfId="0" applyFont="1" applyFill="1" applyBorder="1" applyAlignment="1">
      <alignment horizontal="center" vertical="center" wrapText="1"/>
    </xf>
    <xf numFmtId="0" fontId="12" fillId="6" borderId="0" xfId="0" applyFont="1" applyFill="1" applyAlignment="1">
      <alignment horizontal="right" vertical="center"/>
    </xf>
    <xf numFmtId="0" fontId="13" fillId="5" borderId="21" xfId="0" applyFont="1" applyFill="1" applyBorder="1" applyAlignment="1">
      <alignment horizontal="justify" vertical="center" wrapText="1"/>
    </xf>
    <xf numFmtId="0" fontId="17" fillId="5" borderId="21" xfId="0" applyFont="1" applyFill="1" applyBorder="1" applyAlignment="1">
      <alignment horizontal="justify" vertical="center" wrapText="1"/>
    </xf>
    <xf numFmtId="9" fontId="13" fillId="5" borderId="21" xfId="0" applyNumberFormat="1" applyFont="1" applyFill="1" applyBorder="1" applyAlignment="1">
      <alignment horizontal="center" vertical="center" wrapText="1"/>
    </xf>
    <xf numFmtId="0" fontId="13" fillId="5" borderId="0" xfId="0" applyFont="1" applyFill="1" applyAlignment="1">
      <alignment horizontal="center" vertical="center"/>
    </xf>
    <xf numFmtId="0" fontId="13" fillId="5" borderId="0" xfId="0" applyFont="1" applyFill="1" applyAlignment="1">
      <alignment horizontal="right" vertical="center"/>
    </xf>
    <xf numFmtId="0" fontId="12" fillId="5" borderId="0" xfId="0" applyFont="1" applyFill="1" applyAlignment="1"/>
    <xf numFmtId="0" fontId="13" fillId="22" borderId="0" xfId="0" applyFont="1" applyFill="1" applyAlignment="1">
      <alignment horizontal="right" vertical="center"/>
    </xf>
    <xf numFmtId="166" fontId="1" fillId="0" borderId="0" xfId="0" applyNumberFormat="1" applyFont="1" applyAlignment="1">
      <alignment horizontal="left" vertical="center"/>
    </xf>
    <xf numFmtId="166" fontId="11" fillId="0" borderId="0" xfId="0" applyNumberFormat="1" applyFont="1" applyAlignment="1">
      <alignment horizontal="left" vertical="center"/>
    </xf>
    <xf numFmtId="166" fontId="11" fillId="0" borderId="0" xfId="0" applyNumberFormat="1" applyFont="1" applyAlignment="1">
      <alignment horizontal="right" vertical="center"/>
    </xf>
    <xf numFmtId="166" fontId="27" fillId="5" borderId="21" xfId="5" applyNumberFormat="1" applyFont="1" applyFill="1" applyBorder="1" applyAlignment="1">
      <alignment horizontal="center" vertical="center" wrapText="1"/>
    </xf>
    <xf numFmtId="166" fontId="28" fillId="32" borderId="17" xfId="0" applyNumberFormat="1" applyFont="1" applyFill="1" applyBorder="1" applyAlignment="1">
      <alignment horizontal="center" vertical="center"/>
    </xf>
    <xf numFmtId="166" fontId="28" fillId="32" borderId="8" xfId="0" applyNumberFormat="1" applyFont="1" applyFill="1" applyBorder="1" applyAlignment="1">
      <alignment horizontal="center" vertical="center"/>
    </xf>
    <xf numFmtId="166" fontId="28" fillId="32" borderId="21" xfId="5" applyNumberFormat="1" applyFont="1" applyFill="1" applyBorder="1" applyAlignment="1">
      <alignment horizontal="right" vertical="center" wrapText="1"/>
    </xf>
    <xf numFmtId="10" fontId="1" fillId="0" borderId="0" xfId="0" applyNumberFormat="1" applyFont="1" applyAlignment="1">
      <alignment horizontal="left" vertical="center"/>
    </xf>
    <xf numFmtId="166" fontId="11" fillId="15" borderId="21" xfId="0" applyNumberFormat="1" applyFont="1" applyFill="1" applyBorder="1" applyAlignment="1">
      <alignment horizontal="left" vertical="center"/>
    </xf>
    <xf numFmtId="166" fontId="25" fillId="15" borderId="21" xfId="6" applyNumberFormat="1" applyFont="1" applyFill="1" applyBorder="1" applyAlignment="1">
      <alignment horizontal="left" vertical="center" wrapText="1"/>
    </xf>
    <xf numFmtId="166" fontId="25" fillId="15" borderId="21" xfId="5" applyNumberFormat="1" applyFont="1" applyFill="1" applyBorder="1" applyAlignment="1">
      <alignment horizontal="right" vertical="center" wrapText="1"/>
    </xf>
    <xf numFmtId="166" fontId="11" fillId="14" borderId="21" xfId="0" applyNumberFormat="1" applyFont="1" applyFill="1" applyBorder="1" applyAlignment="1">
      <alignment horizontal="left" vertical="center"/>
    </xf>
    <xf numFmtId="166" fontId="8" fillId="14" borderId="21" xfId="6" applyNumberFormat="1" applyFont="1" applyFill="1" applyBorder="1" applyAlignment="1">
      <alignment horizontal="left" vertical="center" wrapText="1"/>
    </xf>
    <xf numFmtId="166" fontId="25" fillId="14" borderId="21" xfId="5" applyNumberFormat="1" applyFont="1" applyFill="1" applyBorder="1" applyAlignment="1">
      <alignment horizontal="right" vertical="center" wrapText="1"/>
    </xf>
    <xf numFmtId="166" fontId="28" fillId="6" borderId="21" xfId="0" applyNumberFormat="1" applyFont="1" applyFill="1" applyBorder="1" applyAlignment="1">
      <alignment horizontal="left" vertical="center"/>
    </xf>
    <xf numFmtId="166" fontId="28" fillId="6" borderId="21" xfId="6" applyNumberFormat="1" applyFont="1" applyFill="1" applyBorder="1" applyAlignment="1">
      <alignment horizontal="left" vertical="center" wrapText="1"/>
    </xf>
    <xf numFmtId="166" fontId="28" fillId="6" borderId="21" xfId="5" applyNumberFormat="1" applyFont="1" applyFill="1" applyBorder="1" applyAlignment="1">
      <alignment horizontal="right" vertical="center" wrapText="1"/>
    </xf>
    <xf numFmtId="166" fontId="8" fillId="15" borderId="21" xfId="6" applyNumberFormat="1" applyFont="1" applyFill="1" applyBorder="1" applyAlignment="1">
      <alignment horizontal="left" vertical="center" wrapText="1"/>
    </xf>
    <xf numFmtId="166" fontId="8" fillId="14" borderId="21" xfId="6" applyNumberFormat="1" applyFont="1" applyFill="1" applyBorder="1" applyAlignment="1">
      <alignment horizontal="right" vertical="center" wrapText="1"/>
    </xf>
    <xf numFmtId="166" fontId="11" fillId="18" borderId="21" xfId="0" applyNumberFormat="1" applyFont="1" applyFill="1" applyBorder="1" applyAlignment="1">
      <alignment horizontal="left" vertical="center"/>
    </xf>
    <xf numFmtId="166" fontId="8" fillId="18" borderId="21" xfId="0" applyNumberFormat="1" applyFont="1" applyFill="1" applyBorder="1" applyAlignment="1">
      <alignment horizontal="left" vertical="center" wrapText="1"/>
    </xf>
    <xf numFmtId="166" fontId="8" fillId="18" borderId="21" xfId="0" applyNumberFormat="1" applyFont="1" applyFill="1" applyBorder="1" applyAlignment="1">
      <alignment horizontal="right" vertical="center" wrapText="1"/>
    </xf>
    <xf numFmtId="166" fontId="8" fillId="15" borderId="21" xfId="0" applyNumberFormat="1" applyFont="1" applyFill="1" applyBorder="1" applyAlignment="1">
      <alignment horizontal="left" vertical="center" wrapText="1"/>
    </xf>
    <xf numFmtId="166" fontId="8" fillId="15" borderId="21" xfId="0" applyNumberFormat="1" applyFont="1" applyFill="1" applyBorder="1" applyAlignment="1">
      <alignment horizontal="right" vertical="center" wrapText="1"/>
    </xf>
    <xf numFmtId="169" fontId="1" fillId="0" borderId="0" xfId="0" applyNumberFormat="1" applyFont="1" applyAlignment="1">
      <alignment horizontal="left" vertical="center"/>
    </xf>
    <xf numFmtId="166" fontId="25" fillId="15" borderId="21" xfId="6" applyNumberFormat="1" applyFont="1" applyFill="1" applyBorder="1" applyAlignment="1">
      <alignment horizontal="right" vertical="center" wrapText="1"/>
    </xf>
    <xf numFmtId="166" fontId="25" fillId="14" borderId="21" xfId="6" applyNumberFormat="1" applyFont="1" applyFill="1" applyBorder="1" applyAlignment="1">
      <alignment horizontal="right" vertical="center" wrapText="1"/>
    </xf>
    <xf numFmtId="166" fontId="8" fillId="15" borderId="21" xfId="5" applyNumberFormat="1" applyFont="1" applyFill="1" applyBorder="1" applyAlignment="1">
      <alignment horizontal="right" vertical="center" wrapText="1"/>
    </xf>
    <xf numFmtId="168" fontId="28" fillId="6" borderId="21" xfId="5" applyNumberFormat="1" applyFont="1" applyFill="1" applyBorder="1" applyAlignment="1">
      <alignment horizontal="right" vertical="center" wrapText="1"/>
    </xf>
    <xf numFmtId="166" fontId="27" fillId="15" borderId="21" xfId="7" applyNumberFormat="1" applyFont="1" applyFill="1" applyBorder="1" applyAlignment="1">
      <alignment horizontal="left" vertical="center" wrapText="1"/>
    </xf>
    <xf numFmtId="166" fontId="27" fillId="15" borderId="21" xfId="7" applyNumberFormat="1" applyFont="1" applyFill="1" applyBorder="1" applyAlignment="1">
      <alignment horizontal="right" vertical="center" wrapText="1"/>
    </xf>
    <xf numFmtId="169" fontId="8" fillId="34" borderId="21" xfId="0" applyNumberFormat="1" applyFont="1" applyFill="1" applyBorder="1" applyAlignment="1">
      <alignment horizontal="right" vertical="center" wrapText="1"/>
    </xf>
    <xf numFmtId="169" fontId="27" fillId="34" borderId="21" xfId="7" applyNumberFormat="1" applyFont="1" applyFill="1" applyBorder="1" applyAlignment="1">
      <alignment horizontal="right" vertical="center" wrapText="1"/>
    </xf>
    <xf numFmtId="166" fontId="8" fillId="15" borderId="21" xfId="7" applyNumberFormat="1" applyFont="1" applyFill="1" applyBorder="1" applyAlignment="1">
      <alignment horizontal="left" vertical="center" wrapText="1"/>
    </xf>
    <xf numFmtId="166" fontId="11" fillId="2" borderId="21" xfId="0" applyNumberFormat="1" applyFont="1" applyFill="1" applyBorder="1" applyAlignment="1">
      <alignment horizontal="left" vertical="center"/>
    </xf>
    <xf numFmtId="166" fontId="8" fillId="2" borderId="21" xfId="6" applyNumberFormat="1" applyFont="1" applyFill="1" applyBorder="1" applyAlignment="1">
      <alignment horizontal="left" vertical="center" wrapText="1"/>
    </xf>
    <xf numFmtId="166" fontId="25" fillId="2" borderId="21" xfId="6" applyNumberFormat="1" applyFont="1" applyFill="1" applyBorder="1" applyAlignment="1">
      <alignment horizontal="right" vertical="center" wrapText="1"/>
    </xf>
    <xf numFmtId="166" fontId="25" fillId="2" borderId="21" xfId="5" applyNumberFormat="1" applyFont="1" applyFill="1" applyBorder="1" applyAlignment="1">
      <alignment horizontal="right" vertical="center" wrapText="1"/>
    </xf>
    <xf numFmtId="166" fontId="8" fillId="2" borderId="21" xfId="6" applyNumberFormat="1" applyFont="1" applyFill="1" applyBorder="1" applyAlignment="1">
      <alignment horizontal="right" vertical="center" wrapText="1"/>
    </xf>
    <xf numFmtId="166" fontId="8" fillId="14" borderId="12" xfId="6" applyNumberFormat="1" applyFont="1" applyFill="1" applyBorder="1" applyAlignment="1">
      <alignment horizontal="right" vertical="center" wrapText="1"/>
    </xf>
    <xf numFmtId="166" fontId="11" fillId="15" borderId="5" xfId="0" applyNumberFormat="1" applyFont="1" applyFill="1" applyBorder="1" applyAlignment="1">
      <alignment horizontal="left" vertical="center"/>
    </xf>
    <xf numFmtId="0" fontId="11" fillId="15" borderId="21" xfId="0" applyFont="1" applyFill="1" applyBorder="1" applyAlignment="1">
      <alignment vertical="center" wrapText="1"/>
    </xf>
    <xf numFmtId="166" fontId="8" fillId="15" borderId="7" xfId="0" applyNumberFormat="1" applyFont="1" applyFill="1" applyBorder="1" applyAlignment="1">
      <alignment horizontal="right" vertical="center" wrapText="1"/>
    </xf>
    <xf numFmtId="166" fontId="25" fillId="6" borderId="21" xfId="5" applyNumberFormat="1" applyFont="1" applyFill="1" applyBorder="1" applyAlignment="1">
      <alignment horizontal="right" vertical="center" wrapText="1"/>
    </xf>
    <xf numFmtId="166" fontId="11" fillId="10" borderId="21" xfId="0" applyNumberFormat="1" applyFont="1" applyFill="1" applyBorder="1" applyAlignment="1">
      <alignment horizontal="left" vertical="center"/>
    </xf>
    <xf numFmtId="166" fontId="27" fillId="8" borderId="21" xfId="7" applyNumberFormat="1" applyFont="1" applyFill="1" applyBorder="1" applyAlignment="1">
      <alignment horizontal="left" vertical="center" wrapText="1"/>
    </xf>
    <xf numFmtId="166" fontId="8" fillId="8" borderId="21" xfId="0" applyNumberFormat="1" applyFont="1" applyFill="1" applyBorder="1" applyAlignment="1">
      <alignment horizontal="right" vertical="center" wrapText="1"/>
    </xf>
    <xf numFmtId="166" fontId="11" fillId="0" borderId="21" xfId="0" applyNumberFormat="1" applyFont="1" applyBorder="1" applyAlignment="1">
      <alignment horizontal="left" vertical="center"/>
    </xf>
    <xf numFmtId="166" fontId="27" fillId="0" borderId="21" xfId="7" applyNumberFormat="1" applyFont="1" applyBorder="1" applyAlignment="1">
      <alignment horizontal="left" vertical="center" wrapText="1"/>
    </xf>
    <xf numFmtId="166" fontId="8" fillId="0" borderId="21" xfId="0" applyNumberFormat="1" applyFont="1" applyFill="1" applyBorder="1" applyAlignment="1">
      <alignment horizontal="right" vertical="center" wrapText="1"/>
    </xf>
    <xf numFmtId="166" fontId="27" fillId="0" borderId="21" xfId="7" applyNumberFormat="1" applyFont="1" applyBorder="1" applyAlignment="1">
      <alignment horizontal="right" vertical="center" wrapText="1"/>
    </xf>
    <xf numFmtId="0" fontId="17" fillId="5" borderId="21" xfId="0" applyFont="1" applyFill="1" applyBorder="1" applyAlignment="1">
      <alignment vertical="center" wrapText="1"/>
    </xf>
    <xf numFmtId="0" fontId="31" fillId="0" borderId="0" xfId="0" applyFont="1" applyAlignment="1"/>
    <xf numFmtId="0" fontId="31" fillId="0" borderId="0" xfId="0" applyFont="1" applyAlignment="1">
      <alignment horizontal="center" vertical="center"/>
    </xf>
    <xf numFmtId="0" fontId="14" fillId="16" borderId="21" xfId="0" applyFont="1" applyFill="1" applyBorder="1" applyAlignment="1">
      <alignment vertical="center"/>
    </xf>
    <xf numFmtId="0" fontId="14" fillId="16" borderId="21" xfId="0" applyFont="1" applyFill="1" applyBorder="1" applyAlignment="1">
      <alignment horizontal="center" vertical="center"/>
    </xf>
    <xf numFmtId="0" fontId="13" fillId="16" borderId="21" xfId="0" applyFont="1" applyFill="1" applyBorder="1" applyAlignment="1">
      <alignment horizontal="center" vertical="center"/>
    </xf>
    <xf numFmtId="0" fontId="13" fillId="16" borderId="21" xfId="0" applyFont="1" applyFill="1" applyBorder="1" applyAlignment="1">
      <alignment vertical="center"/>
    </xf>
    <xf numFmtId="0" fontId="14" fillId="17" borderId="21" xfId="0" applyFont="1" applyFill="1" applyBorder="1" applyAlignment="1">
      <alignment vertical="center"/>
    </xf>
    <xf numFmtId="0" fontId="14" fillId="17" borderId="21" xfId="0" applyFont="1" applyFill="1" applyBorder="1" applyAlignment="1">
      <alignment horizontal="center" vertical="center"/>
    </xf>
    <xf numFmtId="0" fontId="15" fillId="17" borderId="21" xfId="0" applyFont="1" applyFill="1" applyBorder="1" applyAlignment="1">
      <alignment horizontal="center" vertical="center"/>
    </xf>
    <xf numFmtId="0" fontId="15" fillId="17" borderId="21" xfId="0" applyFont="1" applyFill="1" applyBorder="1" applyAlignment="1">
      <alignment vertical="center"/>
    </xf>
    <xf numFmtId="0" fontId="16" fillId="19" borderId="21" xfId="0" applyFont="1" applyFill="1" applyBorder="1" applyAlignment="1">
      <alignment horizontal="left" vertical="center"/>
    </xf>
    <xf numFmtId="0" fontId="16" fillId="19" borderId="21" xfId="0" applyFont="1" applyFill="1" applyBorder="1" applyAlignment="1">
      <alignment horizontal="center" vertical="center"/>
    </xf>
    <xf numFmtId="0" fontId="13" fillId="18" borderId="21" xfId="0" applyFont="1" applyFill="1" applyBorder="1" applyAlignment="1">
      <alignment horizontal="center" vertical="center" wrapText="1"/>
    </xf>
    <xf numFmtId="0" fontId="13" fillId="11" borderId="21" xfId="0" applyFont="1" applyFill="1" applyBorder="1" applyAlignment="1">
      <alignment horizontal="center" vertical="center" wrapText="1"/>
    </xf>
    <xf numFmtId="0" fontId="13" fillId="18" borderId="21" xfId="0" applyFont="1" applyFill="1" applyBorder="1" applyAlignment="1">
      <alignment horizontal="justify" vertical="center" wrapText="1"/>
    </xf>
    <xf numFmtId="0" fontId="13" fillId="0" borderId="21" xfId="0" applyFont="1" applyBorder="1" applyAlignment="1">
      <alignment horizontal="justify" vertical="center" wrapText="1"/>
    </xf>
    <xf numFmtId="3" fontId="13" fillId="0" borderId="21" xfId="0" applyNumberFormat="1" applyFont="1" applyBorder="1" applyAlignment="1">
      <alignment horizontal="center" vertical="center" wrapText="1"/>
    </xf>
    <xf numFmtId="0" fontId="13" fillId="0" borderId="21" xfId="0" applyFont="1" applyFill="1" applyBorder="1" applyAlignment="1">
      <alignment horizontal="justify" vertical="center" wrapText="1"/>
    </xf>
    <xf numFmtId="3" fontId="13" fillId="5" borderId="21" xfId="0" applyNumberFormat="1" applyFont="1" applyFill="1" applyBorder="1" applyAlignment="1">
      <alignment horizontal="center" vertical="center" wrapText="1"/>
    </xf>
    <xf numFmtId="3" fontId="13" fillId="18" borderId="21" xfId="0" applyNumberFormat="1" applyFont="1" applyFill="1" applyBorder="1" applyAlignment="1">
      <alignment horizontal="center" vertical="center" wrapText="1"/>
    </xf>
    <xf numFmtId="0" fontId="13" fillId="18" borderId="21" xfId="0" applyFont="1" applyFill="1" applyBorder="1" applyAlignment="1">
      <alignment vertical="center" wrapText="1"/>
    </xf>
    <xf numFmtId="0" fontId="13" fillId="5" borderId="21" xfId="0" applyFont="1" applyFill="1" applyBorder="1" applyAlignment="1">
      <alignment vertical="center" wrapText="1"/>
    </xf>
    <xf numFmtId="0" fontId="13" fillId="0" borderId="21" xfId="0" applyFont="1" applyBorder="1" applyAlignment="1">
      <alignment vertical="center" wrapText="1"/>
    </xf>
    <xf numFmtId="9" fontId="13" fillId="0" borderId="21" xfId="0" applyNumberFormat="1" applyFont="1" applyBorder="1" applyAlignment="1">
      <alignment horizontal="center" vertical="center" wrapText="1"/>
    </xf>
    <xf numFmtId="0" fontId="12" fillId="2" borderId="0" xfId="0" applyFont="1" applyFill="1" applyAlignment="1">
      <alignment vertical="center"/>
    </xf>
    <xf numFmtId="9" fontId="13" fillId="18" borderId="21" xfId="0" applyNumberFormat="1" applyFont="1" applyFill="1" applyBorder="1" applyAlignment="1">
      <alignment horizontal="center" vertical="center" wrapText="1"/>
    </xf>
    <xf numFmtId="0" fontId="13" fillId="0" borderId="21" xfId="0" applyFont="1" applyFill="1" applyBorder="1" applyAlignment="1">
      <alignment horizontal="center" vertical="center" wrapText="1"/>
    </xf>
    <xf numFmtId="9" fontId="13" fillId="0" borderId="21" xfId="0" applyNumberFormat="1" applyFont="1" applyFill="1" applyBorder="1" applyAlignment="1">
      <alignment horizontal="center" vertical="center" wrapText="1"/>
    </xf>
    <xf numFmtId="0" fontId="14" fillId="17" borderId="21" xfId="0" applyFont="1" applyFill="1" applyBorder="1" applyAlignment="1">
      <alignment horizontal="justify" vertical="center"/>
    </xf>
    <xf numFmtId="3" fontId="13" fillId="0" borderId="21" xfId="0" applyNumberFormat="1" applyFont="1" applyFill="1" applyBorder="1" applyAlignment="1">
      <alignment horizontal="center" vertical="center" wrapText="1"/>
    </xf>
    <xf numFmtId="0" fontId="13" fillId="0" borderId="21" xfId="0" applyFont="1" applyFill="1" applyBorder="1" applyAlignment="1">
      <alignment vertical="center" wrapText="1"/>
    </xf>
    <xf numFmtId="0" fontId="17" fillId="5" borderId="21" xfId="0" applyFont="1" applyFill="1" applyBorder="1" applyAlignment="1">
      <alignment horizontal="center" vertical="center" wrapText="1"/>
    </xf>
    <xf numFmtId="0" fontId="17" fillId="18" borderId="21" xfId="0" applyFont="1" applyFill="1" applyBorder="1" applyAlignment="1">
      <alignment horizontal="center" vertical="center" wrapText="1"/>
    </xf>
    <xf numFmtId="0" fontId="17" fillId="0" borderId="21" xfId="0" applyFont="1" applyBorder="1" applyAlignment="1">
      <alignment vertical="center" wrapText="1"/>
    </xf>
    <xf numFmtId="0" fontId="17" fillId="18" borderId="21" xfId="0" applyFont="1" applyFill="1" applyBorder="1" applyAlignment="1">
      <alignment vertical="center" wrapText="1"/>
    </xf>
    <xf numFmtId="0" fontId="17" fillId="0" borderId="21" xfId="0" applyFont="1" applyFill="1" applyBorder="1" applyAlignment="1">
      <alignment horizontal="center" vertical="center" wrapText="1"/>
    </xf>
    <xf numFmtId="0" fontId="17" fillId="0" borderId="21" xfId="0" applyFont="1" applyBorder="1" applyAlignment="1">
      <alignment horizontal="justify" vertical="center" wrapText="1"/>
    </xf>
    <xf numFmtId="0" fontId="31" fillId="0" borderId="0" xfId="0" applyFont="1" applyFill="1" applyAlignment="1">
      <alignment horizontal="center" vertical="center"/>
    </xf>
    <xf numFmtId="0" fontId="17" fillId="0" borderId="21" xfId="0" applyFont="1" applyFill="1" applyBorder="1" applyAlignment="1">
      <alignment vertical="center" wrapText="1"/>
    </xf>
    <xf numFmtId="0" fontId="18" fillId="16" borderId="21" xfId="0" applyFont="1" applyFill="1" applyBorder="1" applyAlignment="1">
      <alignment horizontal="center" vertical="center"/>
    </xf>
    <xf numFmtId="0" fontId="18" fillId="16" borderId="21" xfId="0" applyFont="1" applyFill="1" applyBorder="1" applyAlignment="1">
      <alignment vertical="center"/>
    </xf>
    <xf numFmtId="0" fontId="19" fillId="5" borderId="21" xfId="0" applyFont="1" applyFill="1" applyBorder="1" applyAlignment="1">
      <alignment horizontal="center" vertical="center" wrapText="1"/>
    </xf>
    <xf numFmtId="0" fontId="19" fillId="5" borderId="21" xfId="0" applyFont="1" applyFill="1" applyBorder="1" applyAlignment="1">
      <alignment horizontal="justify" vertical="center" wrapText="1"/>
    </xf>
    <xf numFmtId="0" fontId="17" fillId="18" borderId="21" xfId="0" applyFont="1" applyFill="1" applyBorder="1" applyAlignment="1">
      <alignment horizontal="justify" vertical="center" wrapText="1"/>
    </xf>
    <xf numFmtId="9" fontId="13" fillId="20" borderId="21" xfId="0" applyNumberFormat="1" applyFont="1" applyFill="1" applyBorder="1" applyAlignment="1">
      <alignment horizontal="center" vertical="center" wrapText="1"/>
    </xf>
    <xf numFmtId="0" fontId="13" fillId="20" borderId="21" xfId="0" applyFont="1" applyFill="1" applyBorder="1" applyAlignment="1">
      <alignment vertical="center" wrapText="1"/>
    </xf>
    <xf numFmtId="0" fontId="13" fillId="20" borderId="21" xfId="0" applyFont="1" applyFill="1" applyBorder="1" applyAlignment="1">
      <alignment horizontal="center" vertical="center" wrapText="1"/>
    </xf>
    <xf numFmtId="0" fontId="17" fillId="0" borderId="21" xfId="0" applyFont="1" applyFill="1" applyBorder="1" applyAlignment="1">
      <alignment horizontal="justify" vertical="center" wrapText="1"/>
    </xf>
    <xf numFmtId="9" fontId="13" fillId="5" borderId="21" xfId="0" applyNumberFormat="1" applyFont="1" applyFill="1" applyBorder="1" applyAlignment="1">
      <alignment horizontal="center" vertical="center"/>
    </xf>
    <xf numFmtId="0" fontId="13" fillId="5" borderId="21" xfId="0" applyFont="1" applyFill="1" applyBorder="1" applyAlignment="1">
      <alignment horizontal="center" vertical="center"/>
    </xf>
    <xf numFmtId="0" fontId="13" fillId="0" borderId="21" xfId="0" applyFont="1" applyBorder="1" applyAlignment="1">
      <alignment horizontal="center" vertical="center"/>
    </xf>
    <xf numFmtId="9" fontId="13" fillId="0" borderId="21" xfId="0" applyNumberFormat="1" applyFont="1" applyBorder="1" applyAlignment="1">
      <alignment horizontal="center" vertical="center"/>
    </xf>
    <xf numFmtId="0" fontId="14" fillId="16" borderId="21" xfId="0" applyFont="1" applyFill="1" applyBorder="1" applyAlignment="1">
      <alignment vertical="center" wrapText="1"/>
    </xf>
    <xf numFmtId="0" fontId="14" fillId="16" borderId="21" xfId="0" applyFont="1" applyFill="1" applyBorder="1" applyAlignment="1">
      <alignment horizontal="center" vertical="center" wrapText="1"/>
    </xf>
    <xf numFmtId="0" fontId="13" fillId="16" borderId="21" xfId="0" applyFont="1" applyFill="1" applyBorder="1" applyAlignment="1">
      <alignment horizontal="center" vertical="center" wrapText="1"/>
    </xf>
    <xf numFmtId="0" fontId="13" fillId="16" borderId="21" xfId="0" applyFont="1" applyFill="1" applyBorder="1" applyAlignment="1">
      <alignment horizontal="justify" vertical="center" wrapText="1"/>
    </xf>
    <xf numFmtId="0" fontId="13" fillId="8" borderId="21" xfId="0" applyFont="1" applyFill="1" applyBorder="1" applyAlignment="1">
      <alignment horizontal="center" vertical="center" wrapText="1"/>
    </xf>
    <xf numFmtId="0" fontId="13" fillId="8" borderId="21" xfId="0" applyFont="1" applyFill="1" applyBorder="1" applyAlignment="1">
      <alignment vertical="center" wrapText="1"/>
    </xf>
    <xf numFmtId="0" fontId="13" fillId="30" borderId="21" xfId="0" applyFont="1" applyFill="1" applyBorder="1" applyAlignment="1">
      <alignment horizontal="center" vertical="center"/>
    </xf>
    <xf numFmtId="0" fontId="13" fillId="18" borderId="21" xfId="0" applyFont="1" applyFill="1" applyBorder="1" applyAlignment="1">
      <alignment horizontal="center" vertical="center"/>
    </xf>
    <xf numFmtId="0" fontId="13" fillId="18" borderId="21" xfId="0" applyFont="1" applyFill="1" applyBorder="1" applyAlignment="1">
      <alignment horizontal="justify" vertical="center"/>
    </xf>
    <xf numFmtId="0" fontId="13" fillId="0" borderId="21" xfId="0" applyFont="1" applyBorder="1" applyAlignment="1">
      <alignment horizontal="justify" vertical="center"/>
    </xf>
    <xf numFmtId="9" fontId="13" fillId="18" borderId="21" xfId="0" applyNumberFormat="1" applyFont="1" applyFill="1" applyBorder="1" applyAlignment="1">
      <alignment horizontal="center" vertical="center"/>
    </xf>
    <xf numFmtId="0" fontId="20" fillId="19" borderId="21" xfId="0" applyFont="1" applyFill="1" applyBorder="1" applyAlignment="1">
      <alignment vertical="center"/>
    </xf>
    <xf numFmtId="0" fontId="20" fillId="19" borderId="21" xfId="0" applyFont="1" applyFill="1" applyBorder="1" applyAlignment="1">
      <alignment horizontal="center" vertical="center"/>
    </xf>
    <xf numFmtId="0" fontId="21" fillId="19" borderId="21" xfId="0" applyFont="1" applyFill="1" applyBorder="1" applyAlignment="1">
      <alignment horizontal="center" vertical="center" wrapText="1"/>
    </xf>
    <xf numFmtId="0" fontId="13" fillId="18" borderId="0" xfId="0" applyFont="1" applyFill="1" applyBorder="1" applyAlignment="1">
      <alignment vertical="center"/>
    </xf>
    <xf numFmtId="0" fontId="13" fillId="18" borderId="21" xfId="0" applyFont="1" applyFill="1" applyBorder="1" applyAlignment="1">
      <alignment horizontal="left" vertical="center" wrapText="1"/>
    </xf>
    <xf numFmtId="0" fontId="13" fillId="0" borderId="0" xfId="0" applyFont="1" applyFill="1" applyBorder="1" applyAlignment="1">
      <alignment vertical="center"/>
    </xf>
    <xf numFmtId="0" fontId="13" fillId="0" borderId="21" xfId="0" applyFont="1" applyFill="1" applyBorder="1" applyAlignment="1">
      <alignment horizontal="left" vertical="center" wrapText="1"/>
    </xf>
    <xf numFmtId="0" fontId="13" fillId="0" borderId="0" xfId="0" applyFont="1" applyBorder="1" applyAlignment="1">
      <alignment vertical="center"/>
    </xf>
    <xf numFmtId="0" fontId="22" fillId="18" borderId="21" xfId="0" applyFont="1" applyFill="1" applyBorder="1" applyAlignment="1">
      <alignment vertical="center" wrapText="1"/>
    </xf>
    <xf numFmtId="0" fontId="17" fillId="30" borderId="21" xfId="0" applyFont="1" applyFill="1" applyBorder="1" applyAlignment="1">
      <alignment horizontal="center" vertical="center" wrapText="1"/>
    </xf>
    <xf numFmtId="0" fontId="17" fillId="18" borderId="21" xfId="0" applyFont="1" applyFill="1" applyBorder="1" applyAlignment="1">
      <alignment horizontal="center" vertical="center"/>
    </xf>
    <xf numFmtId="166" fontId="14" fillId="6" borderId="21" xfId="0" applyNumberFormat="1" applyFont="1" applyFill="1" applyBorder="1" applyAlignment="1">
      <alignment horizontal="left" vertical="center"/>
    </xf>
    <xf numFmtId="166" fontId="14" fillId="6" borderId="21" xfId="6" applyNumberFormat="1" applyFont="1" applyFill="1" applyBorder="1" applyAlignment="1">
      <alignment horizontal="left" vertical="center" wrapText="1"/>
    </xf>
    <xf numFmtId="166" fontId="13" fillId="18" borderId="21" xfId="0" applyNumberFormat="1" applyFont="1" applyFill="1" applyBorder="1" applyAlignment="1">
      <alignment horizontal="left" vertical="center"/>
    </xf>
    <xf numFmtId="166" fontId="22" fillId="18" borderId="21" xfId="0" applyNumberFormat="1" applyFont="1" applyFill="1" applyBorder="1" applyAlignment="1">
      <alignment horizontal="left" vertical="center" wrapText="1"/>
    </xf>
    <xf numFmtId="166" fontId="13" fillId="15" borderId="21" xfId="0" applyNumberFormat="1" applyFont="1" applyFill="1" applyBorder="1" applyAlignment="1">
      <alignment horizontal="left" vertical="center"/>
    </xf>
    <xf numFmtId="166" fontId="22" fillId="15" borderId="21" xfId="0" applyNumberFormat="1" applyFont="1" applyFill="1" applyBorder="1" applyAlignment="1">
      <alignment horizontal="left" vertical="center" wrapText="1"/>
    </xf>
    <xf numFmtId="166" fontId="22" fillId="15" borderId="21" xfId="6" applyNumberFormat="1" applyFont="1" applyFill="1" applyBorder="1" applyAlignment="1">
      <alignment horizontal="left" vertical="center" wrapText="1"/>
    </xf>
    <xf numFmtId="166" fontId="13" fillId="14" borderId="21" xfId="0" applyNumberFormat="1" applyFont="1" applyFill="1" applyBorder="1" applyAlignment="1">
      <alignment horizontal="left" vertical="center"/>
    </xf>
    <xf numFmtId="166" fontId="22" fillId="14" borderId="21" xfId="6" applyNumberFormat="1" applyFont="1" applyFill="1" applyBorder="1" applyAlignment="1">
      <alignment horizontal="right" vertical="center" wrapText="1"/>
    </xf>
    <xf numFmtId="0" fontId="11" fillId="0" borderId="2" xfId="0" applyFont="1" applyBorder="1" applyAlignment="1">
      <alignment vertical="center"/>
    </xf>
    <xf numFmtId="0" fontId="11" fillId="0" borderId="4" xfId="0" applyFont="1" applyBorder="1" applyAlignment="1">
      <alignment vertical="center"/>
    </xf>
    <xf numFmtId="0" fontId="11" fillId="0" borderId="8" xfId="0" applyFont="1" applyBorder="1" applyAlignment="1">
      <alignment vertical="center"/>
    </xf>
    <xf numFmtId="0" fontId="0" fillId="0" borderId="0" xfId="0" applyAlignment="1">
      <alignment horizontal="center" vertical="center" wrapText="1"/>
    </xf>
    <xf numFmtId="0" fontId="0" fillId="0" borderId="21" xfId="0" applyBorder="1" applyAlignment="1">
      <alignment horizontal="center" vertical="center" wrapText="1"/>
    </xf>
    <xf numFmtId="0" fontId="4" fillId="35" borderId="24" xfId="0" applyFont="1" applyFill="1" applyBorder="1" applyAlignment="1" applyProtection="1">
      <alignment vertical="center" wrapText="1"/>
      <protection locked="0"/>
    </xf>
    <xf numFmtId="0" fontId="4" fillId="35" borderId="21" xfId="0" applyFont="1" applyFill="1" applyBorder="1" applyAlignment="1" applyProtection="1">
      <alignment vertical="center" wrapText="1"/>
      <protection locked="0"/>
    </xf>
    <xf numFmtId="0" fontId="4" fillId="35" borderId="27" xfId="0" applyFont="1" applyFill="1" applyBorder="1" applyAlignment="1" applyProtection="1">
      <alignment vertical="center" wrapText="1"/>
      <protection locked="0"/>
    </xf>
    <xf numFmtId="0" fontId="0" fillId="0" borderId="0" xfId="0" applyAlignment="1">
      <alignment vertical="center" wrapText="1"/>
    </xf>
    <xf numFmtId="0" fontId="0" fillId="0" borderId="21" xfId="0" applyBorder="1" applyAlignment="1">
      <alignment horizontal="left" vertical="center" wrapText="1"/>
    </xf>
    <xf numFmtId="0" fontId="0" fillId="35" borderId="21" xfId="0" applyFill="1" applyBorder="1" applyAlignment="1">
      <alignment horizontal="center" vertical="center" wrapText="1"/>
    </xf>
    <xf numFmtId="0" fontId="3" fillId="0" borderId="0" xfId="0" applyFont="1" applyFill="1" applyAlignment="1">
      <alignment vertical="center"/>
    </xf>
    <xf numFmtId="0" fontId="3" fillId="0" borderId="21" xfId="0" applyFont="1" applyBorder="1" applyAlignment="1">
      <alignment vertical="center"/>
    </xf>
    <xf numFmtId="0" fontId="8" fillId="11" borderId="24" xfId="0" applyFont="1" applyFill="1" applyBorder="1" applyAlignment="1" applyProtection="1">
      <alignment vertical="center" wrapText="1"/>
      <protection locked="0"/>
    </xf>
    <xf numFmtId="0" fontId="8" fillId="11" borderId="21" xfId="0" applyFont="1" applyFill="1" applyBorder="1" applyAlignment="1" applyProtection="1">
      <alignment vertical="center" wrapText="1"/>
      <protection locked="0"/>
    </xf>
    <xf numFmtId="0" fontId="33" fillId="11" borderId="24" xfId="0" applyFont="1" applyFill="1" applyBorder="1" applyAlignment="1" applyProtection="1">
      <alignment vertical="center" wrapText="1"/>
      <protection locked="0"/>
    </xf>
    <xf numFmtId="0" fontId="33" fillId="11" borderId="22" xfId="0" applyFont="1" applyFill="1" applyBorder="1" applyAlignment="1" applyProtection="1">
      <alignment vertical="center" wrapText="1"/>
      <protection locked="0"/>
    </xf>
    <xf numFmtId="0" fontId="33" fillId="11" borderId="21" xfId="0" applyFont="1" applyFill="1" applyBorder="1" applyAlignment="1" applyProtection="1">
      <alignment vertical="center" wrapText="1"/>
      <protection locked="0"/>
    </xf>
    <xf numFmtId="0" fontId="8" fillId="11" borderId="13" xfId="0" applyFont="1" applyFill="1" applyBorder="1" applyAlignment="1" applyProtection="1">
      <alignment vertical="center" wrapText="1"/>
      <protection locked="0"/>
    </xf>
    <xf numFmtId="0" fontId="34" fillId="11" borderId="24" xfId="0" applyFont="1" applyFill="1" applyBorder="1" applyAlignment="1" applyProtection="1">
      <alignment vertical="center" wrapText="1"/>
      <protection locked="0"/>
    </xf>
    <xf numFmtId="0" fontId="34" fillId="11" borderId="21" xfId="0" applyFont="1" applyFill="1" applyBorder="1" applyAlignment="1" applyProtection="1">
      <alignment vertical="center" wrapText="1"/>
      <protection locked="0"/>
    </xf>
    <xf numFmtId="0" fontId="34" fillId="11" borderId="13" xfId="0" applyFont="1" applyFill="1" applyBorder="1" applyAlignment="1" applyProtection="1">
      <alignment vertical="center" wrapText="1"/>
      <protection locked="0"/>
    </xf>
    <xf numFmtId="0" fontId="33" fillId="11" borderId="27" xfId="0" applyFont="1" applyFill="1" applyBorder="1" applyAlignment="1" applyProtection="1">
      <alignment vertical="center" wrapText="1"/>
      <protection locked="0"/>
    </xf>
    <xf numFmtId="0" fontId="34" fillId="11" borderId="27" xfId="0" applyFont="1" applyFill="1" applyBorder="1" applyAlignment="1" applyProtection="1">
      <alignment vertical="center" wrapText="1"/>
      <protection locked="0"/>
    </xf>
    <xf numFmtId="0" fontId="34" fillId="11" borderId="44" xfId="0" applyFont="1" applyFill="1" applyBorder="1" applyAlignment="1" applyProtection="1">
      <alignment vertical="center" wrapText="1"/>
      <protection locked="0"/>
    </xf>
    <xf numFmtId="0" fontId="35" fillId="11" borderId="24" xfId="0" applyFont="1" applyFill="1" applyBorder="1" applyAlignment="1" applyProtection="1">
      <alignment vertical="center" wrapText="1"/>
      <protection locked="0"/>
    </xf>
    <xf numFmtId="0" fontId="35" fillId="11" borderId="21" xfId="0" applyFont="1" applyFill="1" applyBorder="1" applyAlignment="1" applyProtection="1">
      <alignment vertical="center" wrapText="1"/>
      <protection locked="0"/>
    </xf>
    <xf numFmtId="0" fontId="35" fillId="11" borderId="27" xfId="0" applyFont="1" applyFill="1" applyBorder="1" applyAlignment="1" applyProtection="1">
      <alignment vertical="center" wrapText="1"/>
      <protection locked="0"/>
    </xf>
    <xf numFmtId="0" fontId="33" fillId="11" borderId="26" xfId="0" applyFont="1" applyFill="1" applyBorder="1" applyAlignment="1" applyProtection="1">
      <alignment vertical="center" wrapText="1"/>
      <protection locked="0"/>
    </xf>
    <xf numFmtId="0" fontId="13" fillId="18" borderId="12" xfId="0" applyFont="1" applyFill="1" applyBorder="1" applyAlignment="1">
      <alignment vertical="center" wrapText="1"/>
    </xf>
    <xf numFmtId="0" fontId="13" fillId="18" borderId="14" xfId="0" applyFont="1" applyFill="1" applyBorder="1" applyAlignment="1">
      <alignment vertical="center" wrapText="1"/>
    </xf>
    <xf numFmtId="0" fontId="13" fillId="18" borderId="13" xfId="0" applyFont="1" applyFill="1" applyBorder="1" applyAlignment="1">
      <alignment vertical="center" wrapText="1"/>
    </xf>
    <xf numFmtId="0" fontId="13" fillId="0" borderId="12" xfId="0" applyFont="1" applyBorder="1" applyAlignment="1">
      <alignment vertical="center" wrapText="1"/>
    </xf>
    <xf numFmtId="0" fontId="13" fillId="0" borderId="13" xfId="0" applyFont="1" applyBorder="1" applyAlignment="1">
      <alignment vertical="center" wrapText="1"/>
    </xf>
    <xf numFmtId="0" fontId="13" fillId="0" borderId="14" xfId="0" applyFont="1" applyBorder="1" applyAlignment="1">
      <alignment vertical="center" wrapText="1"/>
    </xf>
    <xf numFmtId="0" fontId="13" fillId="5" borderId="12" xfId="0" applyFont="1" applyFill="1" applyBorder="1" applyAlignment="1">
      <alignment vertical="center" wrapText="1"/>
    </xf>
    <xf numFmtId="0" fontId="13" fillId="5" borderId="14" xfId="0" applyFont="1" applyFill="1" applyBorder="1" applyAlignment="1">
      <alignment vertical="center" wrapText="1"/>
    </xf>
    <xf numFmtId="0" fontId="13" fillId="5" borderId="13" xfId="0" applyFont="1" applyFill="1" applyBorder="1" applyAlignment="1">
      <alignment vertical="center" wrapText="1"/>
    </xf>
    <xf numFmtId="0" fontId="13" fillId="0" borderId="21" xfId="0" applyFont="1" applyBorder="1" applyAlignment="1">
      <alignment vertical="center" wrapText="1"/>
    </xf>
    <xf numFmtId="0" fontId="17" fillId="0" borderId="12" xfId="0" applyFont="1" applyBorder="1" applyAlignment="1">
      <alignment vertical="center" wrapText="1"/>
    </xf>
    <xf numFmtId="0" fontId="17" fillId="0" borderId="14" xfId="0" applyFont="1" applyBorder="1" applyAlignment="1">
      <alignment vertical="center" wrapText="1"/>
    </xf>
    <xf numFmtId="0" fontId="17" fillId="0" borderId="13" xfId="0" applyFont="1" applyBorder="1" applyAlignment="1">
      <alignment vertical="center" wrapText="1"/>
    </xf>
    <xf numFmtId="0" fontId="17" fillId="18" borderId="12" xfId="0" applyFont="1" applyFill="1" applyBorder="1" applyAlignment="1">
      <alignment vertical="center" wrapText="1"/>
    </xf>
    <xf numFmtId="0" fontId="17" fillId="18" borderId="14" xfId="0" applyFont="1" applyFill="1" applyBorder="1" applyAlignment="1">
      <alignment vertical="center" wrapText="1"/>
    </xf>
    <xf numFmtId="0" fontId="17" fillId="18" borderId="13" xfId="0" applyFont="1" applyFill="1" applyBorder="1" applyAlignment="1">
      <alignment vertical="center" wrapText="1"/>
    </xf>
    <xf numFmtId="0" fontId="17" fillId="5" borderId="12" xfId="0" applyFont="1" applyFill="1" applyBorder="1" applyAlignment="1">
      <alignment vertical="center" wrapText="1"/>
    </xf>
    <xf numFmtId="0" fontId="17" fillId="5" borderId="13" xfId="0" applyFont="1" applyFill="1" applyBorder="1" applyAlignment="1">
      <alignment vertical="center" wrapText="1"/>
    </xf>
    <xf numFmtId="0" fontId="13" fillId="0" borderId="12" xfId="0" applyFont="1" applyFill="1" applyBorder="1" applyAlignment="1">
      <alignment vertical="center" wrapText="1"/>
    </xf>
    <xf numFmtId="0" fontId="13" fillId="0" borderId="14" xfId="0" applyFont="1" applyFill="1" applyBorder="1" applyAlignment="1">
      <alignment vertical="center" wrapText="1"/>
    </xf>
    <xf numFmtId="0" fontId="13" fillId="0" borderId="13" xfId="0" applyFont="1" applyFill="1" applyBorder="1" applyAlignment="1">
      <alignment vertical="center" wrapText="1"/>
    </xf>
    <xf numFmtId="0" fontId="17" fillId="0" borderId="12" xfId="0" applyFont="1" applyFill="1" applyBorder="1" applyAlignment="1">
      <alignment vertical="center" wrapText="1"/>
    </xf>
    <xf numFmtId="0" fontId="17" fillId="0" borderId="13" xfId="0" applyFont="1" applyFill="1" applyBorder="1" applyAlignment="1">
      <alignment vertical="center" wrapText="1"/>
    </xf>
    <xf numFmtId="0" fontId="17" fillId="0" borderId="14" xfId="0" applyFont="1" applyFill="1" applyBorder="1" applyAlignment="1">
      <alignment vertical="center" wrapText="1"/>
    </xf>
    <xf numFmtId="0" fontId="13" fillId="18" borderId="12" xfId="0" applyFont="1" applyFill="1" applyBorder="1" applyAlignment="1">
      <alignment horizontal="left" vertical="center" wrapText="1"/>
    </xf>
    <xf numFmtId="0" fontId="13" fillId="18" borderId="14" xfId="0" applyFont="1" applyFill="1" applyBorder="1" applyAlignment="1">
      <alignment horizontal="left" vertical="center" wrapText="1"/>
    </xf>
    <xf numFmtId="0" fontId="13" fillId="18" borderId="13" xfId="0" applyFont="1" applyFill="1" applyBorder="1" applyAlignment="1">
      <alignment horizontal="left" vertical="center" wrapText="1"/>
    </xf>
    <xf numFmtId="0" fontId="13" fillId="0" borderId="12" xfId="0" applyFont="1" applyBorder="1" applyAlignment="1">
      <alignment horizontal="left" vertical="center" wrapText="1"/>
    </xf>
    <xf numFmtId="0" fontId="13" fillId="0" borderId="14" xfId="0" applyFont="1" applyBorder="1" applyAlignment="1">
      <alignment horizontal="left" vertical="center" wrapText="1"/>
    </xf>
    <xf numFmtId="0" fontId="13" fillId="0" borderId="13" xfId="0" applyFont="1" applyBorder="1" applyAlignment="1">
      <alignment horizontal="left" vertical="center" wrapText="1"/>
    </xf>
    <xf numFmtId="0" fontId="13" fillId="5" borderId="12" xfId="0" applyFont="1" applyFill="1" applyBorder="1" applyAlignment="1">
      <alignment horizontal="left" vertical="center" wrapText="1"/>
    </xf>
    <xf numFmtId="0" fontId="13" fillId="5" borderId="14" xfId="0" applyFont="1" applyFill="1" applyBorder="1" applyAlignment="1">
      <alignment horizontal="left" vertical="center" wrapText="1"/>
    </xf>
    <xf numFmtId="0" fontId="13" fillId="5" borderId="13" xfId="0" applyFont="1" applyFill="1" applyBorder="1" applyAlignment="1">
      <alignment horizontal="left" vertical="center" wrapText="1"/>
    </xf>
    <xf numFmtId="0" fontId="13" fillId="18" borderId="12" xfId="0" applyFont="1" applyFill="1" applyBorder="1" applyAlignment="1">
      <alignment horizontal="justify" vertical="center" wrapText="1"/>
    </xf>
    <xf numFmtId="0" fontId="13" fillId="18" borderId="14" xfId="0" applyFont="1" applyFill="1" applyBorder="1" applyAlignment="1">
      <alignment horizontal="justify" vertical="center" wrapText="1"/>
    </xf>
    <xf numFmtId="0" fontId="13" fillId="18" borderId="13" xfId="0" applyFont="1" applyFill="1" applyBorder="1" applyAlignment="1">
      <alignment horizontal="justify" vertical="center" wrapText="1"/>
    </xf>
    <xf numFmtId="0" fontId="17" fillId="18" borderId="12" xfId="0" applyFont="1" applyFill="1" applyBorder="1" applyAlignment="1">
      <alignment horizontal="justify" vertical="center" wrapText="1"/>
    </xf>
    <xf numFmtId="0" fontId="17" fillId="18" borderId="14" xfId="0" applyFont="1" applyFill="1" applyBorder="1" applyAlignment="1">
      <alignment horizontal="justify" vertical="center" wrapText="1"/>
    </xf>
    <xf numFmtId="0" fontId="17" fillId="18" borderId="13" xfId="0" applyFont="1" applyFill="1" applyBorder="1" applyAlignment="1">
      <alignment horizontal="justify" vertical="center" wrapText="1"/>
    </xf>
    <xf numFmtId="0" fontId="13" fillId="0" borderId="12" xfId="0" applyFont="1" applyBorder="1" applyAlignment="1">
      <alignment horizontal="justify" vertical="center" wrapText="1"/>
    </xf>
    <xf numFmtId="0" fontId="13" fillId="0" borderId="14" xfId="0" applyFont="1" applyBorder="1" applyAlignment="1">
      <alignment horizontal="justify" vertical="center" wrapText="1"/>
    </xf>
    <xf numFmtId="0" fontId="13" fillId="0" borderId="13" xfId="0" applyFont="1" applyBorder="1" applyAlignment="1">
      <alignment horizontal="justify" vertical="center" wrapText="1"/>
    </xf>
    <xf numFmtId="0" fontId="13" fillId="5" borderId="12" xfId="0" applyFont="1" applyFill="1" applyBorder="1" applyAlignment="1">
      <alignment horizontal="justify" vertical="center" wrapText="1"/>
    </xf>
    <xf numFmtId="0" fontId="13" fillId="5" borderId="13" xfId="0" applyFont="1" applyFill="1" applyBorder="1" applyAlignment="1">
      <alignment horizontal="justify" vertical="center" wrapText="1"/>
    </xf>
    <xf numFmtId="0" fontId="13" fillId="5" borderId="14" xfId="0" applyFont="1" applyFill="1" applyBorder="1" applyAlignment="1">
      <alignment horizontal="justify" vertical="center" wrapText="1"/>
    </xf>
    <xf numFmtId="0" fontId="13" fillId="20" borderId="12" xfId="0" applyFont="1" applyFill="1" applyBorder="1" applyAlignment="1">
      <alignment vertical="center" wrapText="1"/>
    </xf>
    <xf numFmtId="0" fontId="13" fillId="20" borderId="13" xfId="0" applyFont="1" applyFill="1" applyBorder="1" applyAlignment="1">
      <alignment vertical="center" wrapText="1"/>
    </xf>
    <xf numFmtId="0" fontId="13" fillId="8" borderId="12" xfId="0" applyFont="1" applyFill="1" applyBorder="1" applyAlignment="1">
      <alignment vertical="center" wrapText="1"/>
    </xf>
    <xf numFmtId="0" fontId="13" fillId="8" borderId="14" xfId="0" applyFont="1" applyFill="1" applyBorder="1" applyAlignment="1">
      <alignment vertical="center" wrapText="1"/>
    </xf>
    <xf numFmtId="0" fontId="13" fillId="8" borderId="13" xfId="0" applyFont="1" applyFill="1" applyBorder="1" applyAlignment="1">
      <alignment vertical="center" wrapText="1"/>
    </xf>
    <xf numFmtId="0" fontId="13" fillId="0" borderId="12" xfId="0" applyFont="1" applyFill="1" applyBorder="1" applyAlignment="1">
      <alignment horizontal="justify" vertical="center" wrapText="1"/>
    </xf>
    <xf numFmtId="0" fontId="13" fillId="0" borderId="14" xfId="0" applyFont="1" applyFill="1" applyBorder="1" applyAlignment="1">
      <alignment horizontal="justify" vertical="center" wrapText="1"/>
    </xf>
    <xf numFmtId="0" fontId="13" fillId="0" borderId="13" xfId="0" applyFont="1" applyFill="1" applyBorder="1" applyAlignment="1">
      <alignment horizontal="justify" vertical="center" wrapText="1"/>
    </xf>
    <xf numFmtId="0" fontId="17" fillId="5" borderId="14" xfId="0" applyFont="1" applyFill="1" applyBorder="1" applyAlignment="1">
      <alignment vertical="center" wrapText="1"/>
    </xf>
    <xf numFmtId="166" fontId="11" fillId="5" borderId="16" xfId="0" applyNumberFormat="1" applyFont="1" applyFill="1" applyBorder="1" applyAlignment="1">
      <alignment horizontal="center" vertical="center"/>
    </xf>
    <xf numFmtId="166" fontId="11" fillId="5" borderId="2" xfId="0" applyNumberFormat="1" applyFont="1" applyFill="1" applyBorder="1" applyAlignment="1">
      <alignment horizontal="center" vertical="center"/>
    </xf>
    <xf numFmtId="166" fontId="11" fillId="5" borderId="17" xfId="0" applyNumberFormat="1" applyFont="1" applyFill="1" applyBorder="1" applyAlignment="1">
      <alignment horizontal="center" vertical="center"/>
    </xf>
    <xf numFmtId="166" fontId="11" fillId="5" borderId="8" xfId="0" applyNumberFormat="1" applyFont="1" applyFill="1" applyBorder="1" applyAlignment="1">
      <alignment horizontal="center" vertical="center"/>
    </xf>
    <xf numFmtId="168" fontId="27" fillId="5" borderId="5" xfId="5" applyNumberFormat="1" applyFont="1" applyFill="1" applyBorder="1" applyAlignment="1">
      <alignment horizontal="center" vertical="center" wrapText="1"/>
    </xf>
    <xf numFmtId="168" fontId="27" fillId="5" borderId="6" xfId="5" applyNumberFormat="1" applyFont="1" applyFill="1" applyBorder="1" applyAlignment="1">
      <alignment horizontal="center" vertical="center" wrapText="1"/>
    </xf>
    <xf numFmtId="168" fontId="27" fillId="5" borderId="7" xfId="5" applyNumberFormat="1" applyFont="1" applyFill="1" applyBorder="1" applyAlignment="1">
      <alignment horizontal="center" vertical="center" wrapText="1"/>
    </xf>
    <xf numFmtId="0" fontId="8" fillId="13" borderId="22" xfId="0" applyFont="1" applyFill="1" applyBorder="1" applyAlignment="1" applyProtection="1">
      <alignment horizontal="center" vertical="center" wrapText="1"/>
    </xf>
    <xf numFmtId="0" fontId="8" fillId="13" borderId="14" xfId="0" applyFont="1" applyFill="1" applyBorder="1" applyAlignment="1" applyProtection="1">
      <alignment horizontal="center" vertical="center" wrapText="1"/>
    </xf>
    <xf numFmtId="0" fontId="8" fillId="13" borderId="25" xfId="0" applyFont="1" applyFill="1" applyBorder="1" applyAlignment="1" applyProtection="1">
      <alignment horizontal="center" vertical="center" wrapText="1"/>
    </xf>
    <xf numFmtId="0" fontId="23" fillId="18" borderId="5" xfId="0" applyFont="1" applyFill="1" applyBorder="1" applyAlignment="1">
      <alignment vertical="center"/>
    </xf>
    <xf numFmtId="0" fontId="23" fillId="18" borderId="6" xfId="0" applyFont="1" applyFill="1" applyBorder="1" applyAlignment="1">
      <alignment vertical="center"/>
    </xf>
    <xf numFmtId="0" fontId="23" fillId="18" borderId="7" xfId="0" applyFont="1" applyFill="1" applyBorder="1" applyAlignment="1">
      <alignment vertical="center"/>
    </xf>
    <xf numFmtId="0" fontId="23" fillId="13" borderId="5" xfId="0" applyFont="1" applyFill="1" applyBorder="1" applyAlignment="1">
      <alignment horizontal="left" vertical="center"/>
    </xf>
    <xf numFmtId="0" fontId="23" fillId="13" borderId="6" xfId="0" applyFont="1" applyFill="1" applyBorder="1" applyAlignment="1">
      <alignment horizontal="left" vertical="center"/>
    </xf>
    <xf numFmtId="0" fontId="23" fillId="13" borderId="7" xfId="0" applyFont="1" applyFill="1" applyBorder="1" applyAlignment="1">
      <alignment horizontal="left" vertical="center"/>
    </xf>
    <xf numFmtId="0" fontId="11" fillId="0" borderId="5" xfId="0" applyFont="1" applyBorder="1" applyAlignment="1">
      <alignment vertical="center"/>
    </xf>
    <xf numFmtId="0" fontId="11" fillId="0" borderId="6" xfId="0" applyFont="1" applyBorder="1" applyAlignment="1">
      <alignment vertical="center"/>
    </xf>
    <xf numFmtId="0" fontId="11" fillId="0" borderId="7" xfId="0" applyFont="1" applyBorder="1" applyAlignment="1">
      <alignment vertical="center"/>
    </xf>
    <xf numFmtId="0" fontId="23" fillId="18" borderId="5" xfId="0" applyFont="1" applyFill="1" applyBorder="1" applyAlignment="1">
      <alignment horizontal="left" vertical="center"/>
    </xf>
    <xf numFmtId="0" fontId="23" fillId="18" borderId="6" xfId="0" applyFont="1" applyFill="1" applyBorder="1" applyAlignment="1">
      <alignment horizontal="left" vertical="center"/>
    </xf>
    <xf numFmtId="0" fontId="23" fillId="18" borderId="7" xfId="0" applyFont="1" applyFill="1" applyBorder="1" applyAlignment="1">
      <alignment horizontal="left" vertical="center"/>
    </xf>
    <xf numFmtId="0" fontId="3" fillId="13" borderId="1" xfId="0" applyFont="1" applyFill="1" applyBorder="1" applyAlignment="1">
      <alignment horizontal="center" vertical="center" wrapText="1"/>
    </xf>
    <xf numFmtId="0" fontId="23" fillId="0" borderId="18" xfId="0" applyFont="1" applyBorder="1" applyAlignment="1">
      <alignment horizontal="center" vertical="center"/>
    </xf>
    <xf numFmtId="0" fontId="23" fillId="0" borderId="0" xfId="0" applyFont="1" applyBorder="1" applyAlignment="1">
      <alignment horizontal="center" vertical="center"/>
    </xf>
    <xf numFmtId="0" fontId="15" fillId="0" borderId="0" xfId="0" applyFont="1" applyBorder="1" applyAlignment="1">
      <alignment horizontal="center" vertical="center"/>
    </xf>
    <xf numFmtId="0" fontId="15" fillId="0" borderId="9" xfId="0" applyFont="1" applyBorder="1" applyAlignment="1">
      <alignment horizontal="center" vertical="center"/>
    </xf>
    <xf numFmtId="0" fontId="23" fillId="0" borderId="16"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17" xfId="0" applyFont="1" applyBorder="1" applyAlignment="1">
      <alignment horizontal="center" vertical="center"/>
    </xf>
    <xf numFmtId="0" fontId="15" fillId="0" borderId="8" xfId="0" applyFont="1" applyBorder="1" applyAlignment="1">
      <alignment horizontal="center" vertical="center"/>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3" fontId="24" fillId="15" borderId="22" xfId="2" applyNumberFormat="1" applyFont="1" applyFill="1" applyBorder="1" applyAlignment="1">
      <alignment horizontal="center" vertical="center"/>
    </xf>
    <xf numFmtId="3" fontId="24" fillId="15" borderId="14" xfId="2" applyNumberFormat="1" applyFont="1" applyFill="1" applyBorder="1" applyAlignment="1">
      <alignment horizontal="center" vertical="center"/>
    </xf>
    <xf numFmtId="3" fontId="24" fillId="15" borderId="25" xfId="2" applyNumberFormat="1" applyFont="1" applyFill="1" applyBorder="1" applyAlignment="1">
      <alignment horizontal="center" vertical="center"/>
    </xf>
    <xf numFmtId="3" fontId="24" fillId="29" borderId="22" xfId="2" applyNumberFormat="1" applyFont="1" applyFill="1" applyBorder="1" applyAlignment="1">
      <alignment horizontal="center" vertical="center"/>
    </xf>
    <xf numFmtId="3" fontId="24" fillId="29" borderId="14" xfId="2" applyNumberFormat="1" applyFont="1" applyFill="1" applyBorder="1" applyAlignment="1">
      <alignment horizontal="center" vertical="center"/>
    </xf>
    <xf numFmtId="3" fontId="24" fillId="29" borderId="25" xfId="2" applyNumberFormat="1" applyFont="1" applyFill="1" applyBorder="1" applyAlignment="1">
      <alignment horizontal="center" vertical="center"/>
    </xf>
    <xf numFmtId="3" fontId="24" fillId="9" borderId="22" xfId="2" applyNumberFormat="1" applyFont="1" applyFill="1" applyBorder="1" applyAlignment="1">
      <alignment horizontal="center" vertical="center"/>
    </xf>
    <xf numFmtId="3" fontId="24" fillId="9" borderId="14" xfId="2" applyNumberFormat="1" applyFont="1" applyFill="1" applyBorder="1" applyAlignment="1">
      <alignment horizontal="center" vertical="center"/>
    </xf>
    <xf numFmtId="3" fontId="24" fillId="9" borderId="25" xfId="2" applyNumberFormat="1" applyFont="1" applyFill="1" applyBorder="1" applyAlignment="1">
      <alignment horizontal="center" vertical="center"/>
    </xf>
    <xf numFmtId="3" fontId="24" fillId="5" borderId="22" xfId="2" applyNumberFormat="1" applyFont="1" applyFill="1" applyBorder="1" applyAlignment="1" applyProtection="1">
      <alignment horizontal="center" vertical="center"/>
    </xf>
    <xf numFmtId="3" fontId="24" fillId="5" borderId="14" xfId="2" applyNumberFormat="1" applyFont="1" applyFill="1" applyBorder="1" applyAlignment="1" applyProtection="1">
      <alignment horizontal="center" vertical="center"/>
    </xf>
    <xf numFmtId="3" fontId="24" fillId="5" borderId="25" xfId="2" applyNumberFormat="1" applyFont="1" applyFill="1" applyBorder="1" applyAlignment="1" applyProtection="1">
      <alignment horizontal="center" vertical="center"/>
    </xf>
    <xf numFmtId="0" fontId="8" fillId="0" borderId="28" xfId="0" applyFont="1" applyFill="1" applyBorder="1" applyAlignment="1">
      <alignment vertical="center" wrapText="1"/>
    </xf>
    <xf numFmtId="0" fontId="8" fillId="0" borderId="29" xfId="0" applyFont="1" applyFill="1" applyBorder="1" applyAlignment="1">
      <alignment vertical="center" wrapText="1"/>
    </xf>
    <xf numFmtId="0" fontId="8" fillId="0" borderId="30" xfId="0" applyFont="1" applyFill="1" applyBorder="1" applyAlignment="1">
      <alignment vertical="center" wrapText="1"/>
    </xf>
    <xf numFmtId="0" fontId="8" fillId="7" borderId="28" xfId="0" applyFont="1" applyFill="1" applyBorder="1" applyAlignment="1">
      <alignment vertical="center" wrapText="1"/>
    </xf>
    <xf numFmtId="0" fontId="8" fillId="7" borderId="29" xfId="0" applyFont="1" applyFill="1" applyBorder="1" applyAlignment="1">
      <alignment vertical="center" wrapText="1"/>
    </xf>
    <xf numFmtId="0" fontId="8" fillId="7" borderId="30" xfId="0" applyFont="1" applyFill="1" applyBorder="1" applyAlignment="1">
      <alignment vertical="center" wrapText="1"/>
    </xf>
    <xf numFmtId="3" fontId="9" fillId="12" borderId="22" xfId="2" applyNumberFormat="1" applyFont="1" applyFill="1" applyBorder="1" applyAlignment="1">
      <alignment horizontal="center" vertical="center"/>
    </xf>
    <xf numFmtId="3" fontId="9" fillId="12" borderId="14" xfId="2" applyNumberFormat="1" applyFont="1" applyFill="1" applyBorder="1" applyAlignment="1">
      <alignment horizontal="center" vertical="center"/>
    </xf>
    <xf numFmtId="3" fontId="9" fillId="12" borderId="25" xfId="2" applyNumberFormat="1" applyFont="1" applyFill="1" applyBorder="1" applyAlignment="1">
      <alignment horizontal="center" vertical="center"/>
    </xf>
    <xf numFmtId="3" fontId="8" fillId="0" borderId="22" xfId="2" applyNumberFormat="1" applyFont="1" applyFill="1" applyBorder="1" applyAlignment="1">
      <alignment horizontal="center" vertical="center"/>
    </xf>
    <xf numFmtId="3" fontId="8" fillId="0" borderId="14" xfId="2" applyNumberFormat="1" applyFont="1" applyFill="1" applyBorder="1" applyAlignment="1">
      <alignment horizontal="center" vertical="center"/>
    </xf>
    <xf numFmtId="3" fontId="8" fillId="0" borderId="25" xfId="2" applyNumberFormat="1" applyFont="1" applyFill="1" applyBorder="1" applyAlignment="1">
      <alignment horizontal="center" vertical="center"/>
    </xf>
    <xf numFmtId="0" fontId="8" fillId="5" borderId="22"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0" fontId="8" fillId="5" borderId="25" xfId="0" applyFont="1" applyFill="1" applyBorder="1" applyAlignment="1" applyProtection="1">
      <alignment horizontal="center" vertical="center"/>
      <protection locked="0"/>
    </xf>
    <xf numFmtId="0" fontId="8" fillId="15" borderId="22" xfId="0" applyFont="1" applyFill="1" applyBorder="1" applyAlignment="1" applyProtection="1">
      <alignment horizontal="center" vertical="center"/>
      <protection locked="0"/>
    </xf>
    <xf numFmtId="0" fontId="8" fillId="15" borderId="14" xfId="0" applyFont="1" applyFill="1" applyBorder="1" applyAlignment="1" applyProtection="1">
      <alignment horizontal="center" vertical="center"/>
      <protection locked="0"/>
    </xf>
    <xf numFmtId="0" fontId="8" fillId="15" borderId="25" xfId="0" applyFont="1" applyFill="1" applyBorder="1" applyAlignment="1" applyProtection="1">
      <alignment horizontal="center" vertical="center"/>
      <protection locked="0"/>
    </xf>
    <xf numFmtId="0" fontId="8" fillId="13" borderId="22" xfId="0" applyFont="1" applyFill="1" applyBorder="1" applyAlignment="1">
      <alignment horizontal="center" vertical="center" wrapText="1"/>
    </xf>
    <xf numFmtId="0" fontId="8" fillId="13" borderId="14" xfId="0" applyFont="1" applyFill="1" applyBorder="1" applyAlignment="1">
      <alignment horizontal="center" vertical="center" wrapText="1"/>
    </xf>
    <xf numFmtId="0" fontId="8" fillId="13" borderId="25" xfId="0" applyFont="1" applyFill="1" applyBorder="1" applyAlignment="1">
      <alignment horizontal="center" vertical="center" wrapText="1"/>
    </xf>
    <xf numFmtId="0" fontId="8" fillId="11" borderId="22" xfId="0" applyFont="1" applyFill="1" applyBorder="1" applyAlignment="1">
      <alignment vertical="center" wrapText="1"/>
    </xf>
    <xf numFmtId="0" fontId="8" fillId="11" borderId="14" xfId="0" applyFont="1" applyFill="1" applyBorder="1" applyAlignment="1">
      <alignment vertical="center" wrapText="1"/>
    </xf>
    <xf numFmtId="0" fontId="8" fillId="11" borderId="25" xfId="0" applyFont="1" applyFill="1" applyBorder="1" applyAlignment="1">
      <alignment vertical="center" wrapText="1"/>
    </xf>
    <xf numFmtId="3" fontId="8" fillId="9" borderId="22" xfId="2" applyNumberFormat="1" applyFont="1" applyFill="1" applyBorder="1" applyAlignment="1">
      <alignment horizontal="center" vertical="center"/>
    </xf>
    <xf numFmtId="3" fontId="8" fillId="9" borderId="14" xfId="2" applyNumberFormat="1" applyFont="1" applyFill="1" applyBorder="1" applyAlignment="1">
      <alignment horizontal="center" vertical="center"/>
    </xf>
    <xf numFmtId="3" fontId="8" fillId="9" borderId="25" xfId="2" applyNumberFormat="1" applyFont="1" applyFill="1" applyBorder="1" applyAlignment="1">
      <alignment horizontal="center" vertical="center"/>
    </xf>
    <xf numFmtId="3" fontId="8" fillId="5" borderId="22" xfId="2" applyNumberFormat="1" applyFont="1" applyFill="1" applyBorder="1" applyAlignment="1" applyProtection="1">
      <alignment horizontal="center" vertical="center"/>
    </xf>
    <xf numFmtId="3" fontId="8" fillId="5" borderId="14" xfId="2" applyNumberFormat="1" applyFont="1" applyFill="1" applyBorder="1" applyAlignment="1" applyProtection="1">
      <alignment horizontal="center" vertical="center"/>
    </xf>
    <xf numFmtId="3" fontId="8" fillId="5" borderId="25" xfId="2" applyNumberFormat="1" applyFont="1" applyFill="1" applyBorder="1" applyAlignment="1" applyProtection="1">
      <alignment horizontal="center" vertical="center"/>
    </xf>
    <xf numFmtId="3" fontId="8" fillId="29" borderId="22" xfId="2" applyNumberFormat="1" applyFont="1" applyFill="1" applyBorder="1" applyAlignment="1">
      <alignment horizontal="center" vertical="center"/>
    </xf>
    <xf numFmtId="3" fontId="8" fillId="29" borderId="14" xfId="2" applyNumberFormat="1" applyFont="1" applyFill="1" applyBorder="1" applyAlignment="1">
      <alignment horizontal="center" vertical="center"/>
    </xf>
    <xf numFmtId="3" fontId="8" fillId="29" borderId="25" xfId="2" applyNumberFormat="1" applyFont="1" applyFill="1" applyBorder="1" applyAlignment="1">
      <alignment horizontal="center" vertical="center"/>
    </xf>
    <xf numFmtId="3" fontId="8" fillId="15" borderId="22" xfId="2" applyNumberFormat="1" applyFont="1" applyFill="1" applyBorder="1" applyAlignment="1">
      <alignment horizontal="center" vertical="center"/>
    </xf>
    <xf numFmtId="3" fontId="8" fillId="15" borderId="14" xfId="2" applyNumberFormat="1" applyFont="1" applyFill="1" applyBorder="1" applyAlignment="1">
      <alignment horizontal="center" vertical="center"/>
    </xf>
    <xf numFmtId="3" fontId="8" fillId="15" borderId="25" xfId="2" applyNumberFormat="1" applyFont="1" applyFill="1" applyBorder="1" applyAlignment="1">
      <alignment horizontal="center" vertical="center"/>
    </xf>
    <xf numFmtId="0" fontId="11" fillId="0" borderId="33" xfId="0" applyFont="1" applyBorder="1" applyAlignment="1">
      <alignment vertical="center"/>
    </xf>
    <xf numFmtId="0" fontId="11" fillId="0" borderId="31" xfId="0" applyFont="1" applyBorder="1" applyAlignment="1">
      <alignment vertical="center"/>
    </xf>
    <xf numFmtId="0" fontId="11" fillId="0" borderId="35" xfId="0" applyFont="1" applyBorder="1" applyAlignment="1">
      <alignment vertical="center"/>
    </xf>
    <xf numFmtId="0" fontId="11" fillId="0" borderId="36" xfId="0" applyFont="1" applyBorder="1" applyAlignment="1">
      <alignment vertical="center"/>
    </xf>
    <xf numFmtId="0" fontId="11" fillId="0" borderId="34" xfId="0" applyFont="1" applyBorder="1" applyAlignment="1">
      <alignment vertical="center"/>
    </xf>
    <xf numFmtId="0" fontId="11" fillId="0" borderId="32" xfId="0" applyFont="1" applyBorder="1" applyAlignment="1">
      <alignment vertical="center"/>
    </xf>
    <xf numFmtId="0" fontId="11" fillId="0" borderId="37" xfId="0" applyFont="1" applyBorder="1" applyAlignment="1">
      <alignment vertical="center"/>
    </xf>
    <xf numFmtId="0" fontId="8" fillId="29" borderId="22" xfId="0" applyFont="1" applyFill="1" applyBorder="1" applyAlignment="1" applyProtection="1">
      <alignment horizontal="center" vertical="center"/>
      <protection locked="0"/>
    </xf>
    <xf numFmtId="0" fontId="8" fillId="29" borderId="14" xfId="0" applyFont="1" applyFill="1" applyBorder="1" applyAlignment="1" applyProtection="1">
      <alignment horizontal="center" vertical="center"/>
      <protection locked="0"/>
    </xf>
    <xf numFmtId="0" fontId="8" fillId="29" borderId="25" xfId="0" applyFont="1" applyFill="1" applyBorder="1" applyAlignment="1" applyProtection="1">
      <alignment horizontal="center" vertical="center"/>
      <protection locked="0"/>
    </xf>
    <xf numFmtId="0" fontId="8" fillId="23" borderId="22" xfId="0" applyFont="1" applyFill="1" applyBorder="1" applyAlignment="1" applyProtection="1">
      <alignment horizontal="center" vertical="center"/>
      <protection locked="0"/>
    </xf>
    <xf numFmtId="0" fontId="8" fillId="23" borderId="14" xfId="0" applyFont="1" applyFill="1" applyBorder="1" applyAlignment="1" applyProtection="1">
      <alignment horizontal="center" vertical="center"/>
      <protection locked="0"/>
    </xf>
    <xf numFmtId="0" fontId="8" fillId="23" borderId="25" xfId="0" applyFont="1" applyFill="1" applyBorder="1" applyAlignment="1" applyProtection="1">
      <alignment horizontal="center" vertical="center"/>
      <protection locked="0"/>
    </xf>
    <xf numFmtId="3" fontId="24" fillId="13" borderId="22" xfId="2" applyNumberFormat="1" applyFont="1" applyFill="1" applyBorder="1" applyAlignment="1" applyProtection="1">
      <alignment horizontal="center" vertical="center"/>
    </xf>
    <xf numFmtId="3" fontId="24" fillId="13" borderId="14" xfId="2" applyNumberFormat="1" applyFont="1" applyFill="1" applyBorder="1" applyAlignment="1" applyProtection="1">
      <alignment horizontal="center" vertical="center"/>
    </xf>
    <xf numFmtId="3" fontId="24" fillId="13" borderId="25" xfId="2" applyNumberFormat="1" applyFont="1" applyFill="1" applyBorder="1" applyAlignment="1" applyProtection="1">
      <alignment horizontal="center" vertical="center"/>
    </xf>
    <xf numFmtId="3" fontId="4" fillId="8" borderId="15" xfId="0" applyNumberFormat="1" applyFont="1" applyFill="1" applyBorder="1" applyAlignment="1">
      <alignment horizontal="center" vertical="center" wrapText="1"/>
    </xf>
    <xf numFmtId="3" fontId="4" fillId="8" borderId="13" xfId="0" applyNumberFormat="1" applyFont="1" applyFill="1" applyBorder="1" applyAlignment="1">
      <alignment horizontal="center" vertical="center" wrapText="1"/>
    </xf>
    <xf numFmtId="3" fontId="4" fillId="6" borderId="19" xfId="0" applyNumberFormat="1" applyFont="1" applyFill="1" applyBorder="1" applyAlignment="1">
      <alignment horizontal="center" vertical="center"/>
    </xf>
    <xf numFmtId="3" fontId="4" fillId="6" borderId="17" xfId="0" applyNumberFormat="1" applyFont="1" applyFill="1" applyBorder="1" applyAlignment="1">
      <alignment horizontal="center" vertical="center"/>
    </xf>
    <xf numFmtId="3" fontId="4" fillId="6" borderId="4" xfId="0" applyNumberFormat="1" applyFont="1" applyFill="1" applyBorder="1" applyAlignment="1">
      <alignment horizontal="center" vertical="center" wrapText="1"/>
    </xf>
    <xf numFmtId="3" fontId="4" fillId="6" borderId="8" xfId="0" applyNumberFormat="1" applyFont="1" applyFill="1" applyBorder="1" applyAlignment="1">
      <alignment horizontal="center" vertical="center" wrapText="1"/>
    </xf>
    <xf numFmtId="3" fontId="4" fillId="2" borderId="13" xfId="0" applyNumberFormat="1" applyFont="1" applyFill="1" applyBorder="1" applyAlignment="1">
      <alignment horizontal="center" vertical="center"/>
    </xf>
    <xf numFmtId="3" fontId="4" fillId="8" borderId="14" xfId="0" applyNumberFormat="1" applyFont="1" applyFill="1" applyBorder="1" applyAlignment="1">
      <alignment horizontal="center" vertical="center" wrapText="1"/>
    </xf>
    <xf numFmtId="3" fontId="4" fillId="6" borderId="14" xfId="0" applyNumberFormat="1" applyFont="1" applyFill="1" applyBorder="1" applyAlignment="1">
      <alignment horizontal="center" vertical="center"/>
    </xf>
    <xf numFmtId="3" fontId="4" fillId="6" borderId="13" xfId="0" applyNumberFormat="1" applyFont="1" applyFill="1" applyBorder="1" applyAlignment="1">
      <alignment horizontal="center" vertical="center"/>
    </xf>
    <xf numFmtId="49" fontId="4" fillId="26" borderId="12" xfId="0" applyNumberFormat="1" applyFont="1" applyFill="1" applyBorder="1" applyAlignment="1">
      <alignment horizontal="center" vertical="center" wrapText="1"/>
    </xf>
    <xf numFmtId="49" fontId="4" fillId="26" borderId="14" xfId="0" applyNumberFormat="1" applyFont="1" applyFill="1" applyBorder="1" applyAlignment="1">
      <alignment horizontal="center" vertical="center" wrapText="1"/>
    </xf>
    <xf numFmtId="49" fontId="4" fillId="26" borderId="13" xfId="0" applyNumberFormat="1" applyFont="1" applyFill="1" applyBorder="1" applyAlignment="1">
      <alignment horizontal="center" vertical="center" wrapText="1"/>
    </xf>
    <xf numFmtId="164" fontId="5" fillId="22" borderId="5" xfId="1" applyNumberFormat="1" applyFont="1" applyFill="1" applyBorder="1" applyAlignment="1">
      <alignment horizontal="center" vertical="center"/>
    </xf>
    <xf numFmtId="164" fontId="5" fillId="22" borderId="6" xfId="1" applyNumberFormat="1" applyFont="1" applyFill="1" applyBorder="1" applyAlignment="1">
      <alignment horizontal="center" vertical="center"/>
    </xf>
    <xf numFmtId="164" fontId="5" fillId="22" borderId="7" xfId="1" applyNumberFormat="1" applyFont="1" applyFill="1" applyBorder="1" applyAlignment="1">
      <alignment horizontal="center" vertical="center"/>
    </xf>
    <xf numFmtId="0" fontId="3" fillId="0" borderId="1" xfId="0" applyFont="1" applyBorder="1" applyAlignment="1">
      <alignment horizontal="center" vertical="center" wrapText="1"/>
    </xf>
    <xf numFmtId="49" fontId="4" fillId="27" borderId="3" xfId="0" applyNumberFormat="1" applyFont="1" applyFill="1" applyBorder="1" applyAlignment="1">
      <alignment horizontal="center" vertical="center" wrapText="1"/>
    </xf>
    <xf numFmtId="49" fontId="4" fillId="27" borderId="17" xfId="0" applyNumberFormat="1" applyFont="1" applyFill="1" applyBorder="1" applyAlignment="1">
      <alignment horizontal="center" vertical="center" wrapText="1"/>
    </xf>
    <xf numFmtId="164" fontId="6" fillId="4" borderId="10" xfId="1" applyNumberFormat="1" applyFont="1" applyFill="1" applyBorder="1" applyAlignment="1">
      <alignment horizontal="center" vertical="center"/>
    </xf>
    <xf numFmtId="164" fontId="6" fillId="4" borderId="11" xfId="1" applyNumberFormat="1" applyFont="1" applyFill="1" applyBorder="1" applyAlignment="1">
      <alignment horizontal="center" vertical="center"/>
    </xf>
    <xf numFmtId="164" fontId="6" fillId="4" borderId="38" xfId="1" applyNumberFormat="1" applyFont="1" applyFill="1" applyBorder="1" applyAlignment="1">
      <alignment horizontal="center" vertical="center"/>
    </xf>
    <xf numFmtId="49" fontId="4" fillId="5" borderId="12" xfId="0" applyNumberFormat="1" applyFont="1" applyFill="1" applyBorder="1" applyAlignment="1">
      <alignment horizontal="center" vertical="center" wrapText="1"/>
    </xf>
    <xf numFmtId="49" fontId="4" fillId="5" borderId="14" xfId="0" applyNumberFormat="1" applyFont="1" applyFill="1" applyBorder="1" applyAlignment="1">
      <alignment horizontal="center" vertical="center" wrapText="1"/>
    </xf>
    <xf numFmtId="49" fontId="4" fillId="5" borderId="13" xfId="0" applyNumberFormat="1" applyFont="1" applyFill="1" applyBorder="1" applyAlignment="1">
      <alignment horizontal="center" vertical="center" wrapText="1"/>
    </xf>
    <xf numFmtId="49" fontId="4" fillId="15" borderId="12" xfId="0" applyNumberFormat="1" applyFont="1" applyFill="1" applyBorder="1" applyAlignment="1">
      <alignment horizontal="center" vertical="center" wrapText="1"/>
    </xf>
    <xf numFmtId="49" fontId="4" fillId="15" borderId="14" xfId="0" applyNumberFormat="1" applyFont="1" applyFill="1" applyBorder="1" applyAlignment="1">
      <alignment horizontal="center" vertical="center" wrapText="1"/>
    </xf>
    <xf numFmtId="49" fontId="4" fillId="15" borderId="13" xfId="0" applyNumberFormat="1" applyFont="1" applyFill="1" applyBorder="1" applyAlignment="1">
      <alignment horizontal="center" vertical="center" wrapText="1"/>
    </xf>
    <xf numFmtId="49" fontId="4" fillId="29" borderId="12" xfId="0" applyNumberFormat="1" applyFont="1" applyFill="1" applyBorder="1" applyAlignment="1">
      <alignment horizontal="center" vertical="center" wrapText="1"/>
    </xf>
    <xf numFmtId="49" fontId="4" fillId="29" borderId="14" xfId="0" applyNumberFormat="1" applyFont="1" applyFill="1" applyBorder="1" applyAlignment="1">
      <alignment horizontal="center" vertical="center" wrapText="1"/>
    </xf>
    <xf numFmtId="49" fontId="4" fillId="29" borderId="13" xfId="0" applyNumberFormat="1" applyFont="1" applyFill="1" applyBorder="1" applyAlignment="1">
      <alignment horizontal="center" vertical="center" wrapText="1"/>
    </xf>
    <xf numFmtId="49" fontId="4" fillId="28" borderId="12" xfId="0" applyNumberFormat="1" applyFont="1" applyFill="1" applyBorder="1" applyAlignment="1">
      <alignment horizontal="center" vertical="center" wrapText="1"/>
    </xf>
    <xf numFmtId="49" fontId="4" fillId="28" borderId="14" xfId="0" applyNumberFormat="1" applyFont="1" applyFill="1" applyBorder="1" applyAlignment="1">
      <alignment horizontal="center" vertical="center" wrapText="1"/>
    </xf>
    <xf numFmtId="49" fontId="4" fillId="28" borderId="13" xfId="0" applyNumberFormat="1" applyFont="1" applyFill="1" applyBorder="1" applyAlignment="1">
      <alignment horizontal="center" vertical="center" wrapText="1"/>
    </xf>
    <xf numFmtId="0" fontId="5" fillId="0" borderId="1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3" xfId="0" applyFont="1" applyBorder="1" applyAlignment="1">
      <alignment horizontal="center" vertical="center" wrapText="1"/>
    </xf>
    <xf numFmtId="164" fontId="5" fillId="24" borderId="5" xfId="1" applyNumberFormat="1" applyFont="1" applyFill="1" applyBorder="1" applyAlignment="1">
      <alignment horizontal="center" vertical="center"/>
    </xf>
    <xf numFmtId="164" fontId="5" fillId="24" borderId="6" xfId="1" applyNumberFormat="1" applyFont="1" applyFill="1" applyBorder="1" applyAlignment="1">
      <alignment horizontal="center" vertical="center"/>
    </xf>
    <xf numFmtId="164" fontId="5" fillId="24" borderId="7" xfId="1" applyNumberFormat="1" applyFont="1" applyFill="1" applyBorder="1" applyAlignment="1">
      <alignment horizontal="center" vertical="center"/>
    </xf>
    <xf numFmtId="49" fontId="4" fillId="24" borderId="12" xfId="0" applyNumberFormat="1" applyFont="1" applyFill="1" applyBorder="1" applyAlignment="1">
      <alignment horizontal="center" vertical="center" wrapText="1"/>
    </xf>
    <xf numFmtId="49" fontId="4" fillId="24" borderId="14" xfId="0" applyNumberFormat="1" applyFont="1" applyFill="1" applyBorder="1" applyAlignment="1">
      <alignment horizontal="center" vertical="center" wrapText="1"/>
    </xf>
    <xf numFmtId="49" fontId="4" fillId="24" borderId="13" xfId="0" applyNumberFormat="1" applyFont="1" applyFill="1" applyBorder="1" applyAlignment="1">
      <alignment horizontal="center" vertical="center" wrapText="1"/>
    </xf>
    <xf numFmtId="49" fontId="4" fillId="25" borderId="12" xfId="0" applyNumberFormat="1" applyFont="1" applyFill="1" applyBorder="1" applyAlignment="1">
      <alignment horizontal="center" vertical="center" wrapText="1"/>
    </xf>
    <xf numFmtId="49" fontId="4" fillId="25" borderId="14" xfId="0" applyNumberFormat="1" applyFont="1" applyFill="1" applyBorder="1" applyAlignment="1">
      <alignment horizontal="center" vertical="center" wrapText="1"/>
    </xf>
    <xf numFmtId="49" fontId="4" fillId="25" borderId="13" xfId="0" applyNumberFormat="1" applyFont="1" applyFill="1" applyBorder="1" applyAlignment="1">
      <alignment horizontal="center" vertical="center" wrapText="1"/>
    </xf>
    <xf numFmtId="164" fontId="5" fillId="25" borderId="5" xfId="1" applyNumberFormat="1" applyFont="1" applyFill="1" applyBorder="1" applyAlignment="1">
      <alignment horizontal="center" vertical="center"/>
    </xf>
    <xf numFmtId="164" fontId="5" fillId="25" borderId="6" xfId="1" applyNumberFormat="1" applyFont="1" applyFill="1" applyBorder="1" applyAlignment="1">
      <alignment horizontal="center" vertical="center"/>
    </xf>
    <xf numFmtId="164" fontId="5" fillId="25" borderId="7" xfId="1" applyNumberFormat="1" applyFont="1" applyFill="1" applyBorder="1" applyAlignment="1">
      <alignment horizontal="center" vertical="center"/>
    </xf>
    <xf numFmtId="167" fontId="5" fillId="0" borderId="5" xfId="2" applyNumberFormat="1" applyFont="1" applyFill="1" applyBorder="1" applyAlignment="1">
      <alignment horizontal="center" vertical="center"/>
    </xf>
    <xf numFmtId="167" fontId="5" fillId="0" borderId="7" xfId="2" applyNumberFormat="1" applyFont="1" applyFill="1" applyBorder="1" applyAlignment="1">
      <alignment horizontal="center" vertical="center"/>
    </xf>
    <xf numFmtId="49" fontId="4" fillId="13" borderId="12" xfId="0" applyNumberFormat="1" applyFont="1" applyFill="1" applyBorder="1" applyAlignment="1">
      <alignment horizontal="center" vertical="center" wrapText="1"/>
    </xf>
    <xf numFmtId="49" fontId="4" fillId="13" borderId="14" xfId="0" applyNumberFormat="1" applyFont="1" applyFill="1" applyBorder="1" applyAlignment="1">
      <alignment horizontal="center" vertical="center" wrapText="1"/>
    </xf>
    <xf numFmtId="49" fontId="4" fillId="13" borderId="13" xfId="0" applyNumberFormat="1" applyFont="1" applyFill="1" applyBorder="1" applyAlignment="1">
      <alignment horizontal="center" vertical="center" wrapText="1"/>
    </xf>
    <xf numFmtId="3" fontId="5" fillId="0" borderId="5" xfId="0" applyNumberFormat="1" applyFont="1" applyBorder="1" applyAlignment="1">
      <alignment horizontal="center" vertical="center"/>
    </xf>
    <xf numFmtId="3" fontId="5" fillId="0" borderId="6" xfId="0" applyNumberFormat="1" applyFont="1" applyBorder="1" applyAlignment="1">
      <alignment horizontal="center" vertical="center"/>
    </xf>
    <xf numFmtId="3" fontId="5" fillId="0" borderId="7" xfId="0" applyNumberFormat="1" applyFont="1" applyBorder="1" applyAlignment="1">
      <alignment horizontal="center" vertical="center"/>
    </xf>
    <xf numFmtId="0" fontId="3" fillId="0" borderId="7" xfId="0" applyFont="1" applyBorder="1" applyAlignment="1">
      <alignment horizontal="center" vertical="center" wrapText="1"/>
    </xf>
    <xf numFmtId="3" fontId="4" fillId="6" borderId="14" xfId="0" applyNumberFormat="1" applyFont="1" applyFill="1" applyBorder="1" applyAlignment="1">
      <alignment horizontal="center" vertical="center" wrapText="1"/>
    </xf>
    <xf numFmtId="3" fontId="4" fillId="6" borderId="13" xfId="0" applyNumberFormat="1" applyFont="1" applyFill="1" applyBorder="1" applyAlignment="1">
      <alignment horizontal="center" vertical="center" wrapText="1"/>
    </xf>
    <xf numFmtId="0" fontId="11" fillId="0" borderId="16" xfId="0" applyFont="1" applyBorder="1" applyAlignment="1">
      <alignment vertical="center" wrapText="1"/>
    </xf>
    <xf numFmtId="0" fontId="11" fillId="0" borderId="3" xfId="0" applyFont="1" applyBorder="1" applyAlignment="1">
      <alignment vertical="center" wrapText="1"/>
    </xf>
    <xf numFmtId="0" fontId="11" fillId="0" borderId="17" xfId="0" applyFont="1" applyBorder="1" applyAlignment="1">
      <alignment vertical="center" wrapText="1"/>
    </xf>
    <xf numFmtId="0" fontId="3" fillId="0" borderId="1" xfId="0" applyFont="1" applyBorder="1" applyAlignment="1">
      <alignment vertical="center"/>
    </xf>
    <xf numFmtId="0" fontId="3" fillId="0" borderId="1" xfId="0" applyFont="1" applyBorder="1" applyAlignment="1">
      <alignment horizontal="center" vertical="center"/>
    </xf>
    <xf numFmtId="165" fontId="4" fillId="0" borderId="12" xfId="1" applyNumberFormat="1" applyFont="1" applyBorder="1" applyAlignment="1">
      <alignment horizontal="center" vertical="center" wrapText="1"/>
    </xf>
    <xf numFmtId="165" fontId="4" fillId="0" borderId="14" xfId="1" applyNumberFormat="1" applyFont="1" applyBorder="1" applyAlignment="1">
      <alignment horizontal="center" vertical="center" wrapText="1"/>
    </xf>
    <xf numFmtId="165" fontId="4" fillId="0" borderId="13" xfId="1" applyNumberFormat="1" applyFont="1" applyBorder="1" applyAlignment="1">
      <alignment horizontal="center" vertical="center" wrapText="1"/>
    </xf>
    <xf numFmtId="0" fontId="23" fillId="18" borderId="1" xfId="0" applyFont="1" applyFill="1" applyBorder="1" applyAlignment="1">
      <alignment vertical="center"/>
    </xf>
    <xf numFmtId="0" fontId="23" fillId="13" borderId="1" xfId="0" applyFont="1" applyFill="1" applyBorder="1" applyAlignment="1">
      <alignment vertical="center"/>
    </xf>
    <xf numFmtId="0" fontId="3" fillId="21" borderId="12" xfId="0" applyFont="1" applyFill="1" applyBorder="1" applyAlignment="1">
      <alignment horizontal="center" vertical="center" wrapText="1"/>
    </xf>
    <xf numFmtId="0" fontId="3" fillId="21" borderId="14" xfId="0" applyFont="1" applyFill="1" applyBorder="1" applyAlignment="1">
      <alignment horizontal="center" vertical="center" wrapText="1"/>
    </xf>
    <xf numFmtId="0" fontId="3" fillId="21" borderId="13" xfId="0" applyFont="1" applyFill="1" applyBorder="1" applyAlignment="1">
      <alignment horizontal="center" vertical="center" wrapText="1"/>
    </xf>
    <xf numFmtId="0" fontId="8" fillId="21" borderId="42" xfId="0" applyFont="1" applyFill="1" applyBorder="1" applyAlignment="1">
      <alignment vertical="center" wrapText="1"/>
    </xf>
    <xf numFmtId="0" fontId="8" fillId="21" borderId="39" xfId="0" applyFont="1" applyFill="1" applyBorder="1" applyAlignment="1">
      <alignment vertical="center" wrapText="1"/>
    </xf>
    <xf numFmtId="0" fontId="8" fillId="21" borderId="43" xfId="0" applyFont="1" applyFill="1" applyBorder="1" applyAlignment="1">
      <alignment vertical="center" wrapText="1"/>
    </xf>
    <xf numFmtId="0" fontId="8" fillId="21" borderId="22" xfId="0" applyFont="1" applyFill="1" applyBorder="1" applyAlignment="1">
      <alignment vertical="center" wrapText="1"/>
    </xf>
    <xf numFmtId="0" fontId="8" fillId="21" borderId="14" xfId="0" applyFont="1" applyFill="1" applyBorder="1" applyAlignment="1">
      <alignment vertical="center" wrapText="1"/>
    </xf>
    <xf numFmtId="0" fontId="8" fillId="21" borderId="25" xfId="0" applyFont="1" applyFill="1" applyBorder="1" applyAlignment="1">
      <alignment vertical="center" wrapText="1"/>
    </xf>
    <xf numFmtId="0" fontId="3" fillId="21" borderId="1" xfId="0" applyFont="1" applyFill="1" applyBorder="1" applyAlignment="1">
      <alignment horizontal="center" vertical="center" wrapText="1"/>
    </xf>
    <xf numFmtId="0" fontId="10" fillId="0" borderId="16" xfId="0" applyFont="1" applyBorder="1" applyAlignment="1">
      <alignment horizontal="center" vertical="center"/>
    </xf>
    <xf numFmtId="0" fontId="10" fillId="0" borderId="18"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0" xfId="0" applyFont="1" applyBorder="1" applyAlignment="1">
      <alignment horizontal="center" vertical="center"/>
    </xf>
    <xf numFmtId="0" fontId="10" fillId="0" borderId="4" xfId="0" applyFont="1" applyBorder="1" applyAlignment="1">
      <alignment horizontal="center" vertical="center"/>
    </xf>
    <xf numFmtId="0" fontId="10" fillId="0" borderId="17" xfId="0" applyFont="1" applyBorder="1" applyAlignment="1">
      <alignment horizontal="center" vertical="center"/>
    </xf>
    <xf numFmtId="0" fontId="10" fillId="0" borderId="9" xfId="0" applyFont="1" applyBorder="1" applyAlignment="1">
      <alignment horizontal="center" vertical="center"/>
    </xf>
    <xf numFmtId="0" fontId="10" fillId="0" borderId="8" xfId="0" applyFont="1" applyBorder="1" applyAlignment="1">
      <alignment horizontal="center" vertical="center"/>
    </xf>
    <xf numFmtId="0" fontId="3" fillId="35" borderId="1" xfId="0" applyFont="1" applyFill="1" applyBorder="1" applyAlignment="1">
      <alignment horizontal="center" vertical="center" wrapText="1"/>
    </xf>
    <xf numFmtId="0" fontId="11" fillId="0" borderId="28" xfId="0" applyFont="1" applyBorder="1" applyAlignment="1">
      <alignment vertical="center" wrapText="1"/>
    </xf>
    <xf numFmtId="0" fontId="11" fillId="0" borderId="29" xfId="0" applyFont="1" applyBorder="1" applyAlignment="1">
      <alignment vertical="center" wrapText="1"/>
    </xf>
    <xf numFmtId="0" fontId="11" fillId="0" borderId="30" xfId="0" applyFont="1" applyBorder="1" applyAlignment="1">
      <alignment vertical="center" wrapText="1"/>
    </xf>
    <xf numFmtId="0" fontId="23" fillId="13" borderId="5" xfId="0" applyFont="1" applyFill="1" applyBorder="1" applyAlignment="1">
      <alignment vertical="center"/>
    </xf>
    <xf numFmtId="0" fontId="23" fillId="13" borderId="6" xfId="0" applyFont="1" applyFill="1" applyBorder="1" applyAlignment="1">
      <alignment vertical="center"/>
    </xf>
    <xf numFmtId="0" fontId="23" fillId="13" borderId="7" xfId="0" applyFont="1" applyFill="1" applyBorder="1" applyAlignment="1">
      <alignment vertical="center"/>
    </xf>
    <xf numFmtId="0" fontId="23" fillId="5" borderId="5" xfId="0" applyFont="1" applyFill="1" applyBorder="1" applyAlignment="1">
      <alignment vertical="center"/>
    </xf>
    <xf numFmtId="0" fontId="23" fillId="5" borderId="6" xfId="0" applyFont="1" applyFill="1" applyBorder="1" applyAlignment="1">
      <alignment vertical="center"/>
    </xf>
    <xf numFmtId="0" fontId="23" fillId="5" borderId="7" xfId="0" applyFont="1" applyFill="1" applyBorder="1" applyAlignment="1">
      <alignment vertical="center"/>
    </xf>
    <xf numFmtId="0" fontId="23" fillId="32" borderId="5" xfId="0" applyFont="1" applyFill="1" applyBorder="1" applyAlignment="1">
      <alignment vertical="center"/>
    </xf>
    <xf numFmtId="0" fontId="23" fillId="32" borderId="6" xfId="0" applyFont="1" applyFill="1" applyBorder="1" applyAlignment="1">
      <alignment vertical="center"/>
    </xf>
    <xf numFmtId="0" fontId="23" fillId="32" borderId="7" xfId="0" applyFont="1" applyFill="1" applyBorder="1" applyAlignment="1">
      <alignment vertical="center"/>
    </xf>
    <xf numFmtId="0" fontId="23" fillId="5" borderId="5" xfId="0" applyFont="1" applyFill="1" applyBorder="1" applyAlignment="1">
      <alignment horizontal="left" vertical="center"/>
    </xf>
    <xf numFmtId="0" fontId="23" fillId="5" borderId="6" xfId="0" applyFont="1" applyFill="1" applyBorder="1" applyAlignment="1">
      <alignment horizontal="left" vertical="center"/>
    </xf>
    <xf numFmtId="0" fontId="23" fillId="5" borderId="7" xfId="0" applyFont="1" applyFill="1" applyBorder="1" applyAlignment="1">
      <alignment horizontal="left" vertical="center"/>
    </xf>
    <xf numFmtId="0" fontId="23" fillId="32" borderId="1" xfId="0" applyFont="1" applyFill="1" applyBorder="1" applyAlignment="1">
      <alignment vertical="center"/>
    </xf>
    <xf numFmtId="0" fontId="23" fillId="32" borderId="5" xfId="0" applyFont="1" applyFill="1" applyBorder="1" applyAlignment="1">
      <alignment horizontal="left" vertical="center"/>
    </xf>
    <xf numFmtId="0" fontId="23" fillId="32" borderId="6" xfId="0" applyFont="1" applyFill="1" applyBorder="1" applyAlignment="1">
      <alignment horizontal="left" vertical="center"/>
    </xf>
    <xf numFmtId="0" fontId="23" fillId="32" borderId="7" xfId="0" applyFont="1" applyFill="1" applyBorder="1" applyAlignment="1">
      <alignment horizontal="left" vertical="center"/>
    </xf>
    <xf numFmtId="0" fontId="23" fillId="5" borderId="1" xfId="0" applyFont="1" applyFill="1" applyBorder="1" applyAlignment="1">
      <alignment horizontal="left" vertical="center"/>
    </xf>
    <xf numFmtId="3" fontId="8" fillId="11" borderId="22" xfId="0" applyNumberFormat="1" applyFont="1" applyFill="1" applyBorder="1" applyAlignment="1" applyProtection="1">
      <alignment horizontal="center" vertical="center" wrapText="1"/>
      <protection locked="0"/>
    </xf>
    <xf numFmtId="3" fontId="8" fillId="11" borderId="14" xfId="0" applyNumberFormat="1" applyFont="1" applyFill="1" applyBorder="1" applyAlignment="1" applyProtection="1">
      <alignment horizontal="center" vertical="center" wrapText="1"/>
      <protection locked="0"/>
    </xf>
    <xf numFmtId="3" fontId="8" fillId="11" borderId="25" xfId="0" applyNumberFormat="1" applyFont="1" applyFill="1" applyBorder="1" applyAlignment="1" applyProtection="1">
      <alignment horizontal="center" vertical="center" wrapText="1"/>
      <protection locked="0"/>
    </xf>
    <xf numFmtId="170" fontId="24" fillId="13" borderId="22" xfId="2" applyNumberFormat="1" applyFont="1" applyFill="1" applyBorder="1" applyAlignment="1" applyProtection="1">
      <alignment horizontal="center" vertical="center"/>
    </xf>
    <xf numFmtId="170" fontId="24" fillId="13" borderId="14" xfId="2" applyNumberFormat="1" applyFont="1" applyFill="1" applyBorder="1" applyAlignment="1" applyProtection="1">
      <alignment horizontal="center" vertical="center"/>
    </xf>
    <xf numFmtId="170" fontId="24" fillId="13" borderId="25" xfId="2" applyNumberFormat="1" applyFont="1" applyFill="1" applyBorder="1" applyAlignment="1" applyProtection="1">
      <alignment horizontal="center" vertical="center"/>
    </xf>
    <xf numFmtId="170" fontId="9" fillId="12" borderId="22" xfId="2" applyNumberFormat="1" applyFont="1" applyFill="1" applyBorder="1" applyAlignment="1">
      <alignment horizontal="center" vertical="center"/>
    </xf>
    <xf numFmtId="170" fontId="9" fillId="12" borderId="14" xfId="2" applyNumberFormat="1" applyFont="1" applyFill="1" applyBorder="1" applyAlignment="1">
      <alignment horizontal="center" vertical="center"/>
    </xf>
    <xf numFmtId="170" fontId="9" fillId="12" borderId="25" xfId="2" applyNumberFormat="1" applyFont="1" applyFill="1" applyBorder="1" applyAlignment="1">
      <alignment horizontal="center" vertical="center"/>
    </xf>
    <xf numFmtId="3" fontId="8" fillId="3" borderId="22" xfId="0" applyNumberFormat="1" applyFont="1" applyFill="1" applyBorder="1" applyAlignment="1" applyProtection="1">
      <alignment horizontal="center" vertical="center" wrapText="1"/>
    </xf>
    <xf numFmtId="3" fontId="8" fillId="3" borderId="14" xfId="0" applyNumberFormat="1" applyFont="1" applyFill="1" applyBorder="1" applyAlignment="1" applyProtection="1">
      <alignment horizontal="center" vertical="center" wrapText="1"/>
    </xf>
    <xf numFmtId="3" fontId="8" fillId="3" borderId="25" xfId="0" applyNumberFormat="1" applyFont="1" applyFill="1" applyBorder="1" applyAlignment="1" applyProtection="1">
      <alignment horizontal="center" vertical="center" wrapText="1"/>
    </xf>
    <xf numFmtId="3" fontId="8" fillId="11" borderId="22" xfId="0" applyNumberFormat="1" applyFont="1" applyFill="1" applyBorder="1" applyAlignment="1" applyProtection="1">
      <alignment horizontal="center" vertical="center"/>
      <protection locked="0"/>
    </xf>
    <xf numFmtId="3" fontId="8" fillId="11" borderId="14" xfId="0" applyNumberFormat="1" applyFont="1" applyFill="1" applyBorder="1" applyAlignment="1" applyProtection="1">
      <alignment horizontal="center" vertical="center"/>
      <protection locked="0"/>
    </xf>
    <xf numFmtId="3" fontId="8" fillId="11" borderId="25" xfId="0" applyNumberFormat="1" applyFont="1" applyFill="1" applyBorder="1" applyAlignment="1" applyProtection="1">
      <alignment horizontal="center" vertical="center"/>
      <protection locked="0"/>
    </xf>
    <xf numFmtId="170" fontId="8" fillId="0" borderId="22" xfId="2" applyNumberFormat="1" applyFont="1" applyFill="1" applyBorder="1" applyAlignment="1">
      <alignment horizontal="center" vertical="center"/>
    </xf>
    <xf numFmtId="170" fontId="8" fillId="0" borderId="14" xfId="2" applyNumberFormat="1" applyFont="1" applyFill="1" applyBorder="1" applyAlignment="1">
      <alignment horizontal="center" vertical="center"/>
    </xf>
    <xf numFmtId="170" fontId="8" fillId="0" borderId="25" xfId="2" applyNumberFormat="1" applyFont="1" applyFill="1" applyBorder="1" applyAlignment="1">
      <alignment horizontal="center" vertical="center"/>
    </xf>
    <xf numFmtId="170" fontId="24" fillId="9" borderId="22" xfId="2" applyNumberFormat="1" applyFont="1" applyFill="1" applyBorder="1" applyAlignment="1">
      <alignment horizontal="center" vertical="center"/>
    </xf>
    <xf numFmtId="170" fontId="24" fillId="9" borderId="14" xfId="2" applyNumberFormat="1" applyFont="1" applyFill="1" applyBorder="1" applyAlignment="1">
      <alignment horizontal="center" vertical="center"/>
    </xf>
    <xf numFmtId="170" fontId="24" fillId="9" borderId="25" xfId="2" applyNumberFormat="1" applyFont="1" applyFill="1" applyBorder="1" applyAlignment="1">
      <alignment horizontal="center" vertical="center"/>
    </xf>
  </cellXfs>
  <cellStyles count="8">
    <cellStyle name="KPT06_contrast" xfId="6"/>
    <cellStyle name="KPT06_fill" xfId="7"/>
    <cellStyle name="KPT06_Main" xfId="5"/>
    <cellStyle name="Millares" xfId="1" builtinId="3"/>
    <cellStyle name="Normal" xfId="0" builtinId="0"/>
    <cellStyle name="Normal 2" xfId="3"/>
    <cellStyle name="Normal 2 2" xfId="4"/>
    <cellStyle name="Porcentaje" xfId="2" builtinId="5"/>
  </cellStyles>
  <dxfs count="9">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s>
  <tableStyles count="0" defaultTableStyle="TableStyleMedium2" defaultPivotStyle="PivotStyleLight16"/>
  <colors>
    <mruColors>
      <color rgb="FFE0C1FF"/>
      <color rgb="FFCC66FF"/>
      <color rgb="FF9966FF"/>
      <color rgb="FFD7AFFF"/>
      <color rgb="FFD6C1FF"/>
      <color rgb="FFCC99FF"/>
      <color rgb="FFFFFF99"/>
      <color rgb="FFFFFF66"/>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45</xdr:col>
      <xdr:colOff>43659</xdr:colOff>
      <xdr:row>1</xdr:row>
      <xdr:rowOff>40743</xdr:rowOff>
    </xdr:from>
    <xdr:ext cx="108000" cy="720000"/>
    <xdr:pic>
      <xdr:nvPicPr>
        <xdr:cNvPr id="14" name="Imagen 13">
          <a:extLst>
            <a:ext uri="{FF2B5EF4-FFF2-40B4-BE49-F238E27FC236}">
              <a16:creationId xmlns:a16="http://schemas.microsoft.com/office/drawing/2014/main" id="{00000000-0008-0000-1100-00000E000000}"/>
            </a:ext>
          </a:extLst>
        </xdr:cNvPr>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9458" t="1771" r="67551" b="1"/>
        <a:stretch/>
      </xdr:blipFill>
      <xdr:spPr>
        <a:xfrm>
          <a:off x="44971179" y="238863"/>
          <a:ext cx="108000" cy="720000"/>
        </a:xfrm>
        <a:prstGeom prst="rect">
          <a:avLst/>
        </a:prstGeom>
      </xdr:spPr>
    </xdr:pic>
    <xdr:clientData/>
  </xdr:oneCellAnchor>
  <xdr:oneCellAnchor>
    <xdr:from>
      <xdr:col>8</xdr:col>
      <xdr:colOff>177165</xdr:colOff>
      <xdr:row>1</xdr:row>
      <xdr:rowOff>36195</xdr:rowOff>
    </xdr:from>
    <xdr:ext cx="720000" cy="720000"/>
    <xdr:pic>
      <xdr:nvPicPr>
        <xdr:cNvPr id="15" name="Imagen 14">
          <a:extLst>
            <a:ext uri="{FF2B5EF4-FFF2-40B4-BE49-F238E27FC236}">
              <a16:creationId xmlns:a16="http://schemas.microsoft.com/office/drawing/2014/main" id="{00000000-0008-0000-1100-00000F000000}"/>
            </a:ext>
          </a:extLst>
        </xdr:cNvPr>
        <xdr:cNvPicPr>
          <a:picLocks/>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177" t="7452" r="4518" b="7387"/>
        <a:stretch/>
      </xdr:blipFill>
      <xdr:spPr>
        <a:xfrm>
          <a:off x="7941945" y="234315"/>
          <a:ext cx="720000" cy="720000"/>
        </a:xfrm>
        <a:prstGeom prst="rect">
          <a:avLst/>
        </a:prstGeom>
      </xdr:spPr>
    </xdr:pic>
    <xdr:clientData/>
  </xdr:oneCellAnchor>
  <xdr:oneCellAnchor>
    <xdr:from>
      <xdr:col>1</xdr:col>
      <xdr:colOff>323850</xdr:colOff>
      <xdr:row>1</xdr:row>
      <xdr:rowOff>36195</xdr:rowOff>
    </xdr:from>
    <xdr:ext cx="540000" cy="720000"/>
    <xdr:pic>
      <xdr:nvPicPr>
        <xdr:cNvPr id="16" name="Imagen 15">
          <a:extLst>
            <a:ext uri="{FF2B5EF4-FFF2-40B4-BE49-F238E27FC236}">
              <a16:creationId xmlns:a16="http://schemas.microsoft.com/office/drawing/2014/main" id="{00000000-0008-0000-1100-000010000000}"/>
            </a:ext>
          </a:extLst>
        </xdr:cNvPr>
        <xdr:cNvPicPr>
          <a:picLocks/>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39" t="1549" r="73411" b="-694"/>
        <a:stretch/>
      </xdr:blipFill>
      <xdr:spPr>
        <a:xfrm>
          <a:off x="514350" y="234315"/>
          <a:ext cx="540000" cy="720000"/>
        </a:xfrm>
        <a:prstGeom prst="rect">
          <a:avLst/>
        </a:prstGeom>
      </xdr:spPr>
    </xdr:pic>
    <xdr:clientData/>
  </xdr:oneCellAnchor>
  <xdr:oneCellAnchor>
    <xdr:from>
      <xdr:col>27</xdr:col>
      <xdr:colOff>326679</xdr:colOff>
      <xdr:row>1</xdr:row>
      <xdr:rowOff>35229</xdr:rowOff>
    </xdr:from>
    <xdr:ext cx="540000" cy="720000"/>
    <xdr:pic>
      <xdr:nvPicPr>
        <xdr:cNvPr id="17" name="Imagen 16">
          <a:extLst>
            <a:ext uri="{FF2B5EF4-FFF2-40B4-BE49-F238E27FC236}">
              <a16:creationId xmlns:a16="http://schemas.microsoft.com/office/drawing/2014/main" id="{00000000-0008-0000-1100-000011000000}"/>
            </a:ext>
          </a:extLst>
        </xdr:cNvPr>
        <xdr:cNvPicPr>
          <a:picLocks/>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39" t="1549" r="73411" b="-694"/>
        <a:stretch/>
      </xdr:blipFill>
      <xdr:spPr>
        <a:xfrm>
          <a:off x="30334239" y="233349"/>
          <a:ext cx="540000" cy="720000"/>
        </a:xfrm>
        <a:prstGeom prst="rect">
          <a:avLst/>
        </a:prstGeom>
      </xdr:spPr>
    </xdr:pic>
    <xdr:clientData/>
  </xdr:oneCellAnchor>
  <xdr:oneCellAnchor>
    <xdr:from>
      <xdr:col>45</xdr:col>
      <xdr:colOff>43659</xdr:colOff>
      <xdr:row>1</xdr:row>
      <xdr:rowOff>40743</xdr:rowOff>
    </xdr:from>
    <xdr:ext cx="108000" cy="720000"/>
    <xdr:pic>
      <xdr:nvPicPr>
        <xdr:cNvPr id="18" name="Imagen 17">
          <a:extLst>
            <a:ext uri="{FF2B5EF4-FFF2-40B4-BE49-F238E27FC236}">
              <a16:creationId xmlns:a16="http://schemas.microsoft.com/office/drawing/2014/main" id="{00000000-0008-0000-1100-000012000000}"/>
            </a:ext>
          </a:extLst>
        </xdr:cNvPr>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9458" t="1771" r="67551" b="1"/>
        <a:stretch/>
      </xdr:blipFill>
      <xdr:spPr>
        <a:xfrm>
          <a:off x="44971179" y="238863"/>
          <a:ext cx="108000" cy="720000"/>
        </a:xfrm>
        <a:prstGeom prst="rect">
          <a:avLst/>
        </a:prstGeom>
      </xdr:spPr>
    </xdr:pic>
    <xdr:clientData/>
  </xdr:oneCellAnchor>
  <xdr:oneCellAnchor>
    <xdr:from>
      <xdr:col>45</xdr:col>
      <xdr:colOff>326040</xdr:colOff>
      <xdr:row>1</xdr:row>
      <xdr:rowOff>37375</xdr:rowOff>
    </xdr:from>
    <xdr:ext cx="540000" cy="720000"/>
    <xdr:pic>
      <xdr:nvPicPr>
        <xdr:cNvPr id="19" name="Imagen 18">
          <a:extLst>
            <a:ext uri="{FF2B5EF4-FFF2-40B4-BE49-F238E27FC236}">
              <a16:creationId xmlns:a16="http://schemas.microsoft.com/office/drawing/2014/main" id="{00000000-0008-0000-1100-000013000000}"/>
            </a:ext>
          </a:extLst>
        </xdr:cNvPr>
        <xdr:cNvPicPr>
          <a:picLocks/>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39" t="1549" r="73411" b="-694"/>
        <a:stretch/>
      </xdr:blipFill>
      <xdr:spPr>
        <a:xfrm>
          <a:off x="45253560" y="235495"/>
          <a:ext cx="540000" cy="720000"/>
        </a:xfrm>
        <a:prstGeom prst="rect">
          <a:avLst/>
        </a:prstGeom>
      </xdr:spPr>
    </xdr:pic>
    <xdr:clientData/>
  </xdr:oneCellAnchor>
  <xdr:oneCellAnchor>
    <xdr:from>
      <xdr:col>1</xdr:col>
      <xdr:colOff>44548</xdr:colOff>
      <xdr:row>1</xdr:row>
      <xdr:rowOff>37514</xdr:rowOff>
    </xdr:from>
    <xdr:ext cx="108000" cy="720000"/>
    <xdr:pic>
      <xdr:nvPicPr>
        <xdr:cNvPr id="20" name="Imagen 19">
          <a:extLst>
            <a:ext uri="{FF2B5EF4-FFF2-40B4-BE49-F238E27FC236}">
              <a16:creationId xmlns:a16="http://schemas.microsoft.com/office/drawing/2014/main" id="{00000000-0008-0000-1100-000014000000}"/>
            </a:ext>
          </a:extLst>
        </xdr:cNvPr>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9458" t="1771" r="67551" b="1"/>
        <a:stretch/>
      </xdr:blipFill>
      <xdr:spPr>
        <a:xfrm>
          <a:off x="235048" y="235634"/>
          <a:ext cx="108000" cy="720000"/>
        </a:xfrm>
        <a:prstGeom prst="rect">
          <a:avLst/>
        </a:prstGeom>
      </xdr:spPr>
    </xdr:pic>
    <xdr:clientData/>
  </xdr:oneCellAnchor>
  <xdr:oneCellAnchor>
    <xdr:from>
      <xdr:col>27</xdr:col>
      <xdr:colOff>42204</xdr:colOff>
      <xdr:row>1</xdr:row>
      <xdr:rowOff>35170</xdr:rowOff>
    </xdr:from>
    <xdr:ext cx="108000" cy="720000"/>
    <xdr:pic>
      <xdr:nvPicPr>
        <xdr:cNvPr id="21" name="Imagen 20">
          <a:extLst>
            <a:ext uri="{FF2B5EF4-FFF2-40B4-BE49-F238E27FC236}">
              <a16:creationId xmlns:a16="http://schemas.microsoft.com/office/drawing/2014/main" id="{00000000-0008-0000-1100-000015000000}"/>
            </a:ext>
          </a:extLst>
        </xdr:cNvPr>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9458" t="1771" r="67551" b="1"/>
        <a:stretch/>
      </xdr:blipFill>
      <xdr:spPr>
        <a:xfrm>
          <a:off x="30049764" y="233290"/>
          <a:ext cx="108000" cy="720000"/>
        </a:xfrm>
        <a:prstGeom prst="rect">
          <a:avLst/>
        </a:prstGeom>
      </xdr:spPr>
    </xdr:pic>
    <xdr:clientData/>
  </xdr:oneCellAnchor>
  <xdr:oneCellAnchor>
    <xdr:from>
      <xdr:col>63</xdr:col>
      <xdr:colOff>42198</xdr:colOff>
      <xdr:row>1</xdr:row>
      <xdr:rowOff>35172</xdr:rowOff>
    </xdr:from>
    <xdr:ext cx="108000" cy="720000"/>
    <xdr:pic>
      <xdr:nvPicPr>
        <xdr:cNvPr id="22" name="Imagen 21">
          <a:extLst>
            <a:ext uri="{FF2B5EF4-FFF2-40B4-BE49-F238E27FC236}">
              <a16:creationId xmlns:a16="http://schemas.microsoft.com/office/drawing/2014/main" id="{00000000-0008-0000-1100-000016000000}"/>
            </a:ext>
          </a:extLst>
        </xdr:cNvPr>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9458" t="1771" r="67551" b="1"/>
        <a:stretch/>
      </xdr:blipFill>
      <xdr:spPr>
        <a:xfrm>
          <a:off x="59889678" y="233292"/>
          <a:ext cx="108000" cy="720000"/>
        </a:xfrm>
        <a:prstGeom prst="rect">
          <a:avLst/>
        </a:prstGeom>
      </xdr:spPr>
    </xdr:pic>
    <xdr:clientData/>
  </xdr:oneCellAnchor>
  <xdr:oneCellAnchor>
    <xdr:from>
      <xdr:col>63</xdr:col>
      <xdr:colOff>316528</xdr:colOff>
      <xdr:row>1</xdr:row>
      <xdr:rowOff>37513</xdr:rowOff>
    </xdr:from>
    <xdr:ext cx="540000" cy="720000"/>
    <xdr:pic>
      <xdr:nvPicPr>
        <xdr:cNvPr id="23" name="Imagen 22">
          <a:extLst>
            <a:ext uri="{FF2B5EF4-FFF2-40B4-BE49-F238E27FC236}">
              <a16:creationId xmlns:a16="http://schemas.microsoft.com/office/drawing/2014/main" id="{00000000-0008-0000-1100-000017000000}"/>
            </a:ext>
          </a:extLst>
        </xdr:cNvPr>
        <xdr:cNvPicPr>
          <a:picLocks/>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39" t="1549" r="73411" b="-694"/>
        <a:stretch/>
      </xdr:blipFill>
      <xdr:spPr>
        <a:xfrm>
          <a:off x="60164008" y="235633"/>
          <a:ext cx="540000" cy="720000"/>
        </a:xfrm>
        <a:prstGeom prst="rect">
          <a:avLst/>
        </a:prstGeom>
      </xdr:spPr>
    </xdr:pic>
    <xdr:clientData/>
  </xdr:oneCellAnchor>
  <xdr:oneCellAnchor>
    <xdr:from>
      <xdr:col>34</xdr:col>
      <xdr:colOff>753525</xdr:colOff>
      <xdr:row>1</xdr:row>
      <xdr:rowOff>47409</xdr:rowOff>
    </xdr:from>
    <xdr:ext cx="720000" cy="720000"/>
    <xdr:pic>
      <xdr:nvPicPr>
        <xdr:cNvPr id="24" name="Imagen 23">
          <a:extLst>
            <a:ext uri="{FF2B5EF4-FFF2-40B4-BE49-F238E27FC236}">
              <a16:creationId xmlns:a16="http://schemas.microsoft.com/office/drawing/2014/main" id="{00000000-0008-0000-1100-000018000000}"/>
            </a:ext>
          </a:extLst>
        </xdr:cNvPr>
        <xdr:cNvPicPr>
          <a:picLocks/>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177" t="7452" r="4518" b="7387"/>
        <a:stretch/>
      </xdr:blipFill>
      <xdr:spPr>
        <a:xfrm>
          <a:off x="36468465" y="245529"/>
          <a:ext cx="720000" cy="720000"/>
        </a:xfrm>
        <a:prstGeom prst="rect">
          <a:avLst/>
        </a:prstGeom>
      </xdr:spPr>
    </xdr:pic>
    <xdr:clientData/>
  </xdr:oneCellAnchor>
  <xdr:oneCellAnchor>
    <xdr:from>
      <xdr:col>52</xdr:col>
      <xdr:colOff>761991</xdr:colOff>
      <xdr:row>1</xdr:row>
      <xdr:rowOff>41032</xdr:rowOff>
    </xdr:from>
    <xdr:ext cx="720000" cy="720000"/>
    <xdr:pic>
      <xdr:nvPicPr>
        <xdr:cNvPr id="25" name="Imagen 24">
          <a:extLst>
            <a:ext uri="{FF2B5EF4-FFF2-40B4-BE49-F238E27FC236}">
              <a16:creationId xmlns:a16="http://schemas.microsoft.com/office/drawing/2014/main" id="{00000000-0008-0000-1100-000019000000}"/>
            </a:ext>
          </a:extLst>
        </xdr:cNvPr>
        <xdr:cNvPicPr>
          <a:picLocks/>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177" t="7452" r="4518" b="7387"/>
        <a:stretch/>
      </xdr:blipFill>
      <xdr:spPr>
        <a:xfrm>
          <a:off x="51396891" y="239152"/>
          <a:ext cx="720000" cy="720000"/>
        </a:xfrm>
        <a:prstGeom prst="rect">
          <a:avLst/>
        </a:prstGeom>
      </xdr:spPr>
    </xdr:pic>
    <xdr:clientData/>
  </xdr:oneCellAnchor>
  <xdr:oneCellAnchor>
    <xdr:from>
      <xdr:col>70</xdr:col>
      <xdr:colOff>726826</xdr:colOff>
      <xdr:row>1</xdr:row>
      <xdr:rowOff>41040</xdr:rowOff>
    </xdr:from>
    <xdr:ext cx="720000" cy="720000"/>
    <xdr:pic>
      <xdr:nvPicPr>
        <xdr:cNvPr id="26" name="Imagen 25">
          <a:extLst>
            <a:ext uri="{FF2B5EF4-FFF2-40B4-BE49-F238E27FC236}">
              <a16:creationId xmlns:a16="http://schemas.microsoft.com/office/drawing/2014/main" id="{00000000-0008-0000-1100-00001A000000}"/>
            </a:ext>
          </a:extLst>
        </xdr:cNvPr>
        <xdr:cNvPicPr>
          <a:picLocks/>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177" t="7452" r="4518" b="7387"/>
        <a:stretch/>
      </xdr:blipFill>
      <xdr:spPr>
        <a:xfrm>
          <a:off x="66235966" y="239160"/>
          <a:ext cx="720000" cy="720000"/>
        </a:xfrm>
        <a:prstGeom prst="rect">
          <a:avLst/>
        </a:prstGeom>
      </xdr:spPr>
    </xdr:pic>
    <xdr:clientData/>
  </xdr:oneCellAnchor>
  <xdr:oneCellAnchor>
    <xdr:from>
      <xdr:col>17</xdr:col>
      <xdr:colOff>60960</xdr:colOff>
      <xdr:row>1</xdr:row>
      <xdr:rowOff>43180</xdr:rowOff>
    </xdr:from>
    <xdr:ext cx="108000" cy="720000"/>
    <xdr:pic>
      <xdr:nvPicPr>
        <xdr:cNvPr id="27" name="Imagen 26">
          <a:extLst>
            <a:ext uri="{FF2B5EF4-FFF2-40B4-BE49-F238E27FC236}">
              <a16:creationId xmlns:a16="http://schemas.microsoft.com/office/drawing/2014/main" id="{00000000-0008-0000-1100-00001B000000}"/>
            </a:ext>
          </a:extLst>
        </xdr:cNvPr>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9458" t="1771" r="67551" b="1"/>
        <a:stretch/>
      </xdr:blipFill>
      <xdr:spPr>
        <a:xfrm>
          <a:off x="15148560" y="241300"/>
          <a:ext cx="108000" cy="720000"/>
        </a:xfrm>
        <a:prstGeom prst="rect">
          <a:avLst/>
        </a:prstGeom>
      </xdr:spPr>
    </xdr:pic>
    <xdr:clientData/>
  </xdr:oneCellAnchor>
  <xdr:oneCellAnchor>
    <xdr:from>
      <xdr:col>17</xdr:col>
      <xdr:colOff>204470</xdr:colOff>
      <xdr:row>1</xdr:row>
      <xdr:rowOff>51435</xdr:rowOff>
    </xdr:from>
    <xdr:ext cx="540000" cy="720000"/>
    <xdr:pic>
      <xdr:nvPicPr>
        <xdr:cNvPr id="28" name="Imagen 27">
          <a:extLst>
            <a:ext uri="{FF2B5EF4-FFF2-40B4-BE49-F238E27FC236}">
              <a16:creationId xmlns:a16="http://schemas.microsoft.com/office/drawing/2014/main" id="{00000000-0008-0000-1100-00001C000000}"/>
            </a:ext>
          </a:extLst>
        </xdr:cNvPr>
        <xdr:cNvPicPr>
          <a:picLocks/>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39" t="1549" r="73411" b="-694"/>
        <a:stretch/>
      </xdr:blipFill>
      <xdr:spPr>
        <a:xfrm>
          <a:off x="15292070" y="249555"/>
          <a:ext cx="540000" cy="720000"/>
        </a:xfrm>
        <a:prstGeom prst="rect">
          <a:avLst/>
        </a:prstGeom>
      </xdr:spPr>
    </xdr:pic>
    <xdr:clientData/>
  </xdr:oneCellAnchor>
  <xdr:oneCellAnchor>
    <xdr:from>
      <xdr:col>18</xdr:col>
      <xdr:colOff>5798185</xdr:colOff>
      <xdr:row>1</xdr:row>
      <xdr:rowOff>23495</xdr:rowOff>
    </xdr:from>
    <xdr:ext cx="720000" cy="720000"/>
    <xdr:pic>
      <xdr:nvPicPr>
        <xdr:cNvPr id="29" name="Imagen 28">
          <a:extLst>
            <a:ext uri="{FF2B5EF4-FFF2-40B4-BE49-F238E27FC236}">
              <a16:creationId xmlns:a16="http://schemas.microsoft.com/office/drawing/2014/main" id="{00000000-0008-0000-1100-00001D000000}"/>
            </a:ext>
          </a:extLst>
        </xdr:cNvPr>
        <xdr:cNvPicPr>
          <a:picLocks/>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177" t="7452" r="4518" b="7387"/>
        <a:stretch/>
      </xdr:blipFill>
      <xdr:spPr>
        <a:xfrm>
          <a:off x="21335365" y="221615"/>
          <a:ext cx="720000" cy="7200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OS/Downloads/INDICATIVO%20PDD%20NDS%202020-2023%20(formato%202020-07-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s"/>
      <sheetName val="Inversión"/>
      <sheetName val="Edu"/>
      <sheetName val="IDS"/>
      <sheetName val="IND"/>
      <sheetName val="Cul"/>
      <sheetName val="DSoc"/>
      <sheetName val="PcD"/>
      <sheetName val="Muj"/>
      <sheetName val="Gob"/>
      <sheetName val="Víc"/>
      <sheetName val="Plan"/>
      <sheetName val="Fron"/>
      <sheetName val="Gen"/>
      <sheetName val="Hac"/>
      <sheetName val="M.A."/>
      <sheetName val="CDGR"/>
      <sheetName val="Háb"/>
      <sheetName val="Vías"/>
      <sheetName val="Tran"/>
      <sheetName val="APSB"/>
      <sheetName val="Agr"/>
      <sheetName val="Tur"/>
      <sheetName val="DEco"/>
      <sheetName val="TI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4.9989318521683403E-2"/>
  </sheetPr>
  <dimension ref="A1:AD1202"/>
  <sheetViews>
    <sheetView zoomScale="55" zoomScaleNormal="55" workbookViewId="0">
      <selection activeCell="J881" sqref="J881"/>
    </sheetView>
  </sheetViews>
  <sheetFormatPr baseColWidth="10" defaultColWidth="12.44140625" defaultRowHeight="25.8" x14ac:dyDescent="0.5"/>
  <cols>
    <col min="1" max="1" width="1.88671875" style="7" customWidth="1"/>
    <col min="2" max="2" width="7.33203125" style="132" hidden="1" customWidth="1"/>
    <col min="3" max="3" width="5.109375" style="9" hidden="1" customWidth="1"/>
    <col min="4" max="4" width="7.109375" style="9" hidden="1" customWidth="1"/>
    <col min="5" max="5" width="10.33203125" style="9" hidden="1" customWidth="1"/>
    <col min="6" max="6" width="13.5546875" style="9" hidden="1" customWidth="1"/>
    <col min="7" max="7" width="96.109375" style="10" customWidth="1"/>
    <col min="8" max="8" width="13.6640625" style="11" customWidth="1"/>
    <col min="9" max="9" width="15.6640625" style="11" customWidth="1"/>
    <col min="10" max="10" width="15.6640625" style="12" customWidth="1"/>
    <col min="11" max="11" width="200" style="10" customWidth="1"/>
    <col min="12" max="12" width="25.5546875" style="11" customWidth="1"/>
    <col min="13" max="13" width="7.6640625" style="11" customWidth="1"/>
    <col min="14" max="14" width="10.33203125" style="11" customWidth="1"/>
    <col min="15" max="15" width="9.44140625" style="11" customWidth="1"/>
    <col min="16" max="16" width="13.44140625" style="11" customWidth="1"/>
    <col min="17" max="17" width="8.6640625" style="61" customWidth="1"/>
    <col min="18" max="18" width="17.6640625" style="8" customWidth="1"/>
    <col min="19" max="19" width="10.5546875" style="62" customWidth="1"/>
    <col min="20" max="20" width="21.33203125" style="8" customWidth="1"/>
    <col min="21" max="21" width="12.44140625" style="62"/>
    <col min="22" max="22" width="20.44140625" style="8" customWidth="1"/>
    <col min="23" max="23" width="12.44140625" style="63"/>
    <col min="24" max="24" width="18.5546875" style="8" customWidth="1"/>
    <col min="25" max="28" width="11.5546875" style="8" customWidth="1"/>
    <col min="29" max="30" width="12.33203125" customWidth="1"/>
    <col min="31" max="16384" width="12.44140625" style="8"/>
  </cols>
  <sheetData>
    <row r="1" spans="2:24" ht="45" customHeight="1" x14ac:dyDescent="0.5">
      <c r="M1" s="45">
        <v>6</v>
      </c>
      <c r="N1" s="45" t="s">
        <v>1253</v>
      </c>
      <c r="O1" s="45">
        <f>SUM(O2:O1150)</f>
        <v>37</v>
      </c>
      <c r="P1" s="45" t="s">
        <v>1254</v>
      </c>
      <c r="Q1" s="46">
        <f>SUM(Q2:Q1150)/2</f>
        <v>122</v>
      </c>
      <c r="R1" s="47" t="s">
        <v>1255</v>
      </c>
      <c r="S1" s="46">
        <f>SUM(S2:S1150)/3</f>
        <v>321</v>
      </c>
      <c r="T1" s="47" t="s">
        <v>1256</v>
      </c>
      <c r="U1" s="46">
        <f>SUM(U2:U1150)/2</f>
        <v>291</v>
      </c>
      <c r="V1" s="47" t="s">
        <v>1257</v>
      </c>
      <c r="W1" s="46">
        <f>SUM(W2:W1150)/4</f>
        <v>984</v>
      </c>
      <c r="X1" s="47" t="s">
        <v>1258</v>
      </c>
    </row>
    <row r="2" spans="2:24" ht="45" customHeight="1" x14ac:dyDescent="0.5">
      <c r="B2" s="133">
        <v>1</v>
      </c>
      <c r="G2" s="134" t="s">
        <v>20</v>
      </c>
      <c r="H2" s="135"/>
      <c r="I2" s="136"/>
      <c r="J2" s="136"/>
      <c r="K2" s="137"/>
      <c r="M2" s="48"/>
      <c r="N2" s="48"/>
      <c r="O2" s="48">
        <v>10</v>
      </c>
      <c r="P2" s="48" t="s">
        <v>1254</v>
      </c>
      <c r="Q2" s="49">
        <f>SUM(Q3:Q483)</f>
        <v>45</v>
      </c>
      <c r="R2" s="50" t="s">
        <v>1255</v>
      </c>
      <c r="S2" s="49">
        <f>SUM(S3:S483)/2</f>
        <v>143</v>
      </c>
      <c r="T2" s="50" t="s">
        <v>1256</v>
      </c>
      <c r="U2" s="49">
        <f>SUM(U3:U483)</f>
        <v>107</v>
      </c>
      <c r="V2" s="50" t="s">
        <v>1257</v>
      </c>
      <c r="W2" s="49">
        <f>SUM(W3:W483)/3</f>
        <v>426</v>
      </c>
      <c r="X2" s="50" t="s">
        <v>1258</v>
      </c>
    </row>
    <row r="3" spans="2:24" ht="45" customHeight="1" x14ac:dyDescent="0.5">
      <c r="B3" s="133">
        <v>2</v>
      </c>
      <c r="G3" s="138" t="s">
        <v>2432</v>
      </c>
      <c r="H3" s="139"/>
      <c r="I3" s="140"/>
      <c r="J3" s="141"/>
      <c r="K3" s="141"/>
      <c r="M3" s="51"/>
      <c r="N3" s="51"/>
      <c r="O3" s="51"/>
      <c r="P3" s="51"/>
      <c r="Q3" s="52">
        <v>5</v>
      </c>
      <c r="R3" s="53" t="s">
        <v>1255</v>
      </c>
      <c r="S3" s="54">
        <f>SUM(S4:S91)</f>
        <v>23</v>
      </c>
      <c r="T3" s="53" t="s">
        <v>1256</v>
      </c>
      <c r="U3" s="54">
        <v>21</v>
      </c>
      <c r="V3" s="53" t="s">
        <v>1257</v>
      </c>
      <c r="W3" s="54">
        <f>SUM(W4:W91)/2</f>
        <v>83</v>
      </c>
      <c r="X3" s="53" t="s">
        <v>1258</v>
      </c>
    </row>
    <row r="4" spans="2:24" ht="45" customHeight="1" x14ac:dyDescent="0.5">
      <c r="B4" s="133">
        <v>3</v>
      </c>
      <c r="G4" s="142" t="s">
        <v>2433</v>
      </c>
      <c r="H4" s="143"/>
      <c r="I4" s="143"/>
      <c r="J4" s="142"/>
      <c r="K4" s="142"/>
      <c r="M4" s="55"/>
      <c r="N4" s="55"/>
      <c r="O4" s="55"/>
      <c r="P4" s="55"/>
      <c r="Q4" s="56"/>
      <c r="R4" s="57"/>
      <c r="S4" s="58">
        <v>4</v>
      </c>
      <c r="T4" s="57" t="s">
        <v>1256</v>
      </c>
      <c r="U4" s="58"/>
      <c r="V4" s="57"/>
      <c r="W4" s="59">
        <f>SUM(W5:W16)</f>
        <v>12</v>
      </c>
      <c r="X4" s="57" t="s">
        <v>1258</v>
      </c>
    </row>
    <row r="5" spans="2:24" ht="45" customHeight="1" x14ac:dyDescent="0.5">
      <c r="B5" s="133">
        <v>4</v>
      </c>
      <c r="C5" s="9">
        <v>1</v>
      </c>
      <c r="D5" s="13">
        <v>1.1000000000000001</v>
      </c>
      <c r="E5" s="14" t="s">
        <v>21</v>
      </c>
      <c r="F5" s="14" t="s">
        <v>22</v>
      </c>
      <c r="G5" s="244" t="s">
        <v>2434</v>
      </c>
      <c r="H5" s="144">
        <v>1</v>
      </c>
      <c r="I5" s="145" t="s">
        <v>1259</v>
      </c>
      <c r="J5" s="144">
        <v>100</v>
      </c>
      <c r="K5" s="146" t="s">
        <v>2435</v>
      </c>
      <c r="L5" s="11" t="s">
        <v>23</v>
      </c>
      <c r="W5" s="63">
        <v>1</v>
      </c>
    </row>
    <row r="6" spans="2:24" ht="45" customHeight="1" x14ac:dyDescent="0.5">
      <c r="B6" s="133">
        <v>5</v>
      </c>
      <c r="C6" s="9">
        <v>1</v>
      </c>
      <c r="D6" s="13">
        <v>1.1000000000000001</v>
      </c>
      <c r="E6" s="14" t="s">
        <v>21</v>
      </c>
      <c r="F6" s="14" t="s">
        <v>22</v>
      </c>
      <c r="G6" s="245"/>
      <c r="H6" s="144">
        <f>+H5+1</f>
        <v>2</v>
      </c>
      <c r="I6" s="145" t="s">
        <v>1260</v>
      </c>
      <c r="J6" s="144">
        <v>1</v>
      </c>
      <c r="K6" s="146" t="s">
        <v>24</v>
      </c>
      <c r="L6" s="11" t="s">
        <v>23</v>
      </c>
      <c r="W6" s="63">
        <v>1</v>
      </c>
    </row>
    <row r="7" spans="2:24" ht="45" customHeight="1" x14ac:dyDescent="0.5">
      <c r="B7" s="133">
        <v>6</v>
      </c>
      <c r="C7" s="9">
        <v>1</v>
      </c>
      <c r="D7" s="13">
        <v>1.1000000000000001</v>
      </c>
      <c r="E7" s="14" t="s">
        <v>21</v>
      </c>
      <c r="F7" s="14" t="s">
        <v>22</v>
      </c>
      <c r="G7" s="246"/>
      <c r="H7" s="144">
        <f t="shared" ref="H7:H16" si="0">+H6+1</f>
        <v>3</v>
      </c>
      <c r="I7" s="145" t="s">
        <v>1261</v>
      </c>
      <c r="J7" s="144">
        <v>80</v>
      </c>
      <c r="K7" s="146" t="s">
        <v>25</v>
      </c>
      <c r="L7" s="11" t="s">
        <v>23</v>
      </c>
      <c r="W7" s="63">
        <v>1</v>
      </c>
    </row>
    <row r="8" spans="2:24" ht="45" customHeight="1" x14ac:dyDescent="0.5">
      <c r="B8" s="133">
        <v>7</v>
      </c>
      <c r="C8" s="9">
        <v>1</v>
      </c>
      <c r="D8" s="13">
        <v>1.1000000000000001</v>
      </c>
      <c r="E8" s="14" t="s">
        <v>21</v>
      </c>
      <c r="F8" s="9" t="s">
        <v>26</v>
      </c>
      <c r="G8" s="247" t="s">
        <v>2436</v>
      </c>
      <c r="H8" s="60">
        <f t="shared" si="0"/>
        <v>4</v>
      </c>
      <c r="I8" s="145" t="s">
        <v>1262</v>
      </c>
      <c r="J8" s="60">
        <v>100</v>
      </c>
      <c r="K8" s="147" t="s">
        <v>2437</v>
      </c>
      <c r="L8" s="11" t="s">
        <v>23</v>
      </c>
      <c r="W8" s="63">
        <v>1</v>
      </c>
    </row>
    <row r="9" spans="2:24" ht="45" customHeight="1" x14ac:dyDescent="0.5">
      <c r="B9" s="133">
        <v>8</v>
      </c>
      <c r="C9" s="9">
        <v>1</v>
      </c>
      <c r="D9" s="13">
        <v>1.1000000000000001</v>
      </c>
      <c r="E9" s="14" t="s">
        <v>21</v>
      </c>
      <c r="F9" s="9" t="s">
        <v>26</v>
      </c>
      <c r="G9" s="248"/>
      <c r="H9" s="60">
        <f t="shared" si="0"/>
        <v>5</v>
      </c>
      <c r="I9" s="145" t="s">
        <v>1263</v>
      </c>
      <c r="J9" s="60">
        <v>100</v>
      </c>
      <c r="K9" s="147" t="s">
        <v>27</v>
      </c>
      <c r="L9" s="11" t="s">
        <v>23</v>
      </c>
      <c r="W9" s="63">
        <v>1</v>
      </c>
    </row>
    <row r="10" spans="2:24" ht="45" customHeight="1" x14ac:dyDescent="0.5">
      <c r="B10" s="133">
        <v>9</v>
      </c>
      <c r="C10" s="9">
        <v>1</v>
      </c>
      <c r="D10" s="13">
        <v>1.1000000000000001</v>
      </c>
      <c r="E10" s="14" t="s">
        <v>21</v>
      </c>
      <c r="F10" s="14" t="s">
        <v>28</v>
      </c>
      <c r="G10" s="244" t="s">
        <v>2438</v>
      </c>
      <c r="H10" s="144">
        <f t="shared" si="0"/>
        <v>6</v>
      </c>
      <c r="I10" s="145" t="s">
        <v>1264</v>
      </c>
      <c r="J10" s="144">
        <v>100</v>
      </c>
      <c r="K10" s="146" t="s">
        <v>2439</v>
      </c>
      <c r="L10" s="11" t="s">
        <v>23</v>
      </c>
      <c r="W10" s="63">
        <v>1</v>
      </c>
    </row>
    <row r="11" spans="2:24" ht="45" customHeight="1" x14ac:dyDescent="0.5">
      <c r="B11" s="133">
        <v>10</v>
      </c>
      <c r="C11" s="9">
        <v>1</v>
      </c>
      <c r="D11" s="13">
        <v>1.1000000000000001</v>
      </c>
      <c r="E11" s="14" t="s">
        <v>21</v>
      </c>
      <c r="F11" s="14" t="s">
        <v>28</v>
      </c>
      <c r="G11" s="246"/>
      <c r="H11" s="144">
        <f t="shared" si="0"/>
        <v>7</v>
      </c>
      <c r="I11" s="145" t="s">
        <v>1265</v>
      </c>
      <c r="J11" s="144">
        <v>100</v>
      </c>
      <c r="K11" s="146" t="s">
        <v>2440</v>
      </c>
      <c r="L11" s="11" t="s">
        <v>23</v>
      </c>
      <c r="W11" s="63">
        <v>1</v>
      </c>
    </row>
    <row r="12" spans="2:24" ht="45" customHeight="1" x14ac:dyDescent="0.5">
      <c r="B12" s="133">
        <v>11</v>
      </c>
      <c r="C12" s="9">
        <v>1</v>
      </c>
      <c r="D12" s="13">
        <v>1.1000000000000001</v>
      </c>
      <c r="E12" s="14" t="s">
        <v>21</v>
      </c>
      <c r="F12" s="9" t="s">
        <v>29</v>
      </c>
      <c r="G12" s="247" t="s">
        <v>2441</v>
      </c>
      <c r="H12" s="60">
        <f t="shared" si="0"/>
        <v>8</v>
      </c>
      <c r="I12" s="145" t="s">
        <v>1266</v>
      </c>
      <c r="J12" s="60">
        <v>100</v>
      </c>
      <c r="K12" s="147" t="s">
        <v>2442</v>
      </c>
      <c r="L12" s="11" t="s">
        <v>23</v>
      </c>
      <c r="W12" s="63">
        <v>1</v>
      </c>
    </row>
    <row r="13" spans="2:24" ht="45" customHeight="1" x14ac:dyDescent="0.5">
      <c r="B13" s="133">
        <v>12</v>
      </c>
      <c r="C13" s="9">
        <v>1</v>
      </c>
      <c r="D13" s="13">
        <v>1.1000000000000001</v>
      </c>
      <c r="E13" s="14" t="s">
        <v>21</v>
      </c>
      <c r="F13" s="9" t="s">
        <v>29</v>
      </c>
      <c r="G13" s="249"/>
      <c r="H13" s="60">
        <f t="shared" si="0"/>
        <v>9</v>
      </c>
      <c r="I13" s="145" t="s">
        <v>1267</v>
      </c>
      <c r="J13" s="60">
        <v>50</v>
      </c>
      <c r="K13" s="147" t="s">
        <v>2443</v>
      </c>
      <c r="L13" s="11" t="s">
        <v>23</v>
      </c>
      <c r="W13" s="63">
        <v>1</v>
      </c>
    </row>
    <row r="14" spans="2:24" ht="45" customHeight="1" x14ac:dyDescent="0.5">
      <c r="B14" s="133">
        <v>13</v>
      </c>
      <c r="C14" s="9">
        <v>1</v>
      </c>
      <c r="D14" s="13">
        <v>1.1000000000000001</v>
      </c>
      <c r="E14" s="14" t="s">
        <v>21</v>
      </c>
      <c r="F14" s="9" t="s">
        <v>29</v>
      </c>
      <c r="G14" s="249"/>
      <c r="H14" s="60">
        <f t="shared" si="0"/>
        <v>10</v>
      </c>
      <c r="I14" s="145" t="s">
        <v>1268</v>
      </c>
      <c r="J14" s="60">
        <v>100</v>
      </c>
      <c r="K14" s="147" t="s">
        <v>30</v>
      </c>
      <c r="L14" s="11" t="s">
        <v>23</v>
      </c>
      <c r="W14" s="63">
        <v>1</v>
      </c>
    </row>
    <row r="15" spans="2:24" ht="45" customHeight="1" x14ac:dyDescent="0.5">
      <c r="B15" s="133">
        <v>14</v>
      </c>
      <c r="C15" s="9">
        <v>1</v>
      </c>
      <c r="D15" s="13">
        <v>1.1000000000000001</v>
      </c>
      <c r="E15" s="14" t="s">
        <v>21</v>
      </c>
      <c r="F15" s="9" t="s">
        <v>29</v>
      </c>
      <c r="G15" s="249"/>
      <c r="H15" s="60">
        <f t="shared" si="0"/>
        <v>11</v>
      </c>
      <c r="I15" s="145" t="s">
        <v>1269</v>
      </c>
      <c r="J15" s="60">
        <v>50</v>
      </c>
      <c r="K15" s="147" t="s">
        <v>2444</v>
      </c>
      <c r="L15" s="11" t="s">
        <v>23</v>
      </c>
      <c r="W15" s="63">
        <v>1</v>
      </c>
    </row>
    <row r="16" spans="2:24" ht="45" customHeight="1" x14ac:dyDescent="0.5">
      <c r="B16" s="133">
        <v>15</v>
      </c>
      <c r="C16" s="9">
        <v>1</v>
      </c>
      <c r="D16" s="13">
        <v>1.1000000000000001</v>
      </c>
      <c r="E16" s="14" t="s">
        <v>21</v>
      </c>
      <c r="F16" s="9" t="s">
        <v>29</v>
      </c>
      <c r="G16" s="248"/>
      <c r="H16" s="60">
        <f t="shared" si="0"/>
        <v>12</v>
      </c>
      <c r="I16" s="145" t="s">
        <v>1270</v>
      </c>
      <c r="J16" s="60">
        <v>100</v>
      </c>
      <c r="K16" s="147" t="s">
        <v>31</v>
      </c>
      <c r="L16" s="11" t="s">
        <v>23</v>
      </c>
      <c r="W16" s="63">
        <v>1</v>
      </c>
    </row>
    <row r="17" spans="2:24" ht="45" customHeight="1" x14ac:dyDescent="0.5">
      <c r="B17" s="133">
        <v>16</v>
      </c>
      <c r="G17" s="142" t="s">
        <v>2445</v>
      </c>
      <c r="H17" s="143"/>
      <c r="I17" s="143"/>
      <c r="J17" s="142"/>
      <c r="K17" s="142"/>
      <c r="M17" s="55"/>
      <c r="N17" s="55"/>
      <c r="O17" s="55"/>
      <c r="P17" s="55"/>
      <c r="Q17" s="56"/>
      <c r="R17" s="57"/>
      <c r="S17" s="58">
        <v>4</v>
      </c>
      <c r="T17" s="57" t="s">
        <v>1256</v>
      </c>
      <c r="U17" s="58"/>
      <c r="V17" s="57"/>
      <c r="W17" s="59">
        <f>SUM(W18:W36)</f>
        <v>19</v>
      </c>
      <c r="X17" s="57" t="s">
        <v>1258</v>
      </c>
    </row>
    <row r="18" spans="2:24" ht="45" customHeight="1" x14ac:dyDescent="0.5">
      <c r="B18" s="133">
        <v>17</v>
      </c>
      <c r="C18" s="9">
        <v>1</v>
      </c>
      <c r="D18" s="13">
        <v>1.1000000000000001</v>
      </c>
      <c r="E18" s="15" t="s">
        <v>32</v>
      </c>
      <c r="F18" s="15" t="s">
        <v>33</v>
      </c>
      <c r="G18" s="250" t="s">
        <v>2446</v>
      </c>
      <c r="H18" s="71">
        <f>+H16+1</f>
        <v>13</v>
      </c>
      <c r="I18" s="145" t="s">
        <v>1271</v>
      </c>
      <c r="J18" s="71">
        <v>1</v>
      </c>
      <c r="K18" s="73" t="s">
        <v>34</v>
      </c>
      <c r="L18" s="11" t="s">
        <v>23</v>
      </c>
      <c r="W18" s="63">
        <v>1</v>
      </c>
    </row>
    <row r="19" spans="2:24" ht="45" customHeight="1" x14ac:dyDescent="0.5">
      <c r="B19" s="133">
        <v>18</v>
      </c>
      <c r="C19" s="9">
        <v>1</v>
      </c>
      <c r="D19" s="13">
        <v>1.1000000000000001</v>
      </c>
      <c r="E19" s="15" t="s">
        <v>32</v>
      </c>
      <c r="F19" s="15" t="s">
        <v>33</v>
      </c>
      <c r="G19" s="251"/>
      <c r="H19" s="71">
        <f t="shared" ref="H19:H36" si="1">+H18+1</f>
        <v>14</v>
      </c>
      <c r="I19" s="145" t="s">
        <v>1272</v>
      </c>
      <c r="J19" s="71">
        <v>5</v>
      </c>
      <c r="K19" s="73" t="s">
        <v>35</v>
      </c>
      <c r="L19" s="11" t="s">
        <v>23</v>
      </c>
      <c r="W19" s="63">
        <v>1</v>
      </c>
    </row>
    <row r="20" spans="2:24" ht="45" customHeight="1" x14ac:dyDescent="0.5">
      <c r="B20" s="133">
        <v>19</v>
      </c>
      <c r="C20" s="9">
        <v>1</v>
      </c>
      <c r="D20" s="13">
        <v>1.1000000000000001</v>
      </c>
      <c r="E20" s="15" t="s">
        <v>32</v>
      </c>
      <c r="F20" s="15" t="s">
        <v>33</v>
      </c>
      <c r="G20" s="251"/>
      <c r="H20" s="71">
        <f t="shared" si="1"/>
        <v>15</v>
      </c>
      <c r="I20" s="145" t="s">
        <v>1273</v>
      </c>
      <c r="J20" s="71">
        <v>150</v>
      </c>
      <c r="K20" s="73" t="s">
        <v>2447</v>
      </c>
      <c r="L20" s="11" t="s">
        <v>23</v>
      </c>
      <c r="W20" s="63">
        <v>1</v>
      </c>
    </row>
    <row r="21" spans="2:24" ht="45" customHeight="1" x14ac:dyDescent="0.5">
      <c r="B21" s="133">
        <v>20</v>
      </c>
      <c r="C21" s="9">
        <v>1</v>
      </c>
      <c r="D21" s="13">
        <v>1.1000000000000001</v>
      </c>
      <c r="E21" s="15" t="s">
        <v>32</v>
      </c>
      <c r="F21" s="15" t="s">
        <v>33</v>
      </c>
      <c r="G21" s="251"/>
      <c r="H21" s="71">
        <f t="shared" si="1"/>
        <v>16</v>
      </c>
      <c r="I21" s="145" t="s">
        <v>1274</v>
      </c>
      <c r="J21" s="71">
        <v>100</v>
      </c>
      <c r="K21" s="73" t="s">
        <v>2448</v>
      </c>
      <c r="L21" s="11" t="s">
        <v>23</v>
      </c>
      <c r="W21" s="63">
        <v>1</v>
      </c>
    </row>
    <row r="22" spans="2:24" ht="45" customHeight="1" x14ac:dyDescent="0.5">
      <c r="B22" s="133">
        <v>21</v>
      </c>
      <c r="C22" s="9">
        <v>1</v>
      </c>
      <c r="D22" s="13">
        <v>1.1000000000000001</v>
      </c>
      <c r="E22" s="15" t="s">
        <v>32</v>
      </c>
      <c r="F22" s="15" t="s">
        <v>33</v>
      </c>
      <c r="G22" s="251"/>
      <c r="H22" s="71">
        <f t="shared" si="1"/>
        <v>17</v>
      </c>
      <c r="I22" s="145" t="s">
        <v>1275</v>
      </c>
      <c r="J22" s="71">
        <v>135</v>
      </c>
      <c r="K22" s="73" t="s">
        <v>36</v>
      </c>
      <c r="L22" s="11" t="s">
        <v>23</v>
      </c>
      <c r="W22" s="63">
        <v>1</v>
      </c>
    </row>
    <row r="23" spans="2:24" ht="45" customHeight="1" x14ac:dyDescent="0.5">
      <c r="B23" s="133">
        <v>22</v>
      </c>
      <c r="C23" s="9">
        <v>1</v>
      </c>
      <c r="D23" s="13">
        <v>1.1000000000000001</v>
      </c>
      <c r="E23" s="15" t="s">
        <v>32</v>
      </c>
      <c r="F23" s="15" t="s">
        <v>33</v>
      </c>
      <c r="G23" s="252"/>
      <c r="H23" s="71">
        <f t="shared" si="1"/>
        <v>18</v>
      </c>
      <c r="I23" s="145" t="s">
        <v>1276</v>
      </c>
      <c r="J23" s="71">
        <v>76</v>
      </c>
      <c r="K23" s="73" t="s">
        <v>37</v>
      </c>
      <c r="L23" s="11" t="s">
        <v>23</v>
      </c>
      <c r="W23" s="63">
        <v>1</v>
      </c>
    </row>
    <row r="24" spans="2:24" ht="45" customHeight="1" x14ac:dyDescent="0.5">
      <c r="B24" s="133">
        <v>23</v>
      </c>
      <c r="C24" s="9">
        <v>1</v>
      </c>
      <c r="D24" s="13">
        <v>1.1000000000000001</v>
      </c>
      <c r="E24" s="15" t="s">
        <v>32</v>
      </c>
      <c r="F24" s="9" t="s">
        <v>38</v>
      </c>
      <c r="G24" s="247" t="s">
        <v>2449</v>
      </c>
      <c r="H24" s="60">
        <f t="shared" si="1"/>
        <v>19</v>
      </c>
      <c r="I24" s="145" t="s">
        <v>1277</v>
      </c>
      <c r="J24" s="148">
        <v>10000</v>
      </c>
      <c r="K24" s="149" t="s">
        <v>2450</v>
      </c>
      <c r="L24" s="11" t="s">
        <v>23</v>
      </c>
      <c r="W24" s="63">
        <v>1</v>
      </c>
    </row>
    <row r="25" spans="2:24" ht="45" customHeight="1" x14ac:dyDescent="0.5">
      <c r="B25" s="133">
        <v>24</v>
      </c>
      <c r="C25" s="9">
        <v>1</v>
      </c>
      <c r="D25" s="13">
        <v>1.1000000000000001</v>
      </c>
      <c r="E25" s="15" t="s">
        <v>32</v>
      </c>
      <c r="F25" s="9" t="s">
        <v>38</v>
      </c>
      <c r="G25" s="249"/>
      <c r="H25" s="60">
        <f t="shared" si="1"/>
        <v>20</v>
      </c>
      <c r="I25" s="145" t="s">
        <v>1278</v>
      </c>
      <c r="J25" s="148">
        <v>116000</v>
      </c>
      <c r="K25" s="147" t="s">
        <v>2451</v>
      </c>
      <c r="L25" s="11" t="s">
        <v>23</v>
      </c>
      <c r="W25" s="63">
        <v>1</v>
      </c>
    </row>
    <row r="26" spans="2:24" ht="45" customHeight="1" x14ac:dyDescent="0.5">
      <c r="B26" s="133">
        <v>25</v>
      </c>
      <c r="C26" s="9">
        <v>1</v>
      </c>
      <c r="D26" s="13">
        <v>1.1000000000000001</v>
      </c>
      <c r="E26" s="15" t="s">
        <v>32</v>
      </c>
      <c r="F26" s="9" t="s">
        <v>38</v>
      </c>
      <c r="G26" s="249"/>
      <c r="H26" s="60">
        <f t="shared" si="1"/>
        <v>21</v>
      </c>
      <c r="I26" s="145" t="s">
        <v>1279</v>
      </c>
      <c r="J26" s="148">
        <v>120</v>
      </c>
      <c r="K26" s="147" t="s">
        <v>39</v>
      </c>
      <c r="L26" s="11" t="s">
        <v>23</v>
      </c>
      <c r="W26" s="63">
        <v>1</v>
      </c>
    </row>
    <row r="27" spans="2:24" ht="45" customHeight="1" x14ac:dyDescent="0.5">
      <c r="B27" s="133">
        <v>26</v>
      </c>
      <c r="C27" s="9">
        <v>1</v>
      </c>
      <c r="D27" s="13">
        <v>1.1000000000000001</v>
      </c>
      <c r="E27" s="15" t="s">
        <v>32</v>
      </c>
      <c r="F27" s="9" t="s">
        <v>38</v>
      </c>
      <c r="G27" s="248"/>
      <c r="H27" s="60">
        <f t="shared" si="1"/>
        <v>22</v>
      </c>
      <c r="I27" s="145" t="s">
        <v>1280</v>
      </c>
      <c r="J27" s="148">
        <v>1300</v>
      </c>
      <c r="K27" s="147" t="s">
        <v>40</v>
      </c>
      <c r="L27" s="11" t="s">
        <v>23</v>
      </c>
      <c r="W27" s="63">
        <v>1</v>
      </c>
    </row>
    <row r="28" spans="2:24" ht="45" customHeight="1" x14ac:dyDescent="0.5">
      <c r="B28" s="133">
        <v>27</v>
      </c>
      <c r="C28" s="9">
        <v>1</v>
      </c>
      <c r="D28" s="13">
        <v>1.1000000000000001</v>
      </c>
      <c r="E28" s="15" t="s">
        <v>32</v>
      </c>
      <c r="F28" s="15" t="s">
        <v>41</v>
      </c>
      <c r="G28" s="250" t="s">
        <v>2452</v>
      </c>
      <c r="H28" s="71">
        <f t="shared" si="1"/>
        <v>23</v>
      </c>
      <c r="I28" s="145" t="s">
        <v>1281</v>
      </c>
      <c r="J28" s="150">
        <v>1</v>
      </c>
      <c r="K28" s="73" t="s">
        <v>42</v>
      </c>
      <c r="L28" s="11" t="s">
        <v>23</v>
      </c>
      <c r="W28" s="63">
        <v>1</v>
      </c>
    </row>
    <row r="29" spans="2:24" ht="45" customHeight="1" x14ac:dyDescent="0.5">
      <c r="B29" s="133">
        <v>28</v>
      </c>
      <c r="C29" s="9">
        <v>1</v>
      </c>
      <c r="D29" s="13">
        <v>1.1000000000000001</v>
      </c>
      <c r="E29" s="15" t="s">
        <v>32</v>
      </c>
      <c r="F29" s="15" t="s">
        <v>41</v>
      </c>
      <c r="G29" s="251"/>
      <c r="H29" s="71">
        <f t="shared" si="1"/>
        <v>24</v>
      </c>
      <c r="I29" s="145" t="s">
        <v>1282</v>
      </c>
      <c r="J29" s="150">
        <v>1</v>
      </c>
      <c r="K29" s="73" t="s">
        <v>43</v>
      </c>
      <c r="L29" s="11" t="s">
        <v>23</v>
      </c>
      <c r="W29" s="63">
        <v>1</v>
      </c>
    </row>
    <row r="30" spans="2:24" ht="45" customHeight="1" x14ac:dyDescent="0.5">
      <c r="B30" s="133">
        <v>29</v>
      </c>
      <c r="C30" s="9">
        <v>1</v>
      </c>
      <c r="D30" s="13">
        <v>1.1000000000000001</v>
      </c>
      <c r="E30" s="15" t="s">
        <v>32</v>
      </c>
      <c r="F30" s="15" t="s">
        <v>41</v>
      </c>
      <c r="G30" s="252"/>
      <c r="H30" s="71">
        <f t="shared" si="1"/>
        <v>25</v>
      </c>
      <c r="I30" s="145" t="s">
        <v>1283</v>
      </c>
      <c r="J30" s="150">
        <v>1</v>
      </c>
      <c r="K30" s="73" t="s">
        <v>44</v>
      </c>
      <c r="L30" s="11" t="s">
        <v>23</v>
      </c>
      <c r="W30" s="63">
        <v>1</v>
      </c>
    </row>
    <row r="31" spans="2:24" ht="45" customHeight="1" x14ac:dyDescent="0.5">
      <c r="B31" s="133">
        <v>30</v>
      </c>
      <c r="C31" s="9">
        <v>1</v>
      </c>
      <c r="D31" s="13">
        <v>1.1000000000000001</v>
      </c>
      <c r="E31" s="15" t="s">
        <v>32</v>
      </c>
      <c r="F31" s="9" t="s">
        <v>45</v>
      </c>
      <c r="G31" s="247" t="s">
        <v>2453</v>
      </c>
      <c r="H31" s="60">
        <f t="shared" si="1"/>
        <v>26</v>
      </c>
      <c r="I31" s="64" t="s">
        <v>1284</v>
      </c>
      <c r="J31" s="148">
        <v>6500</v>
      </c>
      <c r="K31" s="147" t="s">
        <v>46</v>
      </c>
      <c r="L31" s="11" t="s">
        <v>23</v>
      </c>
      <c r="W31" s="63">
        <v>1</v>
      </c>
    </row>
    <row r="32" spans="2:24" ht="45" customHeight="1" x14ac:dyDescent="0.5">
      <c r="B32" s="133">
        <v>31</v>
      </c>
      <c r="C32" s="9">
        <v>1</v>
      </c>
      <c r="D32" s="13">
        <v>1.1000000000000001</v>
      </c>
      <c r="E32" s="15" t="s">
        <v>32</v>
      </c>
      <c r="F32" s="9" t="s">
        <v>45</v>
      </c>
      <c r="G32" s="249"/>
      <c r="H32" s="60">
        <f t="shared" si="1"/>
        <v>27</v>
      </c>
      <c r="I32" s="64" t="s">
        <v>1285</v>
      </c>
      <c r="J32" s="148">
        <v>1900</v>
      </c>
      <c r="K32" s="147" t="s">
        <v>47</v>
      </c>
      <c r="L32" s="11" t="s">
        <v>23</v>
      </c>
      <c r="W32" s="63">
        <v>1</v>
      </c>
    </row>
    <row r="33" spans="2:24" ht="45" customHeight="1" x14ac:dyDescent="0.5">
      <c r="B33" s="133">
        <v>32</v>
      </c>
      <c r="C33" s="9">
        <v>1</v>
      </c>
      <c r="D33" s="13">
        <v>1.1000000000000001</v>
      </c>
      <c r="E33" s="15" t="s">
        <v>32</v>
      </c>
      <c r="F33" s="9" t="s">
        <v>45</v>
      </c>
      <c r="G33" s="249"/>
      <c r="H33" s="60">
        <f t="shared" si="1"/>
        <v>28</v>
      </c>
      <c r="I33" s="64" t="s">
        <v>1286</v>
      </c>
      <c r="J33" s="148">
        <v>6500</v>
      </c>
      <c r="K33" s="147" t="s">
        <v>48</v>
      </c>
      <c r="L33" s="11" t="s">
        <v>23</v>
      </c>
      <c r="W33" s="63">
        <v>1</v>
      </c>
    </row>
    <row r="34" spans="2:24" ht="45" customHeight="1" x14ac:dyDescent="0.5">
      <c r="B34" s="133">
        <v>33</v>
      </c>
      <c r="C34" s="9">
        <v>1</v>
      </c>
      <c r="D34" s="13">
        <v>1.1000000000000001</v>
      </c>
      <c r="E34" s="15" t="s">
        <v>32</v>
      </c>
      <c r="F34" s="9" t="s">
        <v>45</v>
      </c>
      <c r="G34" s="249"/>
      <c r="H34" s="60">
        <f t="shared" si="1"/>
        <v>29</v>
      </c>
      <c r="I34" s="64" t="s">
        <v>1287</v>
      </c>
      <c r="J34" s="148">
        <v>800</v>
      </c>
      <c r="K34" s="147" t="s">
        <v>49</v>
      </c>
      <c r="L34" s="11" t="s">
        <v>23</v>
      </c>
      <c r="W34" s="63">
        <v>1</v>
      </c>
    </row>
    <row r="35" spans="2:24" ht="45" customHeight="1" x14ac:dyDescent="0.5">
      <c r="B35" s="133">
        <v>34</v>
      </c>
      <c r="C35" s="9">
        <v>1</v>
      </c>
      <c r="D35" s="13">
        <v>1.1000000000000001</v>
      </c>
      <c r="E35" s="15" t="s">
        <v>32</v>
      </c>
      <c r="F35" s="9" t="s">
        <v>45</v>
      </c>
      <c r="G35" s="249"/>
      <c r="H35" s="60">
        <f t="shared" si="1"/>
        <v>30</v>
      </c>
      <c r="I35" s="64" t="s">
        <v>1288</v>
      </c>
      <c r="J35" s="148">
        <v>100</v>
      </c>
      <c r="K35" s="147" t="s">
        <v>50</v>
      </c>
      <c r="L35" s="11" t="s">
        <v>23</v>
      </c>
      <c r="W35" s="63">
        <v>1</v>
      </c>
    </row>
    <row r="36" spans="2:24" ht="45" customHeight="1" x14ac:dyDescent="0.5">
      <c r="B36" s="133">
        <v>35</v>
      </c>
      <c r="C36" s="9">
        <v>1</v>
      </c>
      <c r="D36" s="13">
        <v>1.1000000000000001</v>
      </c>
      <c r="E36" s="15" t="s">
        <v>32</v>
      </c>
      <c r="F36" s="9" t="s">
        <v>45</v>
      </c>
      <c r="G36" s="248"/>
      <c r="H36" s="60">
        <f t="shared" si="1"/>
        <v>31</v>
      </c>
      <c r="I36" s="64" t="s">
        <v>1289</v>
      </c>
      <c r="J36" s="148">
        <v>100</v>
      </c>
      <c r="K36" s="147" t="s">
        <v>51</v>
      </c>
      <c r="L36" s="11" t="s">
        <v>23</v>
      </c>
      <c r="W36" s="63">
        <v>1</v>
      </c>
    </row>
    <row r="37" spans="2:24" ht="45" customHeight="1" x14ac:dyDescent="0.5">
      <c r="B37" s="133">
        <v>36</v>
      </c>
      <c r="G37" s="142" t="s">
        <v>2454</v>
      </c>
      <c r="H37" s="143"/>
      <c r="I37" s="143"/>
      <c r="J37" s="142"/>
      <c r="K37" s="142"/>
      <c r="M37" s="55"/>
      <c r="N37" s="55"/>
      <c r="O37" s="55"/>
      <c r="P37" s="55"/>
      <c r="Q37" s="56"/>
      <c r="R37" s="57"/>
      <c r="S37" s="58">
        <v>9</v>
      </c>
      <c r="T37" s="57" t="s">
        <v>1256</v>
      </c>
      <c r="U37" s="58"/>
      <c r="V37" s="57"/>
      <c r="W37" s="59">
        <f>SUM(W38:W67)</f>
        <v>30</v>
      </c>
      <c r="X37" s="57" t="s">
        <v>1258</v>
      </c>
    </row>
    <row r="38" spans="2:24" ht="45" customHeight="1" x14ac:dyDescent="0.5">
      <c r="B38" s="133">
        <v>37</v>
      </c>
      <c r="C38" s="9">
        <v>1</v>
      </c>
      <c r="D38" s="13">
        <v>1.1000000000000001</v>
      </c>
      <c r="E38" s="14" t="s">
        <v>52</v>
      </c>
      <c r="F38" s="14" t="s">
        <v>53</v>
      </c>
      <c r="G38" s="244" t="s">
        <v>2455</v>
      </c>
      <c r="H38" s="144">
        <f>+H36+1</f>
        <v>32</v>
      </c>
      <c r="I38" s="64" t="s">
        <v>1290</v>
      </c>
      <c r="J38" s="151">
        <v>3</v>
      </c>
      <c r="K38" s="146" t="s">
        <v>54</v>
      </c>
      <c r="L38" s="11" t="s">
        <v>23</v>
      </c>
      <c r="W38" s="63">
        <v>1</v>
      </c>
    </row>
    <row r="39" spans="2:24" ht="45" customHeight="1" x14ac:dyDescent="0.5">
      <c r="B39" s="133">
        <v>38</v>
      </c>
      <c r="C39" s="9">
        <v>1</v>
      </c>
      <c r="D39" s="13">
        <v>1.1000000000000001</v>
      </c>
      <c r="E39" s="14" t="s">
        <v>52</v>
      </c>
      <c r="F39" s="14" t="s">
        <v>53</v>
      </c>
      <c r="G39" s="245"/>
      <c r="H39" s="144">
        <f t="shared" ref="H39:H67" si="2">+H38+1</f>
        <v>33</v>
      </c>
      <c r="I39" s="64" t="s">
        <v>1291</v>
      </c>
      <c r="J39" s="151">
        <v>4</v>
      </c>
      <c r="K39" s="146" t="s">
        <v>2456</v>
      </c>
      <c r="L39" s="11" t="s">
        <v>23</v>
      </c>
      <c r="W39" s="63">
        <v>1</v>
      </c>
    </row>
    <row r="40" spans="2:24" ht="45" customHeight="1" x14ac:dyDescent="0.5">
      <c r="B40" s="133">
        <v>39</v>
      </c>
      <c r="C40" s="9">
        <v>1</v>
      </c>
      <c r="D40" s="13">
        <v>1.1000000000000001</v>
      </c>
      <c r="E40" s="14" t="s">
        <v>52</v>
      </c>
      <c r="F40" s="14" t="s">
        <v>53</v>
      </c>
      <c r="G40" s="245"/>
      <c r="H40" s="144">
        <f t="shared" si="2"/>
        <v>34</v>
      </c>
      <c r="I40" s="64" t="s">
        <v>1292</v>
      </c>
      <c r="J40" s="151">
        <v>500</v>
      </c>
      <c r="K40" s="146" t="s">
        <v>55</v>
      </c>
      <c r="L40" s="11" t="s">
        <v>23</v>
      </c>
      <c r="W40" s="63">
        <v>1</v>
      </c>
    </row>
    <row r="41" spans="2:24" ht="45" customHeight="1" x14ac:dyDescent="0.5">
      <c r="B41" s="133">
        <v>40</v>
      </c>
      <c r="C41" s="9">
        <v>1</v>
      </c>
      <c r="D41" s="13">
        <v>1.1000000000000001</v>
      </c>
      <c r="E41" s="14" t="s">
        <v>52</v>
      </c>
      <c r="F41" s="14" t="s">
        <v>53</v>
      </c>
      <c r="G41" s="245"/>
      <c r="H41" s="144">
        <f t="shared" si="2"/>
        <v>35</v>
      </c>
      <c r="I41" s="64" t="s">
        <v>1293</v>
      </c>
      <c r="J41" s="151">
        <v>3000</v>
      </c>
      <c r="K41" s="146" t="s">
        <v>2457</v>
      </c>
      <c r="L41" s="11" t="s">
        <v>23</v>
      </c>
      <c r="W41" s="63">
        <v>1</v>
      </c>
    </row>
    <row r="42" spans="2:24" ht="45" customHeight="1" x14ac:dyDescent="0.5">
      <c r="B42" s="133">
        <v>41</v>
      </c>
      <c r="C42" s="9">
        <v>1</v>
      </c>
      <c r="D42" s="13">
        <v>1.1000000000000001</v>
      </c>
      <c r="E42" s="14" t="s">
        <v>52</v>
      </c>
      <c r="F42" s="14" t="s">
        <v>53</v>
      </c>
      <c r="G42" s="246"/>
      <c r="H42" s="144">
        <f t="shared" si="2"/>
        <v>36</v>
      </c>
      <c r="I42" s="64" t="s">
        <v>1294</v>
      </c>
      <c r="J42" s="151">
        <v>70</v>
      </c>
      <c r="K42" s="146" t="s">
        <v>56</v>
      </c>
      <c r="L42" s="11" t="s">
        <v>23</v>
      </c>
      <c r="W42" s="63">
        <v>1</v>
      </c>
    </row>
    <row r="43" spans="2:24" ht="45" customHeight="1" x14ac:dyDescent="0.5">
      <c r="B43" s="133">
        <v>42</v>
      </c>
      <c r="C43" s="9">
        <v>1</v>
      </c>
      <c r="D43" s="13">
        <v>1.1000000000000001</v>
      </c>
      <c r="E43" s="14" t="s">
        <v>52</v>
      </c>
      <c r="F43" s="9" t="s">
        <v>57</v>
      </c>
      <c r="G43" s="247" t="s">
        <v>2458</v>
      </c>
      <c r="H43" s="60">
        <f t="shared" si="2"/>
        <v>37</v>
      </c>
      <c r="I43" s="64" t="s">
        <v>1295</v>
      </c>
      <c r="J43" s="148">
        <v>100</v>
      </c>
      <c r="K43" s="147" t="s">
        <v>58</v>
      </c>
      <c r="L43" s="11" t="s">
        <v>23</v>
      </c>
      <c r="W43" s="63">
        <v>1</v>
      </c>
    </row>
    <row r="44" spans="2:24" ht="45" customHeight="1" x14ac:dyDescent="0.5">
      <c r="B44" s="133">
        <v>43</v>
      </c>
      <c r="C44" s="9">
        <v>1</v>
      </c>
      <c r="D44" s="13">
        <v>1.1000000000000001</v>
      </c>
      <c r="E44" s="14" t="s">
        <v>52</v>
      </c>
      <c r="F44" s="9" t="s">
        <v>57</v>
      </c>
      <c r="G44" s="248"/>
      <c r="H44" s="60">
        <f t="shared" si="2"/>
        <v>38</v>
      </c>
      <c r="I44" s="64" t="s">
        <v>1296</v>
      </c>
      <c r="J44" s="148">
        <v>100</v>
      </c>
      <c r="K44" s="147" t="s">
        <v>59</v>
      </c>
      <c r="L44" s="11" t="s">
        <v>23</v>
      </c>
      <c r="W44" s="63">
        <v>1</v>
      </c>
    </row>
    <row r="45" spans="2:24" ht="45" customHeight="1" x14ac:dyDescent="0.5">
      <c r="B45" s="133">
        <v>44</v>
      </c>
      <c r="C45" s="9">
        <v>1</v>
      </c>
      <c r="D45" s="13">
        <v>1.1000000000000001</v>
      </c>
      <c r="E45" s="14" t="s">
        <v>52</v>
      </c>
      <c r="F45" s="14" t="s">
        <v>60</v>
      </c>
      <c r="G45" s="244" t="s">
        <v>2459</v>
      </c>
      <c r="H45" s="144">
        <f t="shared" si="2"/>
        <v>39</v>
      </c>
      <c r="I45" s="64" t="s">
        <v>1297</v>
      </c>
      <c r="J45" s="151">
        <v>100</v>
      </c>
      <c r="K45" s="146" t="s">
        <v>61</v>
      </c>
      <c r="L45" s="11" t="s">
        <v>23</v>
      </c>
      <c r="W45" s="63">
        <v>1</v>
      </c>
    </row>
    <row r="46" spans="2:24" ht="45" customHeight="1" x14ac:dyDescent="0.5">
      <c r="B46" s="133">
        <v>45</v>
      </c>
      <c r="C46" s="9">
        <v>1</v>
      </c>
      <c r="D46" s="13">
        <v>1.1000000000000001</v>
      </c>
      <c r="E46" s="14" t="s">
        <v>52</v>
      </c>
      <c r="F46" s="14" t="s">
        <v>60</v>
      </c>
      <c r="G46" s="245"/>
      <c r="H46" s="144">
        <f t="shared" si="2"/>
        <v>40</v>
      </c>
      <c r="I46" s="64" t="s">
        <v>1298</v>
      </c>
      <c r="J46" s="151">
        <v>150</v>
      </c>
      <c r="K46" s="146" t="s">
        <v>62</v>
      </c>
      <c r="L46" s="11" t="s">
        <v>23</v>
      </c>
      <c r="W46" s="63">
        <v>1</v>
      </c>
    </row>
    <row r="47" spans="2:24" ht="45" customHeight="1" x14ac:dyDescent="0.5">
      <c r="B47" s="133">
        <v>46</v>
      </c>
      <c r="C47" s="9">
        <v>1</v>
      </c>
      <c r="D47" s="13">
        <v>1.1000000000000001</v>
      </c>
      <c r="E47" s="14" t="s">
        <v>52</v>
      </c>
      <c r="F47" s="14" t="s">
        <v>60</v>
      </c>
      <c r="G47" s="245"/>
      <c r="H47" s="144">
        <f t="shared" si="2"/>
        <v>41</v>
      </c>
      <c r="I47" s="64" t="s">
        <v>1299</v>
      </c>
      <c r="J47" s="151">
        <v>3</v>
      </c>
      <c r="K47" s="146" t="s">
        <v>63</v>
      </c>
      <c r="L47" s="11" t="s">
        <v>23</v>
      </c>
      <c r="W47" s="63">
        <v>1</v>
      </c>
    </row>
    <row r="48" spans="2:24" ht="45" customHeight="1" x14ac:dyDescent="0.5">
      <c r="B48" s="133">
        <v>47</v>
      </c>
      <c r="C48" s="9">
        <v>1</v>
      </c>
      <c r="D48" s="13">
        <v>1.1000000000000001</v>
      </c>
      <c r="E48" s="14" t="s">
        <v>52</v>
      </c>
      <c r="F48" s="14" t="s">
        <v>60</v>
      </c>
      <c r="G48" s="245"/>
      <c r="H48" s="144">
        <f t="shared" si="2"/>
        <v>42</v>
      </c>
      <c r="I48" s="64" t="s">
        <v>1300</v>
      </c>
      <c r="J48" s="151">
        <v>150</v>
      </c>
      <c r="K48" s="146" t="s">
        <v>64</v>
      </c>
      <c r="L48" s="11" t="s">
        <v>23</v>
      </c>
      <c r="W48" s="63">
        <v>1</v>
      </c>
    </row>
    <row r="49" spans="2:23" ht="45" customHeight="1" x14ac:dyDescent="0.5">
      <c r="B49" s="133">
        <v>48</v>
      </c>
      <c r="C49" s="9">
        <v>1</v>
      </c>
      <c r="D49" s="13">
        <v>1.1000000000000001</v>
      </c>
      <c r="E49" s="14" t="s">
        <v>52</v>
      </c>
      <c r="F49" s="14" t="s">
        <v>60</v>
      </c>
      <c r="G49" s="246"/>
      <c r="H49" s="144">
        <f t="shared" si="2"/>
        <v>43</v>
      </c>
      <c r="I49" s="64" t="s">
        <v>1301</v>
      </c>
      <c r="J49" s="151">
        <v>102</v>
      </c>
      <c r="K49" s="146" t="s">
        <v>65</v>
      </c>
      <c r="L49" s="11" t="s">
        <v>23</v>
      </c>
      <c r="W49" s="63">
        <v>1</v>
      </c>
    </row>
    <row r="50" spans="2:23" ht="45" customHeight="1" x14ac:dyDescent="0.5">
      <c r="B50" s="133">
        <v>49</v>
      </c>
      <c r="C50" s="9">
        <v>1</v>
      </c>
      <c r="D50" s="13">
        <v>1.1000000000000001</v>
      </c>
      <c r="E50" s="14" t="s">
        <v>52</v>
      </c>
      <c r="F50" s="9" t="s">
        <v>66</v>
      </c>
      <c r="G50" s="247" t="s">
        <v>2460</v>
      </c>
      <c r="H50" s="60">
        <f t="shared" si="2"/>
        <v>44</v>
      </c>
      <c r="I50" s="64" t="s">
        <v>1302</v>
      </c>
      <c r="J50" s="148">
        <v>150</v>
      </c>
      <c r="K50" s="147" t="s">
        <v>67</v>
      </c>
      <c r="L50" s="11" t="s">
        <v>23</v>
      </c>
      <c r="W50" s="63">
        <v>1</v>
      </c>
    </row>
    <row r="51" spans="2:23" ht="45" customHeight="1" x14ac:dyDescent="0.5">
      <c r="B51" s="133">
        <v>50</v>
      </c>
      <c r="C51" s="9">
        <v>1</v>
      </c>
      <c r="D51" s="13">
        <v>1.1000000000000001</v>
      </c>
      <c r="E51" s="14" t="s">
        <v>52</v>
      </c>
      <c r="F51" s="9" t="s">
        <v>66</v>
      </c>
      <c r="G51" s="249"/>
      <c r="H51" s="60">
        <f t="shared" si="2"/>
        <v>45</v>
      </c>
      <c r="I51" s="64" t="s">
        <v>1303</v>
      </c>
      <c r="J51" s="148">
        <v>100</v>
      </c>
      <c r="K51" s="147" t="s">
        <v>68</v>
      </c>
      <c r="L51" s="11" t="s">
        <v>23</v>
      </c>
      <c r="W51" s="63">
        <v>1</v>
      </c>
    </row>
    <row r="52" spans="2:23" ht="45" customHeight="1" x14ac:dyDescent="0.5">
      <c r="B52" s="133">
        <v>51</v>
      </c>
      <c r="C52" s="9">
        <v>1</v>
      </c>
      <c r="D52" s="13">
        <v>1.1000000000000001</v>
      </c>
      <c r="E52" s="14" t="s">
        <v>52</v>
      </c>
      <c r="F52" s="9" t="s">
        <v>66</v>
      </c>
      <c r="G52" s="248"/>
      <c r="H52" s="60">
        <f t="shared" si="2"/>
        <v>46</v>
      </c>
      <c r="I52" s="64" t="s">
        <v>1304</v>
      </c>
      <c r="J52" s="148">
        <v>100</v>
      </c>
      <c r="K52" s="147" t="s">
        <v>69</v>
      </c>
      <c r="L52" s="11" t="s">
        <v>23</v>
      </c>
      <c r="W52" s="63">
        <v>1</v>
      </c>
    </row>
    <row r="53" spans="2:23" ht="45" customHeight="1" x14ac:dyDescent="0.5">
      <c r="B53" s="133">
        <v>52</v>
      </c>
      <c r="C53" s="9">
        <v>1</v>
      </c>
      <c r="D53" s="13">
        <v>1.1000000000000001</v>
      </c>
      <c r="E53" s="14" t="s">
        <v>52</v>
      </c>
      <c r="F53" s="14" t="s">
        <v>70</v>
      </c>
      <c r="G53" s="244" t="s">
        <v>2461</v>
      </c>
      <c r="H53" s="144">
        <f t="shared" si="2"/>
        <v>47</v>
      </c>
      <c r="I53" s="64" t="s">
        <v>1305</v>
      </c>
      <c r="J53" s="151">
        <v>100</v>
      </c>
      <c r="K53" s="146" t="s">
        <v>71</v>
      </c>
      <c r="L53" s="11" t="s">
        <v>23</v>
      </c>
      <c r="W53" s="63">
        <v>1</v>
      </c>
    </row>
    <row r="54" spans="2:23" ht="45" customHeight="1" x14ac:dyDescent="0.5">
      <c r="B54" s="133">
        <v>53</v>
      </c>
      <c r="C54" s="9">
        <v>1</v>
      </c>
      <c r="D54" s="13">
        <v>1.1000000000000001</v>
      </c>
      <c r="E54" s="14" t="s">
        <v>52</v>
      </c>
      <c r="F54" s="14" t="s">
        <v>70</v>
      </c>
      <c r="G54" s="245"/>
      <c r="H54" s="144">
        <f t="shared" si="2"/>
        <v>48</v>
      </c>
      <c r="I54" s="64" t="s">
        <v>1306</v>
      </c>
      <c r="J54" s="151">
        <v>100</v>
      </c>
      <c r="K54" s="146" t="s">
        <v>72</v>
      </c>
      <c r="L54" s="11" t="s">
        <v>23</v>
      </c>
      <c r="W54" s="63">
        <v>1</v>
      </c>
    </row>
    <row r="55" spans="2:23" ht="45" customHeight="1" x14ac:dyDescent="0.5">
      <c r="B55" s="133">
        <v>54</v>
      </c>
      <c r="C55" s="9">
        <v>1</v>
      </c>
      <c r="D55" s="13">
        <v>1.1000000000000001</v>
      </c>
      <c r="E55" s="14" t="s">
        <v>52</v>
      </c>
      <c r="F55" s="14" t="s">
        <v>70</v>
      </c>
      <c r="G55" s="245"/>
      <c r="H55" s="144">
        <f t="shared" si="2"/>
        <v>49</v>
      </c>
      <c r="I55" s="64" t="s">
        <v>1307</v>
      </c>
      <c r="J55" s="151">
        <v>100</v>
      </c>
      <c r="K55" s="146" t="s">
        <v>2462</v>
      </c>
      <c r="L55" s="11" t="s">
        <v>23</v>
      </c>
      <c r="W55" s="63">
        <v>1</v>
      </c>
    </row>
    <row r="56" spans="2:23" ht="45" customHeight="1" x14ac:dyDescent="0.5">
      <c r="B56" s="133">
        <v>55</v>
      </c>
      <c r="C56" s="9">
        <v>1</v>
      </c>
      <c r="D56" s="13">
        <v>1.1000000000000001</v>
      </c>
      <c r="E56" s="14" t="s">
        <v>52</v>
      </c>
      <c r="F56" s="14" t="s">
        <v>70</v>
      </c>
      <c r="G56" s="245"/>
      <c r="H56" s="144">
        <f t="shared" si="2"/>
        <v>50</v>
      </c>
      <c r="I56" s="64" t="s">
        <v>1308</v>
      </c>
      <c r="J56" s="151">
        <v>90</v>
      </c>
      <c r="K56" s="146" t="s">
        <v>73</v>
      </c>
      <c r="L56" s="11" t="s">
        <v>23</v>
      </c>
      <c r="W56" s="63">
        <v>1</v>
      </c>
    </row>
    <row r="57" spans="2:23" ht="45" customHeight="1" x14ac:dyDescent="0.5">
      <c r="B57" s="133">
        <v>56</v>
      </c>
      <c r="C57" s="9">
        <v>1</v>
      </c>
      <c r="D57" s="13">
        <v>1.1000000000000001</v>
      </c>
      <c r="E57" s="14" t="s">
        <v>52</v>
      </c>
      <c r="F57" s="14" t="s">
        <v>70</v>
      </c>
      <c r="G57" s="246"/>
      <c r="H57" s="144">
        <f t="shared" si="2"/>
        <v>51</v>
      </c>
      <c r="I57" s="64" t="s">
        <v>1309</v>
      </c>
      <c r="J57" s="151">
        <v>50</v>
      </c>
      <c r="K57" s="146" t="s">
        <v>74</v>
      </c>
      <c r="L57" s="11" t="s">
        <v>23</v>
      </c>
      <c r="W57" s="63">
        <v>1</v>
      </c>
    </row>
    <row r="58" spans="2:23" ht="45" customHeight="1" x14ac:dyDescent="0.5">
      <c r="B58" s="133">
        <v>57</v>
      </c>
      <c r="C58" s="9">
        <v>1</v>
      </c>
      <c r="D58" s="13">
        <v>1.1000000000000001</v>
      </c>
      <c r="E58" s="14" t="s">
        <v>52</v>
      </c>
      <c r="F58" s="9" t="s">
        <v>75</v>
      </c>
      <c r="G58" s="247" t="s">
        <v>2463</v>
      </c>
      <c r="H58" s="60">
        <f t="shared" si="2"/>
        <v>52</v>
      </c>
      <c r="I58" s="64" t="s">
        <v>1310</v>
      </c>
      <c r="J58" s="148">
        <v>100</v>
      </c>
      <c r="K58" s="147" t="s">
        <v>76</v>
      </c>
      <c r="L58" s="11" t="s">
        <v>23</v>
      </c>
      <c r="W58" s="63">
        <v>1</v>
      </c>
    </row>
    <row r="59" spans="2:23" ht="45" customHeight="1" x14ac:dyDescent="0.5">
      <c r="B59" s="133">
        <v>58</v>
      </c>
      <c r="C59" s="9">
        <v>1</v>
      </c>
      <c r="D59" s="13">
        <v>1.1000000000000001</v>
      </c>
      <c r="E59" s="14" t="s">
        <v>52</v>
      </c>
      <c r="F59" s="9" t="s">
        <v>75</v>
      </c>
      <c r="G59" s="249"/>
      <c r="H59" s="60">
        <f t="shared" si="2"/>
        <v>53</v>
      </c>
      <c r="I59" s="64" t="s">
        <v>1311</v>
      </c>
      <c r="J59" s="148">
        <v>100</v>
      </c>
      <c r="K59" s="147" t="s">
        <v>77</v>
      </c>
      <c r="L59" s="11" t="s">
        <v>23</v>
      </c>
      <c r="W59" s="63">
        <v>1</v>
      </c>
    </row>
    <row r="60" spans="2:23" ht="45" customHeight="1" x14ac:dyDescent="0.5">
      <c r="B60" s="133">
        <v>59</v>
      </c>
      <c r="C60" s="9">
        <v>1</v>
      </c>
      <c r="D60" s="13">
        <v>1.1000000000000001</v>
      </c>
      <c r="E60" s="14" t="s">
        <v>52</v>
      </c>
      <c r="F60" s="9" t="s">
        <v>75</v>
      </c>
      <c r="G60" s="248"/>
      <c r="H60" s="60">
        <f t="shared" si="2"/>
        <v>54</v>
      </c>
      <c r="I60" s="64" t="s">
        <v>1312</v>
      </c>
      <c r="J60" s="148">
        <v>117</v>
      </c>
      <c r="K60" s="147" t="s">
        <v>78</v>
      </c>
      <c r="L60" s="11" t="s">
        <v>23</v>
      </c>
      <c r="W60" s="63">
        <v>1</v>
      </c>
    </row>
    <row r="61" spans="2:23" ht="45" customHeight="1" x14ac:dyDescent="0.5">
      <c r="B61" s="133">
        <v>60</v>
      </c>
      <c r="C61" s="9">
        <v>1</v>
      </c>
      <c r="D61" s="13">
        <v>1.1000000000000001</v>
      </c>
      <c r="E61" s="14" t="s">
        <v>52</v>
      </c>
      <c r="F61" s="14" t="s">
        <v>79</v>
      </c>
      <c r="G61" s="152" t="s">
        <v>2464</v>
      </c>
      <c r="H61" s="144">
        <f t="shared" si="2"/>
        <v>55</v>
      </c>
      <c r="I61" s="64" t="s">
        <v>1313</v>
      </c>
      <c r="J61" s="151">
        <v>1</v>
      </c>
      <c r="K61" s="146" t="s">
        <v>80</v>
      </c>
      <c r="L61" s="11" t="s">
        <v>23</v>
      </c>
      <c r="W61" s="63">
        <v>1</v>
      </c>
    </row>
    <row r="62" spans="2:23" ht="45" customHeight="1" x14ac:dyDescent="0.5">
      <c r="B62" s="133">
        <v>61</v>
      </c>
      <c r="C62" s="9">
        <v>1</v>
      </c>
      <c r="D62" s="13">
        <v>1.1000000000000001</v>
      </c>
      <c r="E62" s="14" t="s">
        <v>52</v>
      </c>
      <c r="F62" s="9" t="s">
        <v>81</v>
      </c>
      <c r="G62" s="247" t="s">
        <v>2465</v>
      </c>
      <c r="H62" s="60">
        <f t="shared" si="2"/>
        <v>56</v>
      </c>
      <c r="I62" s="64" t="s">
        <v>1314</v>
      </c>
      <c r="J62" s="148">
        <v>100</v>
      </c>
      <c r="K62" s="147" t="s">
        <v>2466</v>
      </c>
      <c r="L62" s="11" t="s">
        <v>23</v>
      </c>
      <c r="W62" s="63">
        <v>1</v>
      </c>
    </row>
    <row r="63" spans="2:23" ht="45" customHeight="1" x14ac:dyDescent="0.5">
      <c r="B63" s="133">
        <v>62</v>
      </c>
      <c r="C63" s="9">
        <v>1</v>
      </c>
      <c r="D63" s="13">
        <v>1.1000000000000001</v>
      </c>
      <c r="E63" s="14" t="s">
        <v>52</v>
      </c>
      <c r="F63" s="9" t="s">
        <v>81</v>
      </c>
      <c r="G63" s="248"/>
      <c r="H63" s="60">
        <f t="shared" si="2"/>
        <v>57</v>
      </c>
      <c r="I63" s="64" t="s">
        <v>1315</v>
      </c>
      <c r="J63" s="148">
        <v>100</v>
      </c>
      <c r="K63" s="149" t="s">
        <v>82</v>
      </c>
      <c r="L63" s="11" t="s">
        <v>23</v>
      </c>
      <c r="W63" s="63">
        <v>1</v>
      </c>
    </row>
    <row r="64" spans="2:23" ht="45" customHeight="1" x14ac:dyDescent="0.5">
      <c r="B64" s="133">
        <v>63</v>
      </c>
      <c r="C64" s="9">
        <v>1</v>
      </c>
      <c r="D64" s="13">
        <v>1.1000000000000001</v>
      </c>
      <c r="E64" s="14" t="s">
        <v>52</v>
      </c>
      <c r="F64" s="14" t="s">
        <v>83</v>
      </c>
      <c r="G64" s="244" t="s">
        <v>2467</v>
      </c>
      <c r="H64" s="144">
        <f t="shared" si="2"/>
        <v>58</v>
      </c>
      <c r="I64" s="64" t="s">
        <v>1316</v>
      </c>
      <c r="J64" s="151">
        <v>20</v>
      </c>
      <c r="K64" s="146" t="s">
        <v>84</v>
      </c>
      <c r="L64" s="11" t="s">
        <v>23</v>
      </c>
      <c r="W64" s="63">
        <v>1</v>
      </c>
    </row>
    <row r="65" spans="2:24" ht="45" customHeight="1" x14ac:dyDescent="0.5">
      <c r="B65" s="133">
        <v>64</v>
      </c>
      <c r="C65" s="9">
        <v>1</v>
      </c>
      <c r="D65" s="13">
        <v>1.1000000000000001</v>
      </c>
      <c r="E65" s="14" t="s">
        <v>52</v>
      </c>
      <c r="F65" s="14" t="s">
        <v>83</v>
      </c>
      <c r="G65" s="245"/>
      <c r="H65" s="144">
        <f t="shared" si="2"/>
        <v>59</v>
      </c>
      <c r="I65" s="64" t="s">
        <v>1317</v>
      </c>
      <c r="J65" s="151">
        <v>1</v>
      </c>
      <c r="K65" s="146" t="s">
        <v>85</v>
      </c>
      <c r="L65" s="11" t="s">
        <v>23</v>
      </c>
      <c r="W65" s="63">
        <v>1</v>
      </c>
    </row>
    <row r="66" spans="2:24" ht="45" customHeight="1" x14ac:dyDescent="0.5">
      <c r="B66" s="133">
        <v>65</v>
      </c>
      <c r="C66" s="9">
        <v>1</v>
      </c>
      <c r="D66" s="13">
        <v>1.1000000000000001</v>
      </c>
      <c r="E66" s="14" t="s">
        <v>52</v>
      </c>
      <c r="F66" s="14" t="s">
        <v>83</v>
      </c>
      <c r="G66" s="245"/>
      <c r="H66" s="144">
        <f t="shared" si="2"/>
        <v>60</v>
      </c>
      <c r="I66" s="64" t="s">
        <v>1318</v>
      </c>
      <c r="J66" s="151">
        <v>20</v>
      </c>
      <c r="K66" s="146" t="s">
        <v>86</v>
      </c>
      <c r="L66" s="11" t="s">
        <v>23</v>
      </c>
      <c r="W66" s="63">
        <v>1</v>
      </c>
    </row>
    <row r="67" spans="2:24" ht="45" customHeight="1" x14ac:dyDescent="0.5">
      <c r="B67" s="133">
        <v>66</v>
      </c>
      <c r="C67" s="9">
        <v>1</v>
      </c>
      <c r="D67" s="13">
        <v>1.1000000000000001</v>
      </c>
      <c r="E67" s="14" t="s">
        <v>52</v>
      </c>
      <c r="F67" s="14" t="s">
        <v>83</v>
      </c>
      <c r="G67" s="246"/>
      <c r="H67" s="144">
        <f t="shared" si="2"/>
        <v>61</v>
      </c>
      <c r="I67" s="64" t="s">
        <v>1319</v>
      </c>
      <c r="J67" s="151">
        <v>100</v>
      </c>
      <c r="K67" s="146" t="s">
        <v>87</v>
      </c>
      <c r="L67" s="11" t="s">
        <v>23</v>
      </c>
      <c r="W67" s="63">
        <v>1</v>
      </c>
    </row>
    <row r="68" spans="2:24" ht="45" customHeight="1" x14ac:dyDescent="0.5">
      <c r="B68" s="133">
        <v>67</v>
      </c>
      <c r="G68" s="142" t="s">
        <v>2468</v>
      </c>
      <c r="H68" s="143"/>
      <c r="I68" s="143"/>
      <c r="J68" s="142"/>
      <c r="K68" s="142"/>
      <c r="M68" s="55"/>
      <c r="N68" s="55"/>
      <c r="O68" s="55"/>
      <c r="P68" s="55"/>
      <c r="Q68" s="56"/>
      <c r="R68" s="57"/>
      <c r="S68" s="58">
        <v>3</v>
      </c>
      <c r="T68" s="57" t="s">
        <v>1256</v>
      </c>
      <c r="U68" s="58"/>
      <c r="V68" s="57"/>
      <c r="W68" s="59">
        <f>SUM(W69:W79)</f>
        <v>11</v>
      </c>
      <c r="X68" s="57" t="s">
        <v>1258</v>
      </c>
    </row>
    <row r="69" spans="2:24" ht="45" customHeight="1" x14ac:dyDescent="0.5">
      <c r="B69" s="133">
        <v>68</v>
      </c>
      <c r="C69" s="9">
        <v>1</v>
      </c>
      <c r="D69" s="13">
        <v>1.1000000000000001</v>
      </c>
      <c r="E69" s="15" t="s">
        <v>88</v>
      </c>
      <c r="F69" s="15" t="s">
        <v>89</v>
      </c>
      <c r="G69" s="250" t="s">
        <v>2469</v>
      </c>
      <c r="H69" s="71">
        <f>+H67+1</f>
        <v>62</v>
      </c>
      <c r="I69" s="64" t="s">
        <v>1320</v>
      </c>
      <c r="J69" s="150">
        <v>10000</v>
      </c>
      <c r="K69" s="73" t="s">
        <v>2470</v>
      </c>
      <c r="L69" s="11" t="s">
        <v>23</v>
      </c>
      <c r="W69" s="63">
        <v>1</v>
      </c>
    </row>
    <row r="70" spans="2:24" ht="45" customHeight="1" x14ac:dyDescent="0.5">
      <c r="B70" s="133">
        <v>69</v>
      </c>
      <c r="C70" s="9">
        <v>1</v>
      </c>
      <c r="D70" s="13">
        <v>1.1000000000000001</v>
      </c>
      <c r="E70" s="15" t="s">
        <v>88</v>
      </c>
      <c r="F70" s="15" t="s">
        <v>89</v>
      </c>
      <c r="G70" s="251"/>
      <c r="H70" s="71">
        <f t="shared" ref="H70:H79" si="3">+H69+1</f>
        <v>63</v>
      </c>
      <c r="I70" s="64" t="s">
        <v>1321</v>
      </c>
      <c r="J70" s="150">
        <v>1</v>
      </c>
      <c r="K70" s="73" t="s">
        <v>90</v>
      </c>
      <c r="L70" s="11" t="s">
        <v>23</v>
      </c>
      <c r="W70" s="63">
        <v>1</v>
      </c>
    </row>
    <row r="71" spans="2:24" ht="45" customHeight="1" x14ac:dyDescent="0.5">
      <c r="B71" s="133">
        <v>70</v>
      </c>
      <c r="C71" s="9">
        <v>1</v>
      </c>
      <c r="D71" s="13">
        <v>1.1000000000000001</v>
      </c>
      <c r="E71" s="15" t="s">
        <v>88</v>
      </c>
      <c r="F71" s="15" t="s">
        <v>89</v>
      </c>
      <c r="G71" s="251"/>
      <c r="H71" s="71">
        <f t="shared" si="3"/>
        <v>64</v>
      </c>
      <c r="I71" s="64" t="s">
        <v>1322</v>
      </c>
      <c r="J71" s="150">
        <v>1</v>
      </c>
      <c r="K71" s="73" t="s">
        <v>91</v>
      </c>
      <c r="L71" s="11" t="s">
        <v>23</v>
      </c>
      <c r="W71" s="63">
        <v>1</v>
      </c>
    </row>
    <row r="72" spans="2:24" ht="45" customHeight="1" x14ac:dyDescent="0.5">
      <c r="B72" s="133">
        <v>71</v>
      </c>
      <c r="C72" s="9">
        <v>1</v>
      </c>
      <c r="D72" s="13">
        <v>1.1000000000000001</v>
      </c>
      <c r="E72" s="15" t="s">
        <v>88</v>
      </c>
      <c r="F72" s="15" t="s">
        <v>89</v>
      </c>
      <c r="G72" s="251"/>
      <c r="H72" s="71">
        <f t="shared" si="3"/>
        <v>65</v>
      </c>
      <c r="I72" s="64" t="s">
        <v>1323</v>
      </c>
      <c r="J72" s="150">
        <v>1</v>
      </c>
      <c r="K72" s="73" t="s">
        <v>92</v>
      </c>
      <c r="L72" s="11" t="s">
        <v>23</v>
      </c>
      <c r="W72" s="63">
        <v>1</v>
      </c>
    </row>
    <row r="73" spans="2:24" ht="45" customHeight="1" x14ac:dyDescent="0.5">
      <c r="B73" s="133">
        <v>72</v>
      </c>
      <c r="C73" s="9">
        <v>1</v>
      </c>
      <c r="D73" s="13">
        <v>1.1000000000000001</v>
      </c>
      <c r="E73" s="15" t="s">
        <v>88</v>
      </c>
      <c r="F73" s="15" t="s">
        <v>89</v>
      </c>
      <c r="G73" s="251"/>
      <c r="H73" s="71">
        <f t="shared" si="3"/>
        <v>66</v>
      </c>
      <c r="I73" s="64" t="s">
        <v>1324</v>
      </c>
      <c r="J73" s="150">
        <v>5</v>
      </c>
      <c r="K73" s="73" t="s">
        <v>93</v>
      </c>
      <c r="L73" s="11" t="s">
        <v>23</v>
      </c>
      <c r="W73" s="63">
        <v>1</v>
      </c>
    </row>
    <row r="74" spans="2:24" ht="45" customHeight="1" x14ac:dyDescent="0.5">
      <c r="B74" s="133">
        <v>73</v>
      </c>
      <c r="C74" s="9">
        <v>1</v>
      </c>
      <c r="D74" s="13">
        <v>1.1000000000000001</v>
      </c>
      <c r="E74" s="15" t="s">
        <v>88</v>
      </c>
      <c r="F74" s="15" t="s">
        <v>89</v>
      </c>
      <c r="G74" s="252"/>
      <c r="H74" s="71">
        <f t="shared" si="3"/>
        <v>67</v>
      </c>
      <c r="I74" s="64" t="s">
        <v>1325</v>
      </c>
      <c r="J74" s="150">
        <v>1</v>
      </c>
      <c r="K74" s="73" t="s">
        <v>94</v>
      </c>
      <c r="L74" s="11" t="s">
        <v>23</v>
      </c>
      <c r="W74" s="63">
        <v>1</v>
      </c>
    </row>
    <row r="75" spans="2:24" ht="45" customHeight="1" x14ac:dyDescent="0.5">
      <c r="B75" s="133">
        <v>74</v>
      </c>
      <c r="C75" s="9">
        <v>1</v>
      </c>
      <c r="D75" s="13">
        <v>1.1000000000000001</v>
      </c>
      <c r="E75" s="15" t="s">
        <v>88</v>
      </c>
      <c r="F75" s="9" t="s">
        <v>95</v>
      </c>
      <c r="G75" s="247" t="s">
        <v>2471</v>
      </c>
      <c r="H75" s="60">
        <f t="shared" si="3"/>
        <v>68</v>
      </c>
      <c r="I75" s="64" t="s">
        <v>1326</v>
      </c>
      <c r="J75" s="148">
        <v>20</v>
      </c>
      <c r="K75" s="147" t="s">
        <v>96</v>
      </c>
      <c r="L75" s="11" t="s">
        <v>23</v>
      </c>
      <c r="W75" s="63">
        <v>1</v>
      </c>
    </row>
    <row r="76" spans="2:24" ht="45" customHeight="1" x14ac:dyDescent="0.5">
      <c r="B76" s="133">
        <v>75</v>
      </c>
      <c r="C76" s="9">
        <v>1</v>
      </c>
      <c r="D76" s="13">
        <v>1.1000000000000001</v>
      </c>
      <c r="E76" s="15" t="s">
        <v>88</v>
      </c>
      <c r="F76" s="9" t="s">
        <v>95</v>
      </c>
      <c r="G76" s="248"/>
      <c r="H76" s="60">
        <f t="shared" si="3"/>
        <v>69</v>
      </c>
      <c r="I76" s="64" t="s">
        <v>1327</v>
      </c>
      <c r="J76" s="148">
        <v>10</v>
      </c>
      <c r="K76" s="147" t="s">
        <v>2472</v>
      </c>
      <c r="L76" s="11" t="s">
        <v>23</v>
      </c>
      <c r="W76" s="63">
        <v>1</v>
      </c>
    </row>
    <row r="77" spans="2:24" ht="45" customHeight="1" x14ac:dyDescent="0.5">
      <c r="B77" s="133">
        <v>76</v>
      </c>
      <c r="C77" s="9">
        <v>1</v>
      </c>
      <c r="D77" s="13">
        <v>1.1000000000000001</v>
      </c>
      <c r="E77" s="15" t="s">
        <v>88</v>
      </c>
      <c r="F77" s="15" t="s">
        <v>97</v>
      </c>
      <c r="G77" s="250" t="s">
        <v>2473</v>
      </c>
      <c r="H77" s="71">
        <f t="shared" si="3"/>
        <v>70</v>
      </c>
      <c r="I77" s="64" t="s">
        <v>1328</v>
      </c>
      <c r="J77" s="150">
        <v>15</v>
      </c>
      <c r="K77" s="73" t="s">
        <v>98</v>
      </c>
      <c r="L77" s="11" t="s">
        <v>23</v>
      </c>
      <c r="W77" s="63">
        <v>1</v>
      </c>
    </row>
    <row r="78" spans="2:24" ht="45" customHeight="1" x14ac:dyDescent="0.5">
      <c r="B78" s="133">
        <v>77</v>
      </c>
      <c r="C78" s="9">
        <v>1</v>
      </c>
      <c r="D78" s="13">
        <v>1.1000000000000001</v>
      </c>
      <c r="E78" s="15" t="s">
        <v>88</v>
      </c>
      <c r="F78" s="15" t="s">
        <v>97</v>
      </c>
      <c r="G78" s="251"/>
      <c r="H78" s="71">
        <f t="shared" si="3"/>
        <v>71</v>
      </c>
      <c r="I78" s="64" t="s">
        <v>1329</v>
      </c>
      <c r="J78" s="150">
        <v>20</v>
      </c>
      <c r="K78" s="73" t="s">
        <v>99</v>
      </c>
      <c r="L78" s="11" t="s">
        <v>23</v>
      </c>
      <c r="W78" s="63">
        <v>1</v>
      </c>
    </row>
    <row r="79" spans="2:24" ht="45" customHeight="1" x14ac:dyDescent="0.5">
      <c r="B79" s="133">
        <v>78</v>
      </c>
      <c r="C79" s="9">
        <v>1</v>
      </c>
      <c r="D79" s="13">
        <v>1.1000000000000001</v>
      </c>
      <c r="E79" s="15" t="s">
        <v>88</v>
      </c>
      <c r="F79" s="15" t="s">
        <v>97</v>
      </c>
      <c r="G79" s="252"/>
      <c r="H79" s="71">
        <f t="shared" si="3"/>
        <v>72</v>
      </c>
      <c r="I79" s="64" t="s">
        <v>1330</v>
      </c>
      <c r="J79" s="150">
        <v>100</v>
      </c>
      <c r="K79" s="73" t="s">
        <v>2474</v>
      </c>
      <c r="L79" s="11" t="s">
        <v>23</v>
      </c>
      <c r="W79" s="63">
        <v>1</v>
      </c>
    </row>
    <row r="80" spans="2:24" ht="45" customHeight="1" x14ac:dyDescent="0.5">
      <c r="B80" s="133">
        <v>79</v>
      </c>
      <c r="G80" s="142" t="s">
        <v>2475</v>
      </c>
      <c r="H80" s="143"/>
      <c r="I80" s="143"/>
      <c r="J80" s="142"/>
      <c r="K80" s="142"/>
      <c r="M80" s="55"/>
      <c r="N80" s="55"/>
      <c r="O80" s="55"/>
      <c r="P80" s="55"/>
      <c r="Q80" s="56"/>
      <c r="R80" s="57"/>
      <c r="S80" s="58">
        <v>3</v>
      </c>
      <c r="T80" s="57" t="s">
        <v>1256</v>
      </c>
      <c r="U80" s="58"/>
      <c r="V80" s="57"/>
      <c r="W80" s="59">
        <f>SUM(W81:W91)</f>
        <v>11</v>
      </c>
      <c r="X80" s="57" t="s">
        <v>1258</v>
      </c>
    </row>
    <row r="81" spans="2:24" ht="45" customHeight="1" x14ac:dyDescent="0.5">
      <c r="B81" s="133">
        <v>80</v>
      </c>
      <c r="C81" s="9">
        <v>1</v>
      </c>
      <c r="D81" s="13">
        <v>1.1000000000000001</v>
      </c>
      <c r="E81" s="14" t="s">
        <v>100</v>
      </c>
      <c r="F81" s="14" t="s">
        <v>101</v>
      </c>
      <c r="G81" s="244" t="s">
        <v>2476</v>
      </c>
      <c r="H81" s="144">
        <f>+H79+1</f>
        <v>73</v>
      </c>
      <c r="I81" s="64" t="s">
        <v>1331</v>
      </c>
      <c r="J81" s="144">
        <v>100</v>
      </c>
      <c r="K81" s="146" t="s">
        <v>102</v>
      </c>
      <c r="L81" s="11" t="s">
        <v>23</v>
      </c>
      <c r="W81" s="63">
        <v>1</v>
      </c>
    </row>
    <row r="82" spans="2:24" ht="45" customHeight="1" x14ac:dyDescent="0.5">
      <c r="B82" s="133">
        <v>81</v>
      </c>
      <c r="C82" s="9">
        <v>1</v>
      </c>
      <c r="D82" s="13">
        <v>1.1000000000000001</v>
      </c>
      <c r="E82" s="14" t="s">
        <v>100</v>
      </c>
      <c r="F82" s="14" t="s">
        <v>101</v>
      </c>
      <c r="G82" s="245"/>
      <c r="H82" s="144">
        <f t="shared" ref="H82:H91" si="4">+H81+1</f>
        <v>74</v>
      </c>
      <c r="I82" s="64" t="s">
        <v>1332</v>
      </c>
      <c r="J82" s="144">
        <v>100</v>
      </c>
      <c r="K82" s="146" t="s">
        <v>103</v>
      </c>
      <c r="L82" s="11" t="s">
        <v>23</v>
      </c>
      <c r="W82" s="63">
        <v>1</v>
      </c>
    </row>
    <row r="83" spans="2:24" ht="45" customHeight="1" x14ac:dyDescent="0.5">
      <c r="B83" s="133">
        <v>82</v>
      </c>
      <c r="C83" s="9">
        <v>1</v>
      </c>
      <c r="D83" s="13">
        <v>1.1000000000000001</v>
      </c>
      <c r="E83" s="14" t="s">
        <v>100</v>
      </c>
      <c r="F83" s="14" t="s">
        <v>101</v>
      </c>
      <c r="G83" s="245"/>
      <c r="H83" s="144">
        <f t="shared" si="4"/>
        <v>75</v>
      </c>
      <c r="I83" s="64" t="s">
        <v>1333</v>
      </c>
      <c r="J83" s="144">
        <v>1</v>
      </c>
      <c r="K83" s="146" t="s">
        <v>104</v>
      </c>
      <c r="L83" s="11" t="s">
        <v>23</v>
      </c>
      <c r="W83" s="63">
        <v>1</v>
      </c>
    </row>
    <row r="84" spans="2:24" ht="45" customHeight="1" x14ac:dyDescent="0.5">
      <c r="B84" s="133">
        <v>83</v>
      </c>
      <c r="C84" s="9">
        <v>1</v>
      </c>
      <c r="D84" s="13">
        <v>1.1000000000000001</v>
      </c>
      <c r="E84" s="14" t="s">
        <v>100</v>
      </c>
      <c r="F84" s="14" t="s">
        <v>101</v>
      </c>
      <c r="G84" s="245"/>
      <c r="H84" s="144">
        <f t="shared" si="4"/>
        <v>76</v>
      </c>
      <c r="I84" s="64" t="s">
        <v>1334</v>
      </c>
      <c r="J84" s="144">
        <v>1</v>
      </c>
      <c r="K84" s="146" t="s">
        <v>105</v>
      </c>
      <c r="L84" s="11" t="s">
        <v>23</v>
      </c>
      <c r="W84" s="63">
        <v>1</v>
      </c>
    </row>
    <row r="85" spans="2:24" ht="45" customHeight="1" x14ac:dyDescent="0.5">
      <c r="B85" s="133">
        <v>84</v>
      </c>
      <c r="C85" s="9">
        <v>1</v>
      </c>
      <c r="D85" s="13">
        <v>1.1000000000000001</v>
      </c>
      <c r="E85" s="14" t="s">
        <v>100</v>
      </c>
      <c r="F85" s="14" t="s">
        <v>101</v>
      </c>
      <c r="G85" s="246"/>
      <c r="H85" s="144">
        <f t="shared" si="4"/>
        <v>77</v>
      </c>
      <c r="I85" s="64" t="s">
        <v>1335</v>
      </c>
      <c r="J85" s="144">
        <v>4</v>
      </c>
      <c r="K85" s="146" t="s">
        <v>106</v>
      </c>
      <c r="L85" s="11" t="s">
        <v>23</v>
      </c>
      <c r="W85" s="63">
        <v>1</v>
      </c>
    </row>
    <row r="86" spans="2:24" ht="45" customHeight="1" x14ac:dyDescent="0.5">
      <c r="B86" s="133">
        <v>85</v>
      </c>
      <c r="C86" s="9">
        <v>1</v>
      </c>
      <c r="D86" s="13">
        <v>1.1000000000000001</v>
      </c>
      <c r="E86" s="14" t="s">
        <v>100</v>
      </c>
      <c r="F86" s="9" t="s">
        <v>107</v>
      </c>
      <c r="G86" s="247" t="s">
        <v>2477</v>
      </c>
      <c r="H86" s="60">
        <f t="shared" si="4"/>
        <v>78</v>
      </c>
      <c r="I86" s="64" t="s">
        <v>1336</v>
      </c>
      <c r="J86" s="60">
        <v>100</v>
      </c>
      <c r="K86" s="147" t="s">
        <v>108</v>
      </c>
      <c r="L86" s="11" t="s">
        <v>23</v>
      </c>
      <c r="W86" s="63">
        <v>1</v>
      </c>
    </row>
    <row r="87" spans="2:24" ht="45" customHeight="1" x14ac:dyDescent="0.5">
      <c r="B87" s="133">
        <v>86</v>
      </c>
      <c r="C87" s="9">
        <v>1</v>
      </c>
      <c r="D87" s="13">
        <v>1.1000000000000001</v>
      </c>
      <c r="E87" s="14" t="s">
        <v>100</v>
      </c>
      <c r="F87" s="9" t="s">
        <v>107</v>
      </c>
      <c r="G87" s="249"/>
      <c r="H87" s="60">
        <f t="shared" si="4"/>
        <v>79</v>
      </c>
      <c r="I87" s="64" t="s">
        <v>1337</v>
      </c>
      <c r="J87" s="60">
        <v>1</v>
      </c>
      <c r="K87" s="147" t="s">
        <v>109</v>
      </c>
      <c r="L87" s="11" t="s">
        <v>23</v>
      </c>
      <c r="W87" s="63">
        <v>1</v>
      </c>
    </row>
    <row r="88" spans="2:24" ht="45" customHeight="1" x14ac:dyDescent="0.5">
      <c r="B88" s="133">
        <v>87</v>
      </c>
      <c r="C88" s="9">
        <v>1</v>
      </c>
      <c r="D88" s="13">
        <v>1.1000000000000001</v>
      </c>
      <c r="E88" s="14" t="s">
        <v>100</v>
      </c>
      <c r="F88" s="9" t="s">
        <v>107</v>
      </c>
      <c r="G88" s="249"/>
      <c r="H88" s="60">
        <f t="shared" si="4"/>
        <v>80</v>
      </c>
      <c r="I88" s="64" t="s">
        <v>1338</v>
      </c>
      <c r="J88" s="60">
        <v>100</v>
      </c>
      <c r="K88" s="147" t="s">
        <v>2478</v>
      </c>
      <c r="L88" s="11" t="s">
        <v>23</v>
      </c>
      <c r="W88" s="63">
        <v>1</v>
      </c>
    </row>
    <row r="89" spans="2:24" ht="45" customHeight="1" x14ac:dyDescent="0.5">
      <c r="B89" s="133">
        <v>88</v>
      </c>
      <c r="C89" s="9">
        <v>1</v>
      </c>
      <c r="D89" s="13">
        <v>1.1000000000000001</v>
      </c>
      <c r="E89" s="14" t="s">
        <v>100</v>
      </c>
      <c r="F89" s="9" t="s">
        <v>107</v>
      </c>
      <c r="G89" s="248"/>
      <c r="H89" s="60">
        <f t="shared" si="4"/>
        <v>81</v>
      </c>
      <c r="I89" s="64" t="s">
        <v>1339</v>
      </c>
      <c r="J89" s="60">
        <v>100</v>
      </c>
      <c r="K89" s="147" t="s">
        <v>110</v>
      </c>
      <c r="L89" s="11" t="s">
        <v>23</v>
      </c>
      <c r="W89" s="63">
        <v>1</v>
      </c>
    </row>
    <row r="90" spans="2:24" ht="45" customHeight="1" x14ac:dyDescent="0.5">
      <c r="B90" s="133">
        <v>89</v>
      </c>
      <c r="C90" s="9">
        <v>1</v>
      </c>
      <c r="D90" s="13">
        <v>1.1000000000000001</v>
      </c>
      <c r="E90" s="14" t="s">
        <v>100</v>
      </c>
      <c r="F90" s="14" t="s">
        <v>111</v>
      </c>
      <c r="G90" s="244" t="s">
        <v>2479</v>
      </c>
      <c r="H90" s="144">
        <f t="shared" si="4"/>
        <v>82</v>
      </c>
      <c r="I90" s="64" t="s">
        <v>1340</v>
      </c>
      <c r="J90" s="144">
        <v>100</v>
      </c>
      <c r="K90" s="146" t="s">
        <v>112</v>
      </c>
      <c r="L90" s="11" t="s">
        <v>23</v>
      </c>
      <c r="W90" s="63">
        <v>1</v>
      </c>
    </row>
    <row r="91" spans="2:24" ht="45" customHeight="1" x14ac:dyDescent="0.5">
      <c r="B91" s="133">
        <v>90</v>
      </c>
      <c r="C91" s="9">
        <v>1</v>
      </c>
      <c r="D91" s="13">
        <v>1.1000000000000001</v>
      </c>
      <c r="E91" s="14" t="s">
        <v>100</v>
      </c>
      <c r="F91" s="14" t="s">
        <v>111</v>
      </c>
      <c r="G91" s="246"/>
      <c r="H91" s="144">
        <f t="shared" si="4"/>
        <v>83</v>
      </c>
      <c r="I91" s="64" t="s">
        <v>1341</v>
      </c>
      <c r="J91" s="144">
        <v>100</v>
      </c>
      <c r="K91" s="146" t="s">
        <v>113</v>
      </c>
      <c r="L91" s="11" t="s">
        <v>23</v>
      </c>
      <c r="W91" s="63">
        <v>1</v>
      </c>
    </row>
    <row r="92" spans="2:24" ht="45" customHeight="1" x14ac:dyDescent="0.5">
      <c r="B92" s="133">
        <v>91</v>
      </c>
      <c r="G92" s="138" t="s">
        <v>2480</v>
      </c>
      <c r="H92" s="139"/>
      <c r="I92" s="139"/>
      <c r="J92" s="138"/>
      <c r="K92" s="138"/>
      <c r="M92" s="51"/>
      <c r="N92" s="51"/>
      <c r="O92" s="51"/>
      <c r="P92" s="51"/>
      <c r="Q92" s="52">
        <v>10</v>
      </c>
      <c r="R92" s="53" t="s">
        <v>1255</v>
      </c>
      <c r="S92" s="54">
        <f>SUM(S93:S154)</f>
        <v>23</v>
      </c>
      <c r="T92" s="53" t="s">
        <v>1256</v>
      </c>
      <c r="U92" s="54">
        <v>30</v>
      </c>
      <c r="V92" s="53" t="s">
        <v>1257</v>
      </c>
      <c r="W92" s="54">
        <f>SUM(W93:W154)/2</f>
        <v>52</v>
      </c>
      <c r="X92" s="53" t="s">
        <v>1258</v>
      </c>
    </row>
    <row r="93" spans="2:24" ht="45" customHeight="1" x14ac:dyDescent="0.5">
      <c r="B93" s="133">
        <v>92</v>
      </c>
      <c r="G93" s="142" t="s">
        <v>2481</v>
      </c>
      <c r="H93" s="143"/>
      <c r="I93" s="143"/>
      <c r="J93" s="142"/>
      <c r="K93" s="142"/>
      <c r="M93" s="55"/>
      <c r="N93" s="55"/>
      <c r="O93" s="55"/>
      <c r="P93" s="55"/>
      <c r="Q93" s="56"/>
      <c r="R93" s="57"/>
      <c r="S93" s="58">
        <v>2</v>
      </c>
      <c r="T93" s="57" t="s">
        <v>1256</v>
      </c>
      <c r="U93" s="58"/>
      <c r="V93" s="57"/>
      <c r="W93" s="59">
        <f>SUM(W94:W98)</f>
        <v>5</v>
      </c>
      <c r="X93" s="57" t="s">
        <v>1258</v>
      </c>
    </row>
    <row r="94" spans="2:24" ht="45" customHeight="1" x14ac:dyDescent="0.5">
      <c r="B94" s="133">
        <v>93</v>
      </c>
      <c r="C94" s="9">
        <v>1</v>
      </c>
      <c r="D94" s="16">
        <v>1.2</v>
      </c>
      <c r="E94" s="14" t="s">
        <v>114</v>
      </c>
      <c r="F94" s="14" t="s">
        <v>115</v>
      </c>
      <c r="G94" s="244" t="s">
        <v>2482</v>
      </c>
      <c r="H94" s="144">
        <f>+H91+1</f>
        <v>84</v>
      </c>
      <c r="I94" s="64" t="s">
        <v>1342</v>
      </c>
      <c r="J94" s="144">
        <v>32</v>
      </c>
      <c r="K94" s="146" t="s">
        <v>2483</v>
      </c>
      <c r="L94" s="11" t="s">
        <v>116</v>
      </c>
      <c r="W94" s="63">
        <v>1</v>
      </c>
    </row>
    <row r="95" spans="2:24" ht="45" customHeight="1" x14ac:dyDescent="0.5">
      <c r="B95" s="133">
        <v>94</v>
      </c>
      <c r="C95" s="9">
        <v>1</v>
      </c>
      <c r="D95" s="16">
        <v>1.2</v>
      </c>
      <c r="E95" s="14" t="s">
        <v>114</v>
      </c>
      <c r="F95" s="14" t="s">
        <v>115</v>
      </c>
      <c r="G95" s="245"/>
      <c r="H95" s="144">
        <f>+H94+1</f>
        <v>85</v>
      </c>
      <c r="I95" s="64" t="s">
        <v>1343</v>
      </c>
      <c r="J95" s="144">
        <v>40</v>
      </c>
      <c r="K95" s="146" t="s">
        <v>117</v>
      </c>
      <c r="L95" s="11" t="s">
        <v>116</v>
      </c>
      <c r="W95" s="63">
        <v>1</v>
      </c>
    </row>
    <row r="96" spans="2:24" ht="45" customHeight="1" x14ac:dyDescent="0.5">
      <c r="B96" s="133">
        <v>95</v>
      </c>
      <c r="C96" s="9">
        <v>1</v>
      </c>
      <c r="D96" s="16">
        <v>1.2</v>
      </c>
      <c r="E96" s="14" t="s">
        <v>114</v>
      </c>
      <c r="F96" s="14" t="s">
        <v>115</v>
      </c>
      <c r="G96" s="246"/>
      <c r="H96" s="144">
        <f>+H95+1</f>
        <v>86</v>
      </c>
      <c r="I96" s="64" t="s">
        <v>1344</v>
      </c>
      <c r="J96" s="144">
        <v>40</v>
      </c>
      <c r="K96" s="146" t="s">
        <v>118</v>
      </c>
      <c r="L96" s="11" t="s">
        <v>116</v>
      </c>
      <c r="W96" s="63">
        <v>1</v>
      </c>
    </row>
    <row r="97" spans="1:24" ht="45" customHeight="1" x14ac:dyDescent="0.5">
      <c r="B97" s="133">
        <v>96</v>
      </c>
      <c r="C97" s="9">
        <v>1</v>
      </c>
      <c r="D97" s="16">
        <v>1.2</v>
      </c>
      <c r="E97" s="14" t="s">
        <v>114</v>
      </c>
      <c r="F97" s="9" t="s">
        <v>119</v>
      </c>
      <c r="G97" s="247" t="s">
        <v>2484</v>
      </c>
      <c r="H97" s="60">
        <f>+H96+1</f>
        <v>87</v>
      </c>
      <c r="I97" s="64" t="s">
        <v>1345</v>
      </c>
      <c r="J97" s="60">
        <v>39</v>
      </c>
      <c r="K97" s="147" t="s">
        <v>2485</v>
      </c>
      <c r="L97" s="11" t="s">
        <v>116</v>
      </c>
      <c r="W97" s="63">
        <v>1</v>
      </c>
    </row>
    <row r="98" spans="1:24" ht="45" customHeight="1" x14ac:dyDescent="0.5">
      <c r="B98" s="133">
        <v>97</v>
      </c>
      <c r="C98" s="9">
        <v>1</v>
      </c>
      <c r="D98" s="16">
        <v>1.2</v>
      </c>
      <c r="E98" s="14" t="s">
        <v>114</v>
      </c>
      <c r="F98" s="9" t="s">
        <v>119</v>
      </c>
      <c r="G98" s="248"/>
      <c r="H98" s="60">
        <f>+H97+1</f>
        <v>88</v>
      </c>
      <c r="I98" s="64" t="s">
        <v>1346</v>
      </c>
      <c r="J98" s="60">
        <v>39</v>
      </c>
      <c r="K98" s="149" t="s">
        <v>2486</v>
      </c>
      <c r="L98" s="11" t="s">
        <v>116</v>
      </c>
      <c r="W98" s="63">
        <v>1</v>
      </c>
    </row>
    <row r="99" spans="1:24" ht="45" customHeight="1" x14ac:dyDescent="0.5">
      <c r="B99" s="133">
        <v>98</v>
      </c>
      <c r="G99" s="142" t="s">
        <v>2487</v>
      </c>
      <c r="H99" s="143"/>
      <c r="I99" s="143"/>
      <c r="J99" s="142"/>
      <c r="K99" s="142"/>
      <c r="M99" s="55"/>
      <c r="N99" s="55"/>
      <c r="O99" s="55"/>
      <c r="P99" s="55"/>
      <c r="Q99" s="56"/>
      <c r="R99" s="57"/>
      <c r="S99" s="58">
        <v>2</v>
      </c>
      <c r="T99" s="57" t="s">
        <v>1256</v>
      </c>
      <c r="U99" s="58"/>
      <c r="V99" s="57"/>
      <c r="W99" s="59">
        <f>SUM(W100:W101)</f>
        <v>2</v>
      </c>
      <c r="X99" s="57" t="s">
        <v>1258</v>
      </c>
    </row>
    <row r="100" spans="1:24" ht="64.95" customHeight="1" x14ac:dyDescent="0.5">
      <c r="B100" s="133">
        <v>99</v>
      </c>
      <c r="C100" s="9">
        <v>1</v>
      </c>
      <c r="D100" s="16">
        <v>1.2</v>
      </c>
      <c r="E100" s="15" t="s">
        <v>120</v>
      </c>
      <c r="F100" s="15" t="s">
        <v>121</v>
      </c>
      <c r="G100" s="153" t="s">
        <v>2488</v>
      </c>
      <c r="H100" s="71">
        <f>+H98+1</f>
        <v>89</v>
      </c>
      <c r="I100" s="64" t="s">
        <v>1347</v>
      </c>
      <c r="J100" s="71">
        <v>40</v>
      </c>
      <c r="K100" s="73" t="s">
        <v>2489</v>
      </c>
      <c r="L100" s="11" t="s">
        <v>116</v>
      </c>
      <c r="W100" s="63">
        <v>1</v>
      </c>
    </row>
    <row r="101" spans="1:24" ht="45" customHeight="1" x14ac:dyDescent="0.5">
      <c r="B101" s="133">
        <v>100</v>
      </c>
      <c r="C101" s="9">
        <v>1</v>
      </c>
      <c r="D101" s="16">
        <v>1.2</v>
      </c>
      <c r="E101" s="15" t="s">
        <v>120</v>
      </c>
      <c r="F101" s="17" t="s">
        <v>122</v>
      </c>
      <c r="G101" s="154" t="s">
        <v>2490</v>
      </c>
      <c r="H101" s="60">
        <f>+H100+1</f>
        <v>90</v>
      </c>
      <c r="I101" s="64" t="s">
        <v>1348</v>
      </c>
      <c r="J101" s="60">
        <v>10</v>
      </c>
      <c r="K101" s="149" t="s">
        <v>2491</v>
      </c>
      <c r="L101" s="11" t="s">
        <v>116</v>
      </c>
      <c r="W101" s="63">
        <v>1</v>
      </c>
    </row>
    <row r="102" spans="1:24" ht="45" customHeight="1" x14ac:dyDescent="0.5">
      <c r="B102" s="133">
        <v>101</v>
      </c>
      <c r="G102" s="142" t="s">
        <v>2492</v>
      </c>
      <c r="H102" s="143"/>
      <c r="I102" s="143"/>
      <c r="J102" s="142"/>
      <c r="K102" s="142"/>
      <c r="M102" s="55"/>
      <c r="N102" s="55"/>
      <c r="O102" s="55"/>
      <c r="P102" s="55"/>
      <c r="Q102" s="56"/>
      <c r="R102" s="57"/>
      <c r="S102" s="58">
        <v>2</v>
      </c>
      <c r="T102" s="57" t="s">
        <v>1256</v>
      </c>
      <c r="U102" s="58"/>
      <c r="V102" s="57"/>
      <c r="W102" s="59">
        <f>SUM(W103:W105)</f>
        <v>3</v>
      </c>
      <c r="X102" s="57" t="s">
        <v>1258</v>
      </c>
    </row>
    <row r="103" spans="1:24" ht="45" customHeight="1" x14ac:dyDescent="0.5">
      <c r="B103" s="133">
        <v>102</v>
      </c>
      <c r="C103" s="9">
        <v>1</v>
      </c>
      <c r="D103" s="16">
        <v>1.2</v>
      </c>
      <c r="E103" s="14" t="s">
        <v>123</v>
      </c>
      <c r="F103" s="14" t="s">
        <v>124</v>
      </c>
      <c r="G103" s="152" t="s">
        <v>2493</v>
      </c>
      <c r="H103" s="144">
        <f>+H101+1</f>
        <v>91</v>
      </c>
      <c r="I103" s="64" t="s">
        <v>1349</v>
      </c>
      <c r="J103" s="144">
        <v>30</v>
      </c>
      <c r="K103" s="146" t="s">
        <v>2494</v>
      </c>
      <c r="L103" s="11" t="s">
        <v>116</v>
      </c>
      <c r="W103" s="63">
        <v>1</v>
      </c>
    </row>
    <row r="104" spans="1:24" ht="45" customHeight="1" x14ac:dyDescent="0.5">
      <c r="B104" s="133">
        <v>103</v>
      </c>
      <c r="C104" s="9">
        <v>1</v>
      </c>
      <c r="D104" s="16">
        <v>1.2</v>
      </c>
      <c r="E104" s="14" t="s">
        <v>123</v>
      </c>
      <c r="F104" s="9" t="s">
        <v>125</v>
      </c>
      <c r="G104" s="247" t="s">
        <v>2495</v>
      </c>
      <c r="H104" s="60">
        <f>+H103+1</f>
        <v>92</v>
      </c>
      <c r="I104" s="64" t="s">
        <v>1350</v>
      </c>
      <c r="J104" s="155">
        <v>1</v>
      </c>
      <c r="K104" s="149" t="s">
        <v>126</v>
      </c>
      <c r="L104" s="11" t="s">
        <v>116</v>
      </c>
      <c r="W104" s="63">
        <v>1</v>
      </c>
    </row>
    <row r="105" spans="1:24" ht="45" customHeight="1" x14ac:dyDescent="0.5">
      <c r="B105" s="133">
        <v>104</v>
      </c>
      <c r="C105" s="9">
        <v>1</v>
      </c>
      <c r="D105" s="16">
        <v>1.2</v>
      </c>
      <c r="E105" s="14" t="s">
        <v>123</v>
      </c>
      <c r="F105" s="9" t="s">
        <v>125</v>
      </c>
      <c r="G105" s="248"/>
      <c r="H105" s="60">
        <f>+H104+1</f>
        <v>93</v>
      </c>
      <c r="I105" s="64" t="s">
        <v>1351</v>
      </c>
      <c r="J105" s="155">
        <v>1</v>
      </c>
      <c r="K105" s="149" t="s">
        <v>2496</v>
      </c>
      <c r="L105" s="11" t="s">
        <v>116</v>
      </c>
      <c r="W105" s="63">
        <v>1</v>
      </c>
    </row>
    <row r="106" spans="1:24" ht="45" customHeight="1" x14ac:dyDescent="0.5">
      <c r="B106" s="133">
        <v>105</v>
      </c>
      <c r="G106" s="142" t="s">
        <v>2497</v>
      </c>
      <c r="H106" s="143"/>
      <c r="I106" s="143"/>
      <c r="J106" s="142"/>
      <c r="K106" s="142"/>
      <c r="M106" s="55"/>
      <c r="N106" s="55"/>
      <c r="O106" s="55"/>
      <c r="P106" s="55"/>
      <c r="Q106" s="56"/>
      <c r="R106" s="57"/>
      <c r="S106" s="58">
        <v>2</v>
      </c>
      <c r="T106" s="57" t="s">
        <v>1256</v>
      </c>
      <c r="U106" s="58"/>
      <c r="V106" s="57"/>
      <c r="W106" s="59">
        <f>SUM(W107:W109)</f>
        <v>3</v>
      </c>
      <c r="X106" s="57" t="s">
        <v>1258</v>
      </c>
    </row>
    <row r="107" spans="1:24" ht="45" customHeight="1" x14ac:dyDescent="0.5">
      <c r="B107" s="133">
        <v>106</v>
      </c>
      <c r="C107" s="9">
        <v>1</v>
      </c>
      <c r="D107" s="16">
        <v>1.2</v>
      </c>
      <c r="E107" s="15" t="s">
        <v>127</v>
      </c>
      <c r="F107" s="15" t="s">
        <v>128</v>
      </c>
      <c r="G107" s="250" t="s">
        <v>2498</v>
      </c>
      <c r="H107" s="71">
        <f>+H105+1</f>
        <v>94</v>
      </c>
      <c r="I107" s="64" t="s">
        <v>1352</v>
      </c>
      <c r="J107" s="75">
        <v>0.2</v>
      </c>
      <c r="K107" s="73" t="s">
        <v>2499</v>
      </c>
      <c r="L107" s="11" t="s">
        <v>116</v>
      </c>
      <c r="W107" s="63">
        <v>1</v>
      </c>
    </row>
    <row r="108" spans="1:24" ht="45" customHeight="1" x14ac:dyDescent="0.5">
      <c r="B108" s="133">
        <v>107</v>
      </c>
      <c r="C108" s="9">
        <v>1</v>
      </c>
      <c r="D108" s="16">
        <v>1.2</v>
      </c>
      <c r="E108" s="15" t="s">
        <v>127</v>
      </c>
      <c r="F108" s="15" t="s">
        <v>128</v>
      </c>
      <c r="G108" s="252"/>
      <c r="H108" s="71">
        <f>+H107+1</f>
        <v>95</v>
      </c>
      <c r="I108" s="64" t="s">
        <v>1353</v>
      </c>
      <c r="J108" s="71" t="s">
        <v>129</v>
      </c>
      <c r="K108" s="73" t="s">
        <v>130</v>
      </c>
      <c r="L108" s="11" t="s">
        <v>116</v>
      </c>
      <c r="W108" s="63">
        <v>1</v>
      </c>
    </row>
    <row r="109" spans="1:24" ht="45" customHeight="1" x14ac:dyDescent="0.5">
      <c r="B109" s="133">
        <v>110</v>
      </c>
      <c r="C109" s="9">
        <v>1</v>
      </c>
      <c r="D109" s="16">
        <v>1.2</v>
      </c>
      <c r="E109" s="15" t="s">
        <v>127</v>
      </c>
      <c r="F109" s="9" t="s">
        <v>131</v>
      </c>
      <c r="G109" s="154" t="s">
        <v>2500</v>
      </c>
      <c r="H109" s="60">
        <f>+H108+1</f>
        <v>96</v>
      </c>
      <c r="I109" s="64" t="s">
        <v>1354</v>
      </c>
      <c r="J109" s="155">
        <v>0.75</v>
      </c>
      <c r="K109" s="147" t="s">
        <v>2501</v>
      </c>
      <c r="L109" s="11" t="s">
        <v>116</v>
      </c>
      <c r="W109" s="63">
        <v>1</v>
      </c>
    </row>
    <row r="110" spans="1:24" ht="45" customHeight="1" x14ac:dyDescent="0.5">
      <c r="B110" s="133">
        <v>111</v>
      </c>
      <c r="G110" s="142" t="s">
        <v>2502</v>
      </c>
      <c r="H110" s="143"/>
      <c r="I110" s="143"/>
      <c r="J110" s="142"/>
      <c r="K110" s="142"/>
      <c r="M110" s="55"/>
      <c r="N110" s="55"/>
      <c r="O110" s="55"/>
      <c r="P110" s="55"/>
      <c r="Q110" s="56"/>
      <c r="R110" s="57"/>
      <c r="S110" s="58">
        <v>2</v>
      </c>
      <c r="T110" s="57" t="s">
        <v>1256</v>
      </c>
      <c r="U110" s="58"/>
      <c r="V110" s="57"/>
      <c r="W110" s="59">
        <f>SUM(W111:W116)</f>
        <v>6</v>
      </c>
      <c r="X110" s="57" t="s">
        <v>1258</v>
      </c>
    </row>
    <row r="111" spans="1:24" ht="45" customHeight="1" x14ac:dyDescent="0.5">
      <c r="B111" s="133">
        <v>112</v>
      </c>
      <c r="C111" s="9">
        <v>1</v>
      </c>
      <c r="D111" s="16">
        <v>1.2</v>
      </c>
      <c r="E111" s="14" t="s">
        <v>132</v>
      </c>
      <c r="F111" s="14" t="s">
        <v>133</v>
      </c>
      <c r="G111" s="244" t="s">
        <v>2503</v>
      </c>
      <c r="H111" s="144">
        <f>+H109+1</f>
        <v>97</v>
      </c>
      <c r="I111" s="64" t="s">
        <v>1355</v>
      </c>
      <c r="J111" s="144">
        <v>40</v>
      </c>
      <c r="K111" s="146" t="s">
        <v>2504</v>
      </c>
      <c r="L111" s="11" t="s">
        <v>116</v>
      </c>
      <c r="W111" s="63">
        <v>1</v>
      </c>
    </row>
    <row r="112" spans="1:24" ht="45" customHeight="1" x14ac:dyDescent="0.5">
      <c r="A112" s="156"/>
      <c r="B112" s="133"/>
      <c r="C112" s="9">
        <v>1</v>
      </c>
      <c r="D112" s="16">
        <v>1.2</v>
      </c>
      <c r="E112" s="14" t="s">
        <v>132</v>
      </c>
      <c r="F112" s="14" t="s">
        <v>133</v>
      </c>
      <c r="G112" s="246"/>
      <c r="H112" s="144">
        <f>+H111+1</f>
        <v>98</v>
      </c>
      <c r="I112" s="64" t="s">
        <v>1356</v>
      </c>
      <c r="J112" s="157">
        <v>1</v>
      </c>
      <c r="K112" s="146" t="s">
        <v>134</v>
      </c>
      <c r="L112" s="11" t="s">
        <v>116</v>
      </c>
      <c r="W112" s="63">
        <v>1</v>
      </c>
    </row>
    <row r="113" spans="1:24" ht="45" customHeight="1" x14ac:dyDescent="0.5">
      <c r="B113" s="133">
        <v>113</v>
      </c>
      <c r="C113" s="9">
        <v>1</v>
      </c>
      <c r="D113" s="16">
        <v>1.2</v>
      </c>
      <c r="E113" s="14" t="s">
        <v>132</v>
      </c>
      <c r="F113" s="9" t="s">
        <v>135</v>
      </c>
      <c r="G113" s="247" t="s">
        <v>2505</v>
      </c>
      <c r="H113" s="60">
        <f>+H112+1</f>
        <v>99</v>
      </c>
      <c r="I113" s="64" t="s">
        <v>1357</v>
      </c>
      <c r="J113" s="158">
        <v>40</v>
      </c>
      <c r="K113" s="149" t="s">
        <v>2506</v>
      </c>
      <c r="L113" s="11" t="s">
        <v>116</v>
      </c>
      <c r="W113" s="63">
        <v>1</v>
      </c>
    </row>
    <row r="114" spans="1:24" ht="45" customHeight="1" x14ac:dyDescent="0.5">
      <c r="A114" s="156"/>
      <c r="B114" s="133"/>
      <c r="C114" s="9">
        <v>1</v>
      </c>
      <c r="D114" s="16">
        <v>1.2</v>
      </c>
      <c r="E114" s="14" t="s">
        <v>132</v>
      </c>
      <c r="F114" s="9" t="s">
        <v>135</v>
      </c>
      <c r="G114" s="249"/>
      <c r="H114" s="60">
        <f>+H113+1</f>
        <v>100</v>
      </c>
      <c r="I114" s="64" t="s">
        <v>1358</v>
      </c>
      <c r="J114" s="158">
        <v>1E-3</v>
      </c>
      <c r="K114" s="149" t="s">
        <v>2507</v>
      </c>
      <c r="L114" s="11" t="s">
        <v>116</v>
      </c>
      <c r="W114" s="63">
        <v>1</v>
      </c>
    </row>
    <row r="115" spans="1:24" ht="45" customHeight="1" x14ac:dyDescent="0.5">
      <c r="A115" s="156"/>
      <c r="B115" s="133"/>
      <c r="C115" s="9">
        <v>1</v>
      </c>
      <c r="D115" s="16">
        <v>1.2</v>
      </c>
      <c r="E115" s="14" t="s">
        <v>132</v>
      </c>
      <c r="F115" s="9" t="s">
        <v>135</v>
      </c>
      <c r="G115" s="249"/>
      <c r="H115" s="60">
        <f>+H114+1</f>
        <v>101</v>
      </c>
      <c r="I115" s="64" t="s">
        <v>1359</v>
      </c>
      <c r="J115" s="158">
        <v>4.3999999999999997E-2</v>
      </c>
      <c r="K115" s="149" t="s">
        <v>2508</v>
      </c>
      <c r="L115" s="11" t="s">
        <v>116</v>
      </c>
      <c r="W115" s="63">
        <v>1</v>
      </c>
    </row>
    <row r="116" spans="1:24" ht="45" customHeight="1" x14ac:dyDescent="0.5">
      <c r="B116" s="133">
        <v>114</v>
      </c>
      <c r="C116" s="9">
        <v>1</v>
      </c>
      <c r="D116" s="16">
        <v>1.2</v>
      </c>
      <c r="E116" s="14" t="s">
        <v>132</v>
      </c>
      <c r="F116" s="9" t="s">
        <v>135</v>
      </c>
      <c r="G116" s="248"/>
      <c r="H116" s="60">
        <f>+H115+1</f>
        <v>102</v>
      </c>
      <c r="I116" s="64" t="s">
        <v>1360</v>
      </c>
      <c r="J116" s="158">
        <v>1.2899999999999999E-3</v>
      </c>
      <c r="K116" s="149" t="s">
        <v>2509</v>
      </c>
      <c r="L116" s="11" t="s">
        <v>116</v>
      </c>
      <c r="W116" s="63">
        <v>1</v>
      </c>
    </row>
    <row r="117" spans="1:24" ht="45" customHeight="1" x14ac:dyDescent="0.5">
      <c r="B117" s="133">
        <v>115</v>
      </c>
      <c r="G117" s="142" t="s">
        <v>2510</v>
      </c>
      <c r="H117" s="143"/>
      <c r="I117" s="143"/>
      <c r="J117" s="142"/>
      <c r="K117" s="142"/>
      <c r="M117" s="55"/>
      <c r="N117" s="55"/>
      <c r="O117" s="55"/>
      <c r="P117" s="55"/>
      <c r="Q117" s="56"/>
      <c r="R117" s="57"/>
      <c r="S117" s="58">
        <v>2</v>
      </c>
      <c r="T117" s="57" t="s">
        <v>1256</v>
      </c>
      <c r="U117" s="58"/>
      <c r="V117" s="57"/>
      <c r="W117" s="59">
        <f>SUM(W118:W126)</f>
        <v>9</v>
      </c>
      <c r="X117" s="57" t="s">
        <v>1258</v>
      </c>
    </row>
    <row r="118" spans="1:24" ht="45" customHeight="1" x14ac:dyDescent="0.5">
      <c r="B118" s="133">
        <v>116</v>
      </c>
      <c r="C118" s="9">
        <v>1</v>
      </c>
      <c r="D118" s="16">
        <v>1.2</v>
      </c>
      <c r="E118" s="15" t="s">
        <v>136</v>
      </c>
      <c r="F118" s="15" t="s">
        <v>137</v>
      </c>
      <c r="G118" s="250" t="s">
        <v>2511</v>
      </c>
      <c r="H118" s="71">
        <f>+H116+1</f>
        <v>103</v>
      </c>
      <c r="I118" s="64" t="s">
        <v>2512</v>
      </c>
      <c r="J118" s="71">
        <v>3.2</v>
      </c>
      <c r="K118" s="73" t="s">
        <v>2513</v>
      </c>
      <c r="L118" s="11" t="s">
        <v>116</v>
      </c>
      <c r="W118" s="63">
        <v>1</v>
      </c>
    </row>
    <row r="119" spans="1:24" ht="45" customHeight="1" x14ac:dyDescent="0.5">
      <c r="B119" s="133">
        <v>117</v>
      </c>
      <c r="C119" s="9">
        <v>1</v>
      </c>
      <c r="D119" s="16">
        <v>1.2</v>
      </c>
      <c r="E119" s="15" t="s">
        <v>136</v>
      </c>
      <c r="F119" s="15" t="s">
        <v>137</v>
      </c>
      <c r="G119" s="251"/>
      <c r="H119" s="71">
        <f t="shared" ref="H119:H126" si="5">+H118+1</f>
        <v>104</v>
      </c>
      <c r="I119" s="64" t="s">
        <v>2514</v>
      </c>
      <c r="J119" s="71">
        <v>1E-4</v>
      </c>
      <c r="K119" s="73" t="s">
        <v>2515</v>
      </c>
      <c r="L119" s="11" t="s">
        <v>116</v>
      </c>
      <c r="W119" s="63">
        <v>1</v>
      </c>
    </row>
    <row r="120" spans="1:24" ht="45" customHeight="1" x14ac:dyDescent="0.5">
      <c r="A120" s="156"/>
      <c r="B120" s="133"/>
      <c r="C120" s="9">
        <v>1</v>
      </c>
      <c r="D120" s="16">
        <v>1.2</v>
      </c>
      <c r="E120" s="15" t="s">
        <v>136</v>
      </c>
      <c r="F120" s="15" t="s">
        <v>137</v>
      </c>
      <c r="G120" s="251"/>
      <c r="H120" s="71">
        <f t="shared" si="5"/>
        <v>105</v>
      </c>
      <c r="I120" s="64" t="s">
        <v>2516</v>
      </c>
      <c r="J120" s="71">
        <v>5.3E-3</v>
      </c>
      <c r="K120" s="73" t="s">
        <v>138</v>
      </c>
      <c r="L120" s="11" t="s">
        <v>116</v>
      </c>
      <c r="W120" s="63">
        <v>1</v>
      </c>
    </row>
    <row r="121" spans="1:24" ht="45" customHeight="1" x14ac:dyDescent="0.5">
      <c r="B121" s="133">
        <v>118</v>
      </c>
      <c r="C121" s="9">
        <v>1</v>
      </c>
      <c r="D121" s="16">
        <v>1.2</v>
      </c>
      <c r="E121" s="15" t="s">
        <v>136</v>
      </c>
      <c r="F121" s="15" t="s">
        <v>137</v>
      </c>
      <c r="G121" s="252"/>
      <c r="H121" s="71">
        <f t="shared" si="5"/>
        <v>106</v>
      </c>
      <c r="I121" s="64" t="s">
        <v>2517</v>
      </c>
      <c r="J121" s="75">
        <v>0.95</v>
      </c>
      <c r="K121" s="73" t="s">
        <v>139</v>
      </c>
      <c r="L121" s="11" t="s">
        <v>116</v>
      </c>
      <c r="W121" s="63">
        <v>1</v>
      </c>
    </row>
    <row r="122" spans="1:24" ht="45" customHeight="1" x14ac:dyDescent="0.5">
      <c r="B122" s="133">
        <v>119</v>
      </c>
      <c r="C122" s="9">
        <v>1</v>
      </c>
      <c r="D122" s="16">
        <v>1.2</v>
      </c>
      <c r="E122" s="15" t="s">
        <v>136</v>
      </c>
      <c r="F122" s="9" t="s">
        <v>140</v>
      </c>
      <c r="G122" s="247" t="s">
        <v>2518</v>
      </c>
      <c r="H122" s="60">
        <f t="shared" si="5"/>
        <v>107</v>
      </c>
      <c r="I122" s="64" t="s">
        <v>2519</v>
      </c>
      <c r="J122" s="158">
        <v>20</v>
      </c>
      <c r="K122" s="149" t="s">
        <v>2520</v>
      </c>
      <c r="L122" s="11" t="s">
        <v>116</v>
      </c>
      <c r="W122" s="63">
        <v>1</v>
      </c>
    </row>
    <row r="123" spans="1:24" ht="45" customHeight="1" x14ac:dyDescent="0.5">
      <c r="B123" s="133">
        <v>120</v>
      </c>
      <c r="C123" s="9">
        <v>1</v>
      </c>
      <c r="D123" s="16">
        <v>1.2</v>
      </c>
      <c r="E123" s="15" t="s">
        <v>136</v>
      </c>
      <c r="F123" s="9" t="s">
        <v>140</v>
      </c>
      <c r="G123" s="249"/>
      <c r="H123" s="60">
        <f t="shared" si="5"/>
        <v>108</v>
      </c>
      <c r="I123" s="64" t="s">
        <v>2521</v>
      </c>
      <c r="J123" s="158">
        <v>1E-3</v>
      </c>
      <c r="K123" s="149" t="s">
        <v>2522</v>
      </c>
      <c r="L123" s="11" t="s">
        <v>116</v>
      </c>
      <c r="W123" s="63">
        <v>1</v>
      </c>
    </row>
    <row r="124" spans="1:24" ht="45" customHeight="1" x14ac:dyDescent="0.5">
      <c r="B124" s="133"/>
      <c r="C124" s="9">
        <v>1</v>
      </c>
      <c r="D124" s="16">
        <v>1.2</v>
      </c>
      <c r="E124" s="15" t="s">
        <v>136</v>
      </c>
      <c r="F124" s="9" t="s">
        <v>140</v>
      </c>
      <c r="G124" s="249"/>
      <c r="H124" s="60">
        <f t="shared" si="5"/>
        <v>109</v>
      </c>
      <c r="I124" s="64" t="s">
        <v>2523</v>
      </c>
      <c r="J124" s="158">
        <v>0</v>
      </c>
      <c r="K124" s="149" t="s">
        <v>2524</v>
      </c>
      <c r="L124" s="11" t="s">
        <v>116</v>
      </c>
      <c r="W124" s="63">
        <v>1</v>
      </c>
    </row>
    <row r="125" spans="1:24" ht="45" customHeight="1" x14ac:dyDescent="0.5">
      <c r="B125" s="133"/>
      <c r="C125" s="9">
        <v>1</v>
      </c>
      <c r="D125" s="16">
        <v>1.2</v>
      </c>
      <c r="E125" s="15" t="s">
        <v>136</v>
      </c>
      <c r="F125" s="9" t="s">
        <v>140</v>
      </c>
      <c r="G125" s="249"/>
      <c r="H125" s="60">
        <f t="shared" si="5"/>
        <v>110</v>
      </c>
      <c r="I125" s="64" t="s">
        <v>2525</v>
      </c>
      <c r="J125" s="158">
        <v>39</v>
      </c>
      <c r="K125" s="149" t="s">
        <v>2526</v>
      </c>
      <c r="L125" s="11" t="s">
        <v>116</v>
      </c>
      <c r="W125" s="63">
        <v>1</v>
      </c>
    </row>
    <row r="126" spans="1:24" ht="45" customHeight="1" x14ac:dyDescent="0.5">
      <c r="B126" s="133"/>
      <c r="C126" s="9">
        <v>1</v>
      </c>
      <c r="D126" s="16">
        <v>1.2</v>
      </c>
      <c r="E126" s="15" t="s">
        <v>136</v>
      </c>
      <c r="F126" s="9" t="s">
        <v>140</v>
      </c>
      <c r="G126" s="248"/>
      <c r="H126" s="60">
        <f t="shared" si="5"/>
        <v>111</v>
      </c>
      <c r="I126" s="64" t="s">
        <v>2527</v>
      </c>
      <c r="J126" s="158">
        <v>5</v>
      </c>
      <c r="K126" s="149" t="s">
        <v>141</v>
      </c>
      <c r="L126" s="11" t="s">
        <v>116</v>
      </c>
      <c r="W126" s="63">
        <v>1</v>
      </c>
    </row>
    <row r="127" spans="1:24" ht="45" customHeight="1" x14ac:dyDescent="0.5">
      <c r="B127" s="133">
        <v>122</v>
      </c>
      <c r="G127" s="142" t="s">
        <v>2528</v>
      </c>
      <c r="H127" s="143"/>
      <c r="I127" s="143"/>
      <c r="J127" s="142"/>
      <c r="K127" s="142"/>
      <c r="M127" s="55"/>
      <c r="N127" s="55"/>
      <c r="O127" s="55"/>
      <c r="P127" s="55"/>
      <c r="Q127" s="56"/>
      <c r="R127" s="57"/>
      <c r="S127" s="58">
        <v>2</v>
      </c>
      <c r="T127" s="57" t="s">
        <v>1256</v>
      </c>
      <c r="U127" s="58"/>
      <c r="V127" s="57"/>
      <c r="W127" s="59">
        <f>SUM(W128:W129)</f>
        <v>2</v>
      </c>
      <c r="X127" s="57" t="s">
        <v>1258</v>
      </c>
    </row>
    <row r="128" spans="1:24" ht="45" customHeight="1" x14ac:dyDescent="0.5">
      <c r="B128" s="133">
        <v>123</v>
      </c>
      <c r="C128" s="9">
        <v>1</v>
      </c>
      <c r="D128" s="16">
        <v>1.2</v>
      </c>
      <c r="E128" s="14" t="s">
        <v>142</v>
      </c>
      <c r="F128" s="14" t="s">
        <v>143</v>
      </c>
      <c r="G128" s="152" t="s">
        <v>2529</v>
      </c>
      <c r="H128" s="144">
        <f>+H126+1</f>
        <v>112</v>
      </c>
      <c r="I128" s="64" t="s">
        <v>1361</v>
      </c>
      <c r="J128" s="144">
        <v>16</v>
      </c>
      <c r="K128" s="146" t="s">
        <v>2530</v>
      </c>
      <c r="L128" s="11" t="s">
        <v>116</v>
      </c>
      <c r="W128" s="63">
        <v>1</v>
      </c>
    </row>
    <row r="129" spans="2:24" ht="45" customHeight="1" x14ac:dyDescent="0.5">
      <c r="B129" s="133">
        <v>124</v>
      </c>
      <c r="C129" s="9">
        <v>1</v>
      </c>
      <c r="D129" s="16">
        <v>1.2</v>
      </c>
      <c r="E129" s="14" t="s">
        <v>142</v>
      </c>
      <c r="F129" s="17" t="s">
        <v>144</v>
      </c>
      <c r="G129" s="154" t="s">
        <v>2531</v>
      </c>
      <c r="H129" s="60">
        <f>+H128+1</f>
        <v>113</v>
      </c>
      <c r="I129" s="64" t="s">
        <v>1362</v>
      </c>
      <c r="J129" s="158">
        <v>40</v>
      </c>
      <c r="K129" s="149" t="s">
        <v>2532</v>
      </c>
      <c r="L129" s="11" t="s">
        <v>116</v>
      </c>
      <c r="W129" s="63">
        <v>1</v>
      </c>
    </row>
    <row r="130" spans="2:24" ht="45" customHeight="1" x14ac:dyDescent="0.5">
      <c r="B130" s="133">
        <v>125</v>
      </c>
      <c r="G130" s="142" t="s">
        <v>2533</v>
      </c>
      <c r="H130" s="143"/>
      <c r="I130" s="143"/>
      <c r="J130" s="142"/>
      <c r="K130" s="142"/>
      <c r="M130" s="55"/>
      <c r="N130" s="55"/>
      <c r="O130" s="55"/>
      <c r="P130" s="55"/>
      <c r="Q130" s="56"/>
      <c r="R130" s="57"/>
      <c r="S130" s="58">
        <v>2</v>
      </c>
      <c r="T130" s="57" t="s">
        <v>1256</v>
      </c>
      <c r="U130" s="58"/>
      <c r="V130" s="57"/>
      <c r="W130" s="59">
        <f>SUM(W131:W132)</f>
        <v>2</v>
      </c>
      <c r="X130" s="57" t="s">
        <v>1258</v>
      </c>
    </row>
    <row r="131" spans="2:24" ht="45" customHeight="1" x14ac:dyDescent="0.5">
      <c r="B131" s="133">
        <v>126</v>
      </c>
      <c r="C131" s="9">
        <v>1</v>
      </c>
      <c r="D131" s="16">
        <v>1.2</v>
      </c>
      <c r="E131" s="15" t="s">
        <v>145</v>
      </c>
      <c r="F131" s="15" t="s">
        <v>146</v>
      </c>
      <c r="G131" s="153" t="s">
        <v>2534</v>
      </c>
      <c r="H131" s="71">
        <f>+H129+1</f>
        <v>114</v>
      </c>
      <c r="I131" s="64" t="s">
        <v>1363</v>
      </c>
      <c r="J131" s="71">
        <v>32</v>
      </c>
      <c r="K131" s="73" t="s">
        <v>2535</v>
      </c>
      <c r="L131" s="11" t="s">
        <v>116</v>
      </c>
      <c r="W131" s="63">
        <v>1</v>
      </c>
    </row>
    <row r="132" spans="2:24" ht="45" customHeight="1" x14ac:dyDescent="0.5">
      <c r="B132" s="133">
        <v>127</v>
      </c>
      <c r="C132" s="9">
        <v>1</v>
      </c>
      <c r="D132" s="16">
        <v>1.2</v>
      </c>
      <c r="E132" s="15" t="s">
        <v>145</v>
      </c>
      <c r="F132" s="9" t="s">
        <v>147</v>
      </c>
      <c r="G132" s="154" t="s">
        <v>2536</v>
      </c>
      <c r="H132" s="60">
        <f>+H131+1</f>
        <v>115</v>
      </c>
      <c r="I132" s="64" t="s">
        <v>1364</v>
      </c>
      <c r="J132" s="158">
        <v>32</v>
      </c>
      <c r="K132" s="149" t="s">
        <v>2537</v>
      </c>
      <c r="L132" s="11" t="s">
        <v>116</v>
      </c>
      <c r="W132" s="63">
        <v>1</v>
      </c>
    </row>
    <row r="133" spans="2:24" ht="45" customHeight="1" x14ac:dyDescent="0.5">
      <c r="B133" s="133">
        <v>128</v>
      </c>
      <c r="G133" s="142" t="s">
        <v>2538</v>
      </c>
      <c r="H133" s="143"/>
      <c r="I133" s="143"/>
      <c r="J133" s="142"/>
      <c r="K133" s="142"/>
      <c r="M133" s="55"/>
      <c r="N133" s="55"/>
      <c r="O133" s="55"/>
      <c r="P133" s="55"/>
      <c r="Q133" s="56"/>
      <c r="R133" s="57"/>
      <c r="S133" s="58">
        <v>6</v>
      </c>
      <c r="T133" s="57" t="s">
        <v>1256</v>
      </c>
      <c r="U133" s="58"/>
      <c r="V133" s="57"/>
      <c r="W133" s="59">
        <f>SUM(W134:W140)</f>
        <v>7</v>
      </c>
      <c r="X133" s="57" t="s">
        <v>1258</v>
      </c>
    </row>
    <row r="134" spans="2:24" ht="45" customHeight="1" x14ac:dyDescent="0.5">
      <c r="B134" s="133">
        <v>129</v>
      </c>
      <c r="C134" s="9">
        <v>1</v>
      </c>
      <c r="D134" s="16">
        <v>1.2</v>
      </c>
      <c r="E134" s="14" t="s">
        <v>148</v>
      </c>
      <c r="F134" s="14" t="s">
        <v>149</v>
      </c>
      <c r="G134" s="244" t="s">
        <v>2539</v>
      </c>
      <c r="H134" s="144">
        <f>+H132+1</f>
        <v>116</v>
      </c>
      <c r="I134" s="64" t="s">
        <v>1365</v>
      </c>
      <c r="J134" s="144">
        <v>5.5</v>
      </c>
      <c r="K134" s="146" t="s">
        <v>2540</v>
      </c>
      <c r="L134" s="11" t="s">
        <v>116</v>
      </c>
      <c r="W134" s="63">
        <v>1</v>
      </c>
    </row>
    <row r="135" spans="2:24" ht="45" customHeight="1" x14ac:dyDescent="0.5">
      <c r="B135" s="133">
        <v>130</v>
      </c>
      <c r="C135" s="9">
        <v>1</v>
      </c>
      <c r="D135" s="16">
        <v>1.2</v>
      </c>
      <c r="E135" s="14" t="s">
        <v>148</v>
      </c>
      <c r="F135" s="14" t="s">
        <v>149</v>
      </c>
      <c r="G135" s="246"/>
      <c r="H135" s="144">
        <f t="shared" ref="H135:H140" si="6">+H134+1</f>
        <v>117</v>
      </c>
      <c r="I135" s="64" t="s">
        <v>1366</v>
      </c>
      <c r="J135" s="144">
        <v>5.5</v>
      </c>
      <c r="K135" s="146" t="s">
        <v>2541</v>
      </c>
      <c r="L135" s="11" t="s">
        <v>116</v>
      </c>
      <c r="W135" s="63">
        <v>1</v>
      </c>
    </row>
    <row r="136" spans="2:24" ht="45" customHeight="1" x14ac:dyDescent="0.5">
      <c r="B136" s="133">
        <v>131</v>
      </c>
      <c r="C136" s="9">
        <v>1</v>
      </c>
      <c r="D136" s="16">
        <v>1.2</v>
      </c>
      <c r="E136" s="14" t="s">
        <v>148</v>
      </c>
      <c r="F136" s="9" t="s">
        <v>150</v>
      </c>
      <c r="G136" s="154" t="s">
        <v>2542</v>
      </c>
      <c r="H136" s="60">
        <f t="shared" si="6"/>
        <v>118</v>
      </c>
      <c r="I136" s="64" t="s">
        <v>1367</v>
      </c>
      <c r="J136" s="158">
        <v>2</v>
      </c>
      <c r="K136" s="149" t="s">
        <v>2543</v>
      </c>
      <c r="L136" s="11" t="s">
        <v>116</v>
      </c>
      <c r="W136" s="63">
        <v>1</v>
      </c>
    </row>
    <row r="137" spans="2:24" ht="64.95" customHeight="1" x14ac:dyDescent="0.5">
      <c r="B137" s="133">
        <v>132</v>
      </c>
      <c r="C137" s="9">
        <v>1</v>
      </c>
      <c r="D137" s="16">
        <v>1.2</v>
      </c>
      <c r="E137" s="14" t="s">
        <v>148</v>
      </c>
      <c r="F137" s="14" t="s">
        <v>151</v>
      </c>
      <c r="G137" s="152" t="s">
        <v>2544</v>
      </c>
      <c r="H137" s="144">
        <f t="shared" si="6"/>
        <v>119</v>
      </c>
      <c r="I137" s="64" t="s">
        <v>1368</v>
      </c>
      <c r="J137" s="157">
        <v>0.95</v>
      </c>
      <c r="K137" s="146" t="s">
        <v>2545</v>
      </c>
      <c r="L137" s="11" t="s">
        <v>116</v>
      </c>
      <c r="W137" s="63">
        <v>1</v>
      </c>
    </row>
    <row r="138" spans="2:24" ht="64.95" customHeight="1" x14ac:dyDescent="0.5">
      <c r="B138" s="133">
        <v>133</v>
      </c>
      <c r="C138" s="9">
        <v>1</v>
      </c>
      <c r="D138" s="16">
        <v>1.2</v>
      </c>
      <c r="E138" s="14" t="s">
        <v>148</v>
      </c>
      <c r="F138" s="9" t="s">
        <v>152</v>
      </c>
      <c r="G138" s="154" t="s">
        <v>2546</v>
      </c>
      <c r="H138" s="60">
        <f t="shared" si="6"/>
        <v>120</v>
      </c>
      <c r="I138" s="64" t="s">
        <v>1369</v>
      </c>
      <c r="J138" s="159">
        <v>0.95</v>
      </c>
      <c r="K138" s="149" t="s">
        <v>2547</v>
      </c>
      <c r="L138" s="11" t="s">
        <v>116</v>
      </c>
      <c r="W138" s="63">
        <v>1</v>
      </c>
    </row>
    <row r="139" spans="2:24" ht="45" customHeight="1" x14ac:dyDescent="0.5">
      <c r="B139" s="133">
        <v>134</v>
      </c>
      <c r="C139" s="9">
        <v>1</v>
      </c>
      <c r="D139" s="16">
        <v>1.2</v>
      </c>
      <c r="E139" s="14" t="s">
        <v>148</v>
      </c>
      <c r="F139" s="14" t="s">
        <v>153</v>
      </c>
      <c r="G139" s="152" t="s">
        <v>2548</v>
      </c>
      <c r="H139" s="144">
        <f t="shared" si="6"/>
        <v>121</v>
      </c>
      <c r="I139" s="64" t="s">
        <v>1370</v>
      </c>
      <c r="J139" s="157">
        <v>0.8</v>
      </c>
      <c r="K139" s="146" t="s">
        <v>2549</v>
      </c>
      <c r="L139" s="11" t="s">
        <v>116</v>
      </c>
      <c r="W139" s="63">
        <v>1</v>
      </c>
    </row>
    <row r="140" spans="2:24" ht="64.95" customHeight="1" x14ac:dyDescent="0.5">
      <c r="B140" s="133">
        <v>135</v>
      </c>
      <c r="C140" s="9">
        <v>1</v>
      </c>
      <c r="D140" s="16">
        <v>1.2</v>
      </c>
      <c r="E140" s="14" t="s">
        <v>148</v>
      </c>
      <c r="F140" s="9" t="s">
        <v>154</v>
      </c>
      <c r="G140" s="154" t="s">
        <v>2550</v>
      </c>
      <c r="H140" s="60">
        <f t="shared" si="6"/>
        <v>122</v>
      </c>
      <c r="I140" s="64" t="s">
        <v>1371</v>
      </c>
      <c r="J140" s="159">
        <v>0.75</v>
      </c>
      <c r="K140" s="149" t="s">
        <v>2551</v>
      </c>
      <c r="L140" s="11" t="s">
        <v>116</v>
      </c>
      <c r="W140" s="63">
        <v>1</v>
      </c>
    </row>
    <row r="141" spans="2:24" ht="45" customHeight="1" x14ac:dyDescent="0.5">
      <c r="B141" s="133">
        <v>136</v>
      </c>
      <c r="G141" s="142" t="s">
        <v>2552</v>
      </c>
      <c r="H141" s="143"/>
      <c r="I141" s="143"/>
      <c r="J141" s="142"/>
      <c r="K141" s="142"/>
      <c r="M141" s="55"/>
      <c r="N141" s="55"/>
      <c r="O141" s="55"/>
      <c r="P141" s="55"/>
      <c r="Q141" s="56"/>
      <c r="R141" s="57"/>
      <c r="S141" s="58">
        <v>1</v>
      </c>
      <c r="T141" s="57" t="s">
        <v>1256</v>
      </c>
      <c r="U141" s="58"/>
      <c r="V141" s="57"/>
      <c r="W141" s="59">
        <f>SUM(W142:W154)</f>
        <v>13</v>
      </c>
      <c r="X141" s="57" t="s">
        <v>1258</v>
      </c>
    </row>
    <row r="142" spans="2:24" ht="45" customHeight="1" x14ac:dyDescent="0.5">
      <c r="B142" s="133">
        <v>137</v>
      </c>
      <c r="C142" s="9">
        <v>1</v>
      </c>
      <c r="D142" s="16">
        <v>1.2</v>
      </c>
      <c r="E142" s="15" t="s">
        <v>155</v>
      </c>
      <c r="F142" s="15" t="s">
        <v>156</v>
      </c>
      <c r="G142" s="250" t="s">
        <v>2553</v>
      </c>
      <c r="H142" s="71">
        <f>+H140+1</f>
        <v>123</v>
      </c>
      <c r="I142" s="64" t="s">
        <v>1372</v>
      </c>
      <c r="J142" s="71">
        <v>40</v>
      </c>
      <c r="K142" s="73" t="s">
        <v>157</v>
      </c>
      <c r="L142" s="11" t="s">
        <v>116</v>
      </c>
      <c r="W142" s="63">
        <v>1</v>
      </c>
    </row>
    <row r="143" spans="2:24" ht="45" customHeight="1" x14ac:dyDescent="0.5">
      <c r="B143" s="133">
        <v>139</v>
      </c>
      <c r="C143" s="9">
        <v>1</v>
      </c>
      <c r="D143" s="16">
        <v>1.2</v>
      </c>
      <c r="E143" s="15" t="s">
        <v>155</v>
      </c>
      <c r="F143" s="15" t="s">
        <v>156</v>
      </c>
      <c r="G143" s="251"/>
      <c r="H143" s="71">
        <f t="shared" ref="H143:H154" si="7">+H142+1</f>
        <v>124</v>
      </c>
      <c r="I143" s="64" t="s">
        <v>1373</v>
      </c>
      <c r="J143" s="75">
        <v>0.1</v>
      </c>
      <c r="K143" s="73" t="s">
        <v>158</v>
      </c>
      <c r="L143" s="11" t="s">
        <v>116</v>
      </c>
      <c r="W143" s="63">
        <v>1</v>
      </c>
    </row>
    <row r="144" spans="2:24" ht="45" customHeight="1" x14ac:dyDescent="0.5">
      <c r="B144" s="133">
        <v>140</v>
      </c>
      <c r="C144" s="9">
        <v>1</v>
      </c>
      <c r="D144" s="16">
        <v>1.2</v>
      </c>
      <c r="E144" s="15" t="s">
        <v>155</v>
      </c>
      <c r="F144" s="15" t="s">
        <v>156</v>
      </c>
      <c r="G144" s="251"/>
      <c r="H144" s="71">
        <f t="shared" si="7"/>
        <v>125</v>
      </c>
      <c r="I144" s="64" t="s">
        <v>1374</v>
      </c>
      <c r="J144" s="71">
        <v>40</v>
      </c>
      <c r="K144" s="73" t="s">
        <v>2554</v>
      </c>
      <c r="L144" s="11" t="s">
        <v>116</v>
      </c>
      <c r="W144" s="63">
        <v>1</v>
      </c>
    </row>
    <row r="145" spans="2:24" ht="45" customHeight="1" x14ac:dyDescent="0.5">
      <c r="B145" s="133">
        <v>141</v>
      </c>
      <c r="C145" s="9">
        <v>1</v>
      </c>
      <c r="D145" s="16">
        <v>1.2</v>
      </c>
      <c r="E145" s="15" t="s">
        <v>155</v>
      </c>
      <c r="F145" s="15" t="s">
        <v>156</v>
      </c>
      <c r="G145" s="251"/>
      <c r="H145" s="71">
        <f t="shared" si="7"/>
        <v>126</v>
      </c>
      <c r="I145" s="64" t="s">
        <v>1375</v>
      </c>
      <c r="J145" s="71">
        <v>40</v>
      </c>
      <c r="K145" s="73" t="s">
        <v>159</v>
      </c>
      <c r="L145" s="11" t="s">
        <v>116</v>
      </c>
      <c r="W145" s="63">
        <v>1</v>
      </c>
    </row>
    <row r="146" spans="2:24" ht="45" customHeight="1" x14ac:dyDescent="0.5">
      <c r="B146" s="133">
        <v>142</v>
      </c>
      <c r="C146" s="9">
        <v>1</v>
      </c>
      <c r="D146" s="16">
        <v>1.2</v>
      </c>
      <c r="E146" s="15" t="s">
        <v>155</v>
      </c>
      <c r="F146" s="15" t="s">
        <v>156</v>
      </c>
      <c r="G146" s="251"/>
      <c r="H146" s="71">
        <f t="shared" si="7"/>
        <v>127</v>
      </c>
      <c r="I146" s="64" t="s">
        <v>1376</v>
      </c>
      <c r="J146" s="71">
        <v>1</v>
      </c>
      <c r="K146" s="73" t="s">
        <v>2555</v>
      </c>
      <c r="L146" s="11" t="s">
        <v>116</v>
      </c>
      <c r="W146" s="63">
        <v>1</v>
      </c>
    </row>
    <row r="147" spans="2:24" ht="45" customHeight="1" x14ac:dyDescent="0.5">
      <c r="B147" s="133">
        <v>143</v>
      </c>
      <c r="C147" s="9">
        <v>1</v>
      </c>
      <c r="D147" s="16">
        <v>1.2</v>
      </c>
      <c r="E147" s="15" t="s">
        <v>155</v>
      </c>
      <c r="F147" s="15" t="s">
        <v>156</v>
      </c>
      <c r="G147" s="251"/>
      <c r="H147" s="71">
        <f t="shared" si="7"/>
        <v>128</v>
      </c>
      <c r="I147" s="64" t="s">
        <v>1377</v>
      </c>
      <c r="J147" s="71">
        <v>40</v>
      </c>
      <c r="K147" s="73" t="s">
        <v>2556</v>
      </c>
      <c r="L147" s="11" t="s">
        <v>116</v>
      </c>
      <c r="W147" s="63">
        <v>1</v>
      </c>
    </row>
    <row r="148" spans="2:24" ht="64.95" customHeight="1" x14ac:dyDescent="0.5">
      <c r="B148" s="133">
        <v>144</v>
      </c>
      <c r="C148" s="9">
        <v>1</v>
      </c>
      <c r="D148" s="16">
        <v>1.2</v>
      </c>
      <c r="E148" s="15" t="s">
        <v>155</v>
      </c>
      <c r="F148" s="15" t="s">
        <v>156</v>
      </c>
      <c r="G148" s="251"/>
      <c r="H148" s="71">
        <f t="shared" si="7"/>
        <v>129</v>
      </c>
      <c r="I148" s="64" t="s">
        <v>1378</v>
      </c>
      <c r="J148" s="75">
        <v>0.98</v>
      </c>
      <c r="K148" s="73" t="s">
        <v>2557</v>
      </c>
      <c r="L148" s="11" t="s">
        <v>116</v>
      </c>
      <c r="W148" s="63">
        <v>1</v>
      </c>
    </row>
    <row r="149" spans="2:24" ht="45" customHeight="1" x14ac:dyDescent="0.5">
      <c r="B149" s="133">
        <v>145</v>
      </c>
      <c r="C149" s="9">
        <v>1</v>
      </c>
      <c r="D149" s="16">
        <v>1.2</v>
      </c>
      <c r="E149" s="15" t="s">
        <v>155</v>
      </c>
      <c r="F149" s="15" t="s">
        <v>156</v>
      </c>
      <c r="G149" s="251"/>
      <c r="H149" s="71">
        <f t="shared" si="7"/>
        <v>130</v>
      </c>
      <c r="I149" s="64" t="s">
        <v>1379</v>
      </c>
      <c r="J149" s="75">
        <v>1</v>
      </c>
      <c r="K149" s="73" t="s">
        <v>2558</v>
      </c>
      <c r="L149" s="11" t="s">
        <v>116</v>
      </c>
      <c r="W149" s="63">
        <v>1</v>
      </c>
    </row>
    <row r="150" spans="2:24" ht="45" customHeight="1" x14ac:dyDescent="0.5">
      <c r="B150" s="133">
        <v>146</v>
      </c>
      <c r="C150" s="9">
        <v>1</v>
      </c>
      <c r="D150" s="16">
        <v>1.2</v>
      </c>
      <c r="E150" s="15" t="s">
        <v>155</v>
      </c>
      <c r="F150" s="15" t="s">
        <v>156</v>
      </c>
      <c r="G150" s="251"/>
      <c r="H150" s="71">
        <f t="shared" si="7"/>
        <v>131</v>
      </c>
      <c r="I150" s="64" t="s">
        <v>1380</v>
      </c>
      <c r="J150" s="75">
        <v>0.8</v>
      </c>
      <c r="K150" s="73" t="s">
        <v>2559</v>
      </c>
      <c r="L150" s="11" t="s">
        <v>116</v>
      </c>
      <c r="W150" s="63">
        <v>1</v>
      </c>
    </row>
    <row r="151" spans="2:24" ht="45" customHeight="1" x14ac:dyDescent="0.5">
      <c r="B151" s="133">
        <v>147</v>
      </c>
      <c r="C151" s="9">
        <v>1</v>
      </c>
      <c r="D151" s="16">
        <v>1.2</v>
      </c>
      <c r="E151" s="15" t="s">
        <v>155</v>
      </c>
      <c r="F151" s="15" t="s">
        <v>156</v>
      </c>
      <c r="G151" s="251"/>
      <c r="H151" s="71">
        <f t="shared" si="7"/>
        <v>132</v>
      </c>
      <c r="I151" s="64" t="s">
        <v>1381</v>
      </c>
      <c r="J151" s="75">
        <v>1</v>
      </c>
      <c r="K151" s="73" t="s">
        <v>2560</v>
      </c>
      <c r="L151" s="11" t="s">
        <v>116</v>
      </c>
      <c r="W151" s="63">
        <v>1</v>
      </c>
    </row>
    <row r="152" spans="2:24" ht="45" customHeight="1" x14ac:dyDescent="0.5">
      <c r="B152" s="133">
        <v>148</v>
      </c>
      <c r="C152" s="9">
        <v>1</v>
      </c>
      <c r="D152" s="16">
        <v>1.2</v>
      </c>
      <c r="E152" s="15" t="s">
        <v>155</v>
      </c>
      <c r="F152" s="15" t="s">
        <v>156</v>
      </c>
      <c r="G152" s="251"/>
      <c r="H152" s="71">
        <f t="shared" si="7"/>
        <v>133</v>
      </c>
      <c r="I152" s="64" t="s">
        <v>1382</v>
      </c>
      <c r="J152" s="75">
        <v>1</v>
      </c>
      <c r="K152" s="73" t="s">
        <v>2561</v>
      </c>
      <c r="L152" s="11" t="s">
        <v>116</v>
      </c>
      <c r="W152" s="63">
        <v>1</v>
      </c>
    </row>
    <row r="153" spans="2:24" ht="45" customHeight="1" x14ac:dyDescent="0.5">
      <c r="B153" s="133">
        <v>149</v>
      </c>
      <c r="C153" s="9">
        <v>1</v>
      </c>
      <c r="D153" s="16">
        <v>1.2</v>
      </c>
      <c r="E153" s="15" t="s">
        <v>155</v>
      </c>
      <c r="F153" s="15" t="s">
        <v>156</v>
      </c>
      <c r="G153" s="251"/>
      <c r="H153" s="71">
        <f t="shared" si="7"/>
        <v>134</v>
      </c>
      <c r="I153" s="64" t="s">
        <v>1383</v>
      </c>
      <c r="J153" s="75">
        <v>1</v>
      </c>
      <c r="K153" s="73" t="s">
        <v>2562</v>
      </c>
      <c r="L153" s="11" t="s">
        <v>116</v>
      </c>
      <c r="W153" s="63">
        <v>1</v>
      </c>
    </row>
    <row r="154" spans="2:24" ht="45" customHeight="1" x14ac:dyDescent="0.5">
      <c r="B154" s="133">
        <v>150</v>
      </c>
      <c r="C154" s="9">
        <v>1</v>
      </c>
      <c r="D154" s="16">
        <v>1.2</v>
      </c>
      <c r="E154" s="15" t="s">
        <v>155</v>
      </c>
      <c r="F154" s="15" t="s">
        <v>156</v>
      </c>
      <c r="G154" s="252"/>
      <c r="H154" s="71">
        <f t="shared" si="7"/>
        <v>135</v>
      </c>
      <c r="I154" s="64" t="s">
        <v>1384</v>
      </c>
      <c r="J154" s="75">
        <v>1</v>
      </c>
      <c r="K154" s="73" t="s">
        <v>2563</v>
      </c>
      <c r="L154" s="11" t="s">
        <v>116</v>
      </c>
      <c r="W154" s="63">
        <v>1</v>
      </c>
    </row>
    <row r="155" spans="2:24" ht="45" customHeight="1" x14ac:dyDescent="0.5">
      <c r="B155" s="133">
        <v>158</v>
      </c>
      <c r="G155" s="138" t="s">
        <v>2564</v>
      </c>
      <c r="H155" s="139"/>
      <c r="I155" s="139"/>
      <c r="J155" s="138"/>
      <c r="K155" s="138"/>
      <c r="M155" s="51"/>
      <c r="N155" s="51"/>
      <c r="O155" s="51"/>
      <c r="P155" s="51"/>
      <c r="Q155" s="52">
        <v>4</v>
      </c>
      <c r="R155" s="53" t="s">
        <v>1255</v>
      </c>
      <c r="S155" s="54">
        <f>SUM(S156:S187)</f>
        <v>9</v>
      </c>
      <c r="T155" s="53" t="s">
        <v>1256</v>
      </c>
      <c r="U155" s="54">
        <v>25</v>
      </c>
      <c r="V155" s="53" t="s">
        <v>1257</v>
      </c>
      <c r="W155" s="54">
        <f>SUM(W156:W187)/2</f>
        <v>28</v>
      </c>
      <c r="X155" s="53" t="s">
        <v>1258</v>
      </c>
    </row>
    <row r="156" spans="2:24" ht="45" customHeight="1" x14ac:dyDescent="0.5">
      <c r="B156" s="133">
        <v>159</v>
      </c>
      <c r="G156" s="142" t="s">
        <v>2565</v>
      </c>
      <c r="H156" s="143"/>
      <c r="I156" s="143"/>
      <c r="J156" s="142"/>
      <c r="K156" s="142"/>
      <c r="M156" s="55"/>
      <c r="N156" s="55"/>
      <c r="O156" s="55"/>
      <c r="P156" s="55"/>
      <c r="Q156" s="56"/>
      <c r="R156" s="57"/>
      <c r="S156" s="58">
        <v>2</v>
      </c>
      <c r="T156" s="57" t="s">
        <v>1256</v>
      </c>
      <c r="U156" s="58"/>
      <c r="V156" s="57"/>
      <c r="W156" s="59">
        <f>SUM(W157:W160)</f>
        <v>4</v>
      </c>
      <c r="X156" s="57" t="s">
        <v>1258</v>
      </c>
    </row>
    <row r="157" spans="2:24" ht="45" customHeight="1" x14ac:dyDescent="0.5">
      <c r="B157" s="133">
        <v>160</v>
      </c>
      <c r="C157" s="9">
        <v>1</v>
      </c>
      <c r="D157" s="13">
        <v>1.3</v>
      </c>
      <c r="E157" s="14" t="s">
        <v>160</v>
      </c>
      <c r="F157" s="14" t="s">
        <v>161</v>
      </c>
      <c r="G157" s="244" t="s">
        <v>2566</v>
      </c>
      <c r="H157" s="144">
        <f>+H154+1</f>
        <v>136</v>
      </c>
      <c r="I157" s="64" t="s">
        <v>1385</v>
      </c>
      <c r="J157" s="144">
        <v>40</v>
      </c>
      <c r="K157" s="146" t="s">
        <v>162</v>
      </c>
      <c r="L157" s="11" t="s">
        <v>163</v>
      </c>
      <c r="W157" s="63">
        <v>1</v>
      </c>
    </row>
    <row r="158" spans="2:24" ht="45" customHeight="1" x14ac:dyDescent="0.5">
      <c r="B158" s="133">
        <v>161</v>
      </c>
      <c r="C158" s="9">
        <v>1</v>
      </c>
      <c r="D158" s="13">
        <v>1.3</v>
      </c>
      <c r="E158" s="14" t="s">
        <v>160</v>
      </c>
      <c r="F158" s="14" t="s">
        <v>161</v>
      </c>
      <c r="G158" s="245"/>
      <c r="H158" s="144">
        <f>+H157+1</f>
        <v>137</v>
      </c>
      <c r="I158" s="64" t="s">
        <v>1386</v>
      </c>
      <c r="J158" s="144">
        <v>40</v>
      </c>
      <c r="K158" s="146" t="s">
        <v>2567</v>
      </c>
      <c r="L158" s="11" t="s">
        <v>163</v>
      </c>
      <c r="W158" s="63">
        <v>1</v>
      </c>
    </row>
    <row r="159" spans="2:24" ht="45" customHeight="1" x14ac:dyDescent="0.5">
      <c r="B159" s="133">
        <v>162</v>
      </c>
      <c r="C159" s="9">
        <v>1</v>
      </c>
      <c r="D159" s="13">
        <v>1.3</v>
      </c>
      <c r="E159" s="14" t="s">
        <v>160</v>
      </c>
      <c r="F159" s="14" t="s">
        <v>161</v>
      </c>
      <c r="G159" s="246"/>
      <c r="H159" s="144">
        <f>+H158+1</f>
        <v>138</v>
      </c>
      <c r="I159" s="64" t="s">
        <v>1387</v>
      </c>
      <c r="J159" s="144">
        <v>1</v>
      </c>
      <c r="K159" s="146" t="s">
        <v>164</v>
      </c>
      <c r="L159" s="11" t="s">
        <v>163</v>
      </c>
      <c r="W159" s="63">
        <v>1</v>
      </c>
    </row>
    <row r="160" spans="2:24" ht="45" customHeight="1" x14ac:dyDescent="0.5">
      <c r="B160" s="133">
        <v>163</v>
      </c>
      <c r="C160" s="9">
        <v>1</v>
      </c>
      <c r="D160" s="13">
        <v>1.3</v>
      </c>
      <c r="E160" s="14" t="s">
        <v>160</v>
      </c>
      <c r="F160" s="17" t="s">
        <v>165</v>
      </c>
      <c r="G160" s="154" t="s">
        <v>2568</v>
      </c>
      <c r="H160" s="60">
        <f>+H159+1</f>
        <v>139</v>
      </c>
      <c r="I160" s="64" t="s">
        <v>1388</v>
      </c>
      <c r="J160" s="60">
        <v>40</v>
      </c>
      <c r="K160" s="147" t="s">
        <v>2569</v>
      </c>
      <c r="L160" s="11" t="s">
        <v>163</v>
      </c>
      <c r="W160" s="63">
        <v>1</v>
      </c>
    </row>
    <row r="161" spans="2:24" ht="45" customHeight="1" x14ac:dyDescent="0.5">
      <c r="B161" s="133">
        <v>164</v>
      </c>
      <c r="G161" s="142" t="s">
        <v>2570</v>
      </c>
      <c r="H161" s="143"/>
      <c r="I161" s="143"/>
      <c r="J161" s="142"/>
      <c r="K161" s="142"/>
      <c r="M161" s="55"/>
      <c r="N161" s="55"/>
      <c r="O161" s="55"/>
      <c r="P161" s="55"/>
      <c r="Q161" s="56"/>
      <c r="R161" s="57"/>
      <c r="S161" s="58">
        <v>4</v>
      </c>
      <c r="T161" s="57" t="s">
        <v>1256</v>
      </c>
      <c r="U161" s="58"/>
      <c r="V161" s="57"/>
      <c r="W161" s="59">
        <f>SUM(W162:W169)</f>
        <v>8</v>
      </c>
      <c r="X161" s="57" t="s">
        <v>1258</v>
      </c>
    </row>
    <row r="162" spans="2:24" ht="45" customHeight="1" x14ac:dyDescent="0.5">
      <c r="B162" s="133">
        <v>165</v>
      </c>
      <c r="C162" s="9">
        <v>1</v>
      </c>
      <c r="D162" s="13">
        <v>1.3</v>
      </c>
      <c r="E162" s="15" t="s">
        <v>166</v>
      </c>
      <c r="F162" s="15" t="s">
        <v>167</v>
      </c>
      <c r="G162" s="153" t="s">
        <v>2571</v>
      </c>
      <c r="H162" s="71">
        <f>+H160+1</f>
        <v>140</v>
      </c>
      <c r="I162" s="64" t="s">
        <v>1389</v>
      </c>
      <c r="J162" s="71">
        <v>4</v>
      </c>
      <c r="K162" s="73" t="s">
        <v>168</v>
      </c>
      <c r="L162" s="11" t="s">
        <v>163</v>
      </c>
      <c r="W162" s="63">
        <v>1</v>
      </c>
    </row>
    <row r="163" spans="2:24" ht="45" customHeight="1" x14ac:dyDescent="0.5">
      <c r="B163" s="133">
        <v>166</v>
      </c>
      <c r="C163" s="9">
        <v>1</v>
      </c>
      <c r="D163" s="13">
        <v>1.3</v>
      </c>
      <c r="E163" s="15" t="s">
        <v>166</v>
      </c>
      <c r="F163" s="17" t="s">
        <v>169</v>
      </c>
      <c r="G163" s="247" t="s">
        <v>2572</v>
      </c>
      <c r="H163" s="60">
        <f t="shared" ref="H163:H169" si="8">+H162+1</f>
        <v>141</v>
      </c>
      <c r="I163" s="64" t="s">
        <v>1390</v>
      </c>
      <c r="J163" s="155">
        <v>1</v>
      </c>
      <c r="K163" s="147" t="s">
        <v>2573</v>
      </c>
      <c r="L163" s="11" t="s">
        <v>163</v>
      </c>
      <c r="W163" s="63">
        <v>1</v>
      </c>
    </row>
    <row r="164" spans="2:24" ht="45" customHeight="1" x14ac:dyDescent="0.5">
      <c r="B164" s="133">
        <v>167</v>
      </c>
      <c r="C164" s="9">
        <v>1</v>
      </c>
      <c r="D164" s="13">
        <v>1.3</v>
      </c>
      <c r="E164" s="15" t="s">
        <v>166</v>
      </c>
      <c r="F164" s="17" t="s">
        <v>169</v>
      </c>
      <c r="G164" s="248"/>
      <c r="H164" s="60">
        <f t="shared" si="8"/>
        <v>142</v>
      </c>
      <c r="I164" s="64" t="s">
        <v>1391</v>
      </c>
      <c r="J164" s="60">
        <v>300</v>
      </c>
      <c r="K164" s="147" t="s">
        <v>170</v>
      </c>
      <c r="L164" s="11" t="s">
        <v>163</v>
      </c>
      <c r="W164" s="63">
        <v>1</v>
      </c>
    </row>
    <row r="165" spans="2:24" ht="45" customHeight="1" x14ac:dyDescent="0.5">
      <c r="B165" s="133">
        <v>168</v>
      </c>
      <c r="C165" s="9">
        <v>1</v>
      </c>
      <c r="D165" s="13">
        <v>1.3</v>
      </c>
      <c r="E165" s="15" t="s">
        <v>166</v>
      </c>
      <c r="F165" s="15" t="s">
        <v>171</v>
      </c>
      <c r="G165" s="250" t="s">
        <v>2574</v>
      </c>
      <c r="H165" s="71">
        <f t="shared" si="8"/>
        <v>143</v>
      </c>
      <c r="I165" s="64" t="s">
        <v>1392</v>
      </c>
      <c r="J165" s="71">
        <v>55</v>
      </c>
      <c r="K165" s="73" t="s">
        <v>172</v>
      </c>
      <c r="L165" s="11" t="s">
        <v>163</v>
      </c>
      <c r="W165" s="63">
        <v>1</v>
      </c>
    </row>
    <row r="166" spans="2:24" ht="45" customHeight="1" x14ac:dyDescent="0.5">
      <c r="B166" s="133">
        <v>169</v>
      </c>
      <c r="C166" s="9">
        <v>1</v>
      </c>
      <c r="D166" s="13">
        <v>1.3</v>
      </c>
      <c r="E166" s="15" t="s">
        <v>166</v>
      </c>
      <c r="F166" s="15" t="s">
        <v>171</v>
      </c>
      <c r="G166" s="251"/>
      <c r="H166" s="71">
        <f t="shared" si="8"/>
        <v>144</v>
      </c>
      <c r="I166" s="64" t="s">
        <v>1393</v>
      </c>
      <c r="J166" s="71">
        <v>29</v>
      </c>
      <c r="K166" s="73" t="s">
        <v>173</v>
      </c>
      <c r="L166" s="11" t="s">
        <v>163</v>
      </c>
      <c r="W166" s="63">
        <v>1</v>
      </c>
    </row>
    <row r="167" spans="2:24" ht="45" customHeight="1" x14ac:dyDescent="0.5">
      <c r="B167" s="133">
        <v>170</v>
      </c>
      <c r="C167" s="9">
        <v>1</v>
      </c>
      <c r="D167" s="13">
        <v>1.3</v>
      </c>
      <c r="E167" s="15" t="s">
        <v>166</v>
      </c>
      <c r="F167" s="15" t="s">
        <v>171</v>
      </c>
      <c r="G167" s="251"/>
      <c r="H167" s="71">
        <f t="shared" si="8"/>
        <v>145</v>
      </c>
      <c r="I167" s="64" t="s">
        <v>1394</v>
      </c>
      <c r="J167" s="71">
        <v>5</v>
      </c>
      <c r="K167" s="73" t="s">
        <v>174</v>
      </c>
      <c r="L167" s="11" t="s">
        <v>163</v>
      </c>
      <c r="W167" s="63">
        <v>1</v>
      </c>
    </row>
    <row r="168" spans="2:24" ht="45" customHeight="1" x14ac:dyDescent="0.5">
      <c r="B168" s="133">
        <v>171</v>
      </c>
      <c r="C168" s="9">
        <v>1</v>
      </c>
      <c r="D168" s="13">
        <v>1.3</v>
      </c>
      <c r="E168" s="15" t="s">
        <v>166</v>
      </c>
      <c r="F168" s="15" t="s">
        <v>171</v>
      </c>
      <c r="G168" s="252"/>
      <c r="H168" s="71">
        <f t="shared" si="8"/>
        <v>146</v>
      </c>
      <c r="I168" s="64" t="s">
        <v>1395</v>
      </c>
      <c r="J168" s="71">
        <v>1</v>
      </c>
      <c r="K168" s="73" t="s">
        <v>175</v>
      </c>
      <c r="L168" s="11" t="s">
        <v>163</v>
      </c>
      <c r="W168" s="63">
        <v>1</v>
      </c>
    </row>
    <row r="169" spans="2:24" ht="45" customHeight="1" x14ac:dyDescent="0.5">
      <c r="B169" s="133">
        <v>172</v>
      </c>
      <c r="C169" s="9">
        <v>1</v>
      </c>
      <c r="D169" s="13">
        <v>1.3</v>
      </c>
      <c r="E169" s="15" t="s">
        <v>166</v>
      </c>
      <c r="F169" s="9" t="s">
        <v>176</v>
      </c>
      <c r="G169" s="154" t="s">
        <v>2575</v>
      </c>
      <c r="H169" s="60">
        <f t="shared" si="8"/>
        <v>147</v>
      </c>
      <c r="I169" s="64" t="s">
        <v>1396</v>
      </c>
      <c r="J169" s="60">
        <v>134</v>
      </c>
      <c r="K169" s="147" t="s">
        <v>177</v>
      </c>
      <c r="L169" s="11" t="s">
        <v>163</v>
      </c>
      <c r="W169" s="63">
        <v>1</v>
      </c>
    </row>
    <row r="170" spans="2:24" ht="45" customHeight="1" x14ac:dyDescent="0.5">
      <c r="B170" s="133">
        <v>173</v>
      </c>
      <c r="G170" s="142" t="s">
        <v>2576</v>
      </c>
      <c r="H170" s="143"/>
      <c r="I170" s="143"/>
      <c r="J170" s="142"/>
      <c r="K170" s="142"/>
      <c r="M170" s="55"/>
      <c r="N170" s="55"/>
      <c r="O170" s="55"/>
      <c r="P170" s="55"/>
      <c r="Q170" s="56"/>
      <c r="R170" s="57"/>
      <c r="S170" s="58">
        <v>2</v>
      </c>
      <c r="T170" s="57" t="s">
        <v>1256</v>
      </c>
      <c r="U170" s="58"/>
      <c r="V170" s="57"/>
      <c r="W170" s="59">
        <f>SUM(W171:W178)</f>
        <v>8</v>
      </c>
      <c r="X170" s="57" t="s">
        <v>1258</v>
      </c>
    </row>
    <row r="171" spans="2:24" ht="45" customHeight="1" x14ac:dyDescent="0.5">
      <c r="B171" s="133">
        <v>174</v>
      </c>
      <c r="C171" s="9">
        <v>1</v>
      </c>
      <c r="D171" s="13">
        <v>1.3</v>
      </c>
      <c r="E171" s="14" t="s">
        <v>178</v>
      </c>
      <c r="F171" s="14" t="s">
        <v>179</v>
      </c>
      <c r="G171" s="244" t="s">
        <v>2577</v>
      </c>
      <c r="H171" s="144">
        <f>+H169+1</f>
        <v>148</v>
      </c>
      <c r="I171" s="64" t="s">
        <v>1397</v>
      </c>
      <c r="J171" s="144">
        <v>1</v>
      </c>
      <c r="K171" s="146" t="s">
        <v>180</v>
      </c>
      <c r="L171" s="11" t="s">
        <v>163</v>
      </c>
      <c r="W171" s="63">
        <v>1</v>
      </c>
    </row>
    <row r="172" spans="2:24" ht="45" customHeight="1" x14ac:dyDescent="0.5">
      <c r="B172" s="133">
        <v>175</v>
      </c>
      <c r="C172" s="9">
        <v>1</v>
      </c>
      <c r="D172" s="13">
        <v>1.3</v>
      </c>
      <c r="E172" s="14" t="s">
        <v>178</v>
      </c>
      <c r="F172" s="14" t="s">
        <v>179</v>
      </c>
      <c r="G172" s="245"/>
      <c r="H172" s="144">
        <f t="shared" ref="H172:H178" si="9">+H171+1</f>
        <v>149</v>
      </c>
      <c r="I172" s="64" t="s">
        <v>1398</v>
      </c>
      <c r="J172" s="144">
        <v>1</v>
      </c>
      <c r="K172" s="146" t="s">
        <v>181</v>
      </c>
      <c r="L172" s="11" t="s">
        <v>163</v>
      </c>
      <c r="W172" s="63">
        <v>1</v>
      </c>
    </row>
    <row r="173" spans="2:24" ht="45" customHeight="1" x14ac:dyDescent="0.5">
      <c r="B173" s="133">
        <v>176</v>
      </c>
      <c r="C173" s="9">
        <v>1</v>
      </c>
      <c r="D173" s="13">
        <v>1.3</v>
      </c>
      <c r="E173" s="14" t="s">
        <v>178</v>
      </c>
      <c r="F173" s="14" t="s">
        <v>179</v>
      </c>
      <c r="G173" s="245"/>
      <c r="H173" s="144">
        <f t="shared" si="9"/>
        <v>150</v>
      </c>
      <c r="I173" s="64" t="s">
        <v>1399</v>
      </c>
      <c r="J173" s="144">
        <v>1</v>
      </c>
      <c r="K173" s="146" t="s">
        <v>182</v>
      </c>
      <c r="L173" s="11" t="s">
        <v>163</v>
      </c>
      <c r="W173" s="63">
        <v>1</v>
      </c>
    </row>
    <row r="174" spans="2:24" ht="45" customHeight="1" x14ac:dyDescent="0.5">
      <c r="B174" s="133">
        <v>177</v>
      </c>
      <c r="C174" s="9">
        <v>1</v>
      </c>
      <c r="D174" s="13">
        <v>1.3</v>
      </c>
      <c r="E174" s="14" t="s">
        <v>178</v>
      </c>
      <c r="F174" s="14" t="s">
        <v>179</v>
      </c>
      <c r="G174" s="245"/>
      <c r="H174" s="144">
        <f t="shared" si="9"/>
        <v>151</v>
      </c>
      <c r="I174" s="64" t="s">
        <v>1400</v>
      </c>
      <c r="J174" s="144">
        <v>1</v>
      </c>
      <c r="K174" s="146" t="s">
        <v>183</v>
      </c>
      <c r="L174" s="11" t="s">
        <v>163</v>
      </c>
      <c r="W174" s="63">
        <v>1</v>
      </c>
    </row>
    <row r="175" spans="2:24" ht="45" customHeight="1" x14ac:dyDescent="0.5">
      <c r="B175" s="133">
        <v>178</v>
      </c>
      <c r="C175" s="9">
        <v>1</v>
      </c>
      <c r="D175" s="13">
        <v>1.3</v>
      </c>
      <c r="E175" s="14" t="s">
        <v>178</v>
      </c>
      <c r="F175" s="14" t="s">
        <v>179</v>
      </c>
      <c r="G175" s="245"/>
      <c r="H175" s="144">
        <f t="shared" si="9"/>
        <v>152</v>
      </c>
      <c r="I175" s="64" t="s">
        <v>1401</v>
      </c>
      <c r="J175" s="144">
        <v>39</v>
      </c>
      <c r="K175" s="146" t="s">
        <v>2578</v>
      </c>
      <c r="L175" s="11" t="s">
        <v>163</v>
      </c>
      <c r="W175" s="63">
        <v>1</v>
      </c>
    </row>
    <row r="176" spans="2:24" ht="64.95" customHeight="1" x14ac:dyDescent="0.5">
      <c r="B176" s="133">
        <v>179</v>
      </c>
      <c r="C176" s="9">
        <v>1</v>
      </c>
      <c r="D176" s="13">
        <v>1.3</v>
      </c>
      <c r="E176" s="14" t="s">
        <v>178</v>
      </c>
      <c r="F176" s="14" t="s">
        <v>179</v>
      </c>
      <c r="G176" s="245"/>
      <c r="H176" s="144">
        <f t="shared" si="9"/>
        <v>153</v>
      </c>
      <c r="I176" s="64" t="s">
        <v>1402</v>
      </c>
      <c r="J176" s="144">
        <v>39</v>
      </c>
      <c r="K176" s="146" t="s">
        <v>2579</v>
      </c>
      <c r="L176" s="11" t="s">
        <v>163</v>
      </c>
      <c r="W176" s="63">
        <v>1</v>
      </c>
    </row>
    <row r="177" spans="1:24" ht="45" customHeight="1" x14ac:dyDescent="0.5">
      <c r="B177" s="133">
        <v>180</v>
      </c>
      <c r="C177" s="9">
        <v>1</v>
      </c>
      <c r="D177" s="13">
        <v>1.3</v>
      </c>
      <c r="E177" s="14" t="s">
        <v>178</v>
      </c>
      <c r="F177" s="14" t="s">
        <v>179</v>
      </c>
      <c r="G177" s="246"/>
      <c r="H177" s="144">
        <f t="shared" si="9"/>
        <v>154</v>
      </c>
      <c r="I177" s="64" t="s">
        <v>1403</v>
      </c>
      <c r="J177" s="144">
        <v>39</v>
      </c>
      <c r="K177" s="146" t="s">
        <v>2580</v>
      </c>
      <c r="L177" s="11" t="s">
        <v>163</v>
      </c>
      <c r="W177" s="63">
        <v>1</v>
      </c>
    </row>
    <row r="178" spans="1:24" ht="45" customHeight="1" x14ac:dyDescent="0.5">
      <c r="B178" s="133">
        <v>181</v>
      </c>
      <c r="C178" s="9">
        <v>1</v>
      </c>
      <c r="D178" s="13">
        <v>1.3</v>
      </c>
      <c r="E178" s="14" t="s">
        <v>178</v>
      </c>
      <c r="F178" s="9" t="s">
        <v>184</v>
      </c>
      <c r="G178" s="154" t="s">
        <v>2581</v>
      </c>
      <c r="H178" s="60">
        <f t="shared" si="9"/>
        <v>155</v>
      </c>
      <c r="I178" s="64" t="s">
        <v>1404</v>
      </c>
      <c r="J178" s="60">
        <v>2</v>
      </c>
      <c r="K178" s="147" t="s">
        <v>185</v>
      </c>
      <c r="L178" s="11" t="s">
        <v>163</v>
      </c>
      <c r="W178" s="63">
        <v>1</v>
      </c>
    </row>
    <row r="179" spans="1:24" ht="45" customHeight="1" x14ac:dyDescent="0.5">
      <c r="B179" s="133">
        <v>182</v>
      </c>
      <c r="G179" s="142" t="s">
        <v>2582</v>
      </c>
      <c r="H179" s="143"/>
      <c r="I179" s="143"/>
      <c r="J179" s="142"/>
      <c r="K179" s="142"/>
      <c r="M179" s="55"/>
      <c r="N179" s="55"/>
      <c r="O179" s="55"/>
      <c r="P179" s="55"/>
      <c r="Q179" s="56"/>
      <c r="R179" s="57"/>
      <c r="S179" s="58">
        <v>1</v>
      </c>
      <c r="T179" s="57" t="s">
        <v>1256</v>
      </c>
      <c r="U179" s="58"/>
      <c r="V179" s="57"/>
      <c r="W179" s="59">
        <f>SUM(W180:W187)</f>
        <v>8</v>
      </c>
      <c r="X179" s="57" t="s">
        <v>1258</v>
      </c>
    </row>
    <row r="180" spans="1:24" ht="45" customHeight="1" x14ac:dyDescent="0.5">
      <c r="B180" s="133">
        <v>183</v>
      </c>
      <c r="C180" s="9">
        <v>1</v>
      </c>
      <c r="D180" s="13">
        <v>1.3</v>
      </c>
      <c r="E180" s="15" t="s">
        <v>186</v>
      </c>
      <c r="F180" s="15" t="s">
        <v>187</v>
      </c>
      <c r="G180" s="250" t="s">
        <v>2583</v>
      </c>
      <c r="H180" s="71">
        <f>+H178+1</f>
        <v>156</v>
      </c>
      <c r="I180" s="64" t="s">
        <v>1405</v>
      </c>
      <c r="J180" s="75">
        <v>1</v>
      </c>
      <c r="K180" s="153" t="s">
        <v>188</v>
      </c>
      <c r="L180" s="11" t="s">
        <v>163</v>
      </c>
      <c r="W180" s="63">
        <v>1</v>
      </c>
    </row>
    <row r="181" spans="1:24" ht="45" customHeight="1" x14ac:dyDescent="0.5">
      <c r="B181" s="133">
        <v>184</v>
      </c>
      <c r="C181" s="9">
        <v>1</v>
      </c>
      <c r="D181" s="13">
        <v>1.3</v>
      </c>
      <c r="E181" s="15" t="s">
        <v>186</v>
      </c>
      <c r="F181" s="15" t="s">
        <v>187</v>
      </c>
      <c r="G181" s="251"/>
      <c r="H181" s="71">
        <f t="shared" ref="H181:H187" si="10">+H180+1</f>
        <v>157</v>
      </c>
      <c r="I181" s="64" t="s">
        <v>1406</v>
      </c>
      <c r="J181" s="75">
        <v>1</v>
      </c>
      <c r="K181" s="153" t="s">
        <v>189</v>
      </c>
      <c r="L181" s="11" t="s">
        <v>163</v>
      </c>
      <c r="W181" s="63">
        <v>1</v>
      </c>
    </row>
    <row r="182" spans="1:24" ht="45" customHeight="1" x14ac:dyDescent="0.5">
      <c r="B182" s="133">
        <v>185</v>
      </c>
      <c r="C182" s="9">
        <v>1</v>
      </c>
      <c r="D182" s="13">
        <v>1.3</v>
      </c>
      <c r="E182" s="15" t="s">
        <v>186</v>
      </c>
      <c r="F182" s="15" t="s">
        <v>187</v>
      </c>
      <c r="G182" s="251"/>
      <c r="H182" s="71">
        <f t="shared" si="10"/>
        <v>158</v>
      </c>
      <c r="I182" s="64" t="s">
        <v>1407</v>
      </c>
      <c r="J182" s="75">
        <v>1</v>
      </c>
      <c r="K182" s="153" t="s">
        <v>2584</v>
      </c>
      <c r="L182" s="11" t="s">
        <v>163</v>
      </c>
      <c r="W182" s="63">
        <v>1</v>
      </c>
    </row>
    <row r="183" spans="1:24" ht="45" customHeight="1" x14ac:dyDescent="0.5">
      <c r="B183" s="133">
        <v>186</v>
      </c>
      <c r="C183" s="9">
        <v>1</v>
      </c>
      <c r="D183" s="13">
        <v>1.3</v>
      </c>
      <c r="E183" s="15" t="s">
        <v>186</v>
      </c>
      <c r="F183" s="15" t="s">
        <v>187</v>
      </c>
      <c r="G183" s="251"/>
      <c r="H183" s="71">
        <f t="shared" si="10"/>
        <v>159</v>
      </c>
      <c r="I183" s="64" t="s">
        <v>1408</v>
      </c>
      <c r="J183" s="75">
        <v>1</v>
      </c>
      <c r="K183" s="153" t="s">
        <v>190</v>
      </c>
      <c r="L183" s="11" t="s">
        <v>163</v>
      </c>
      <c r="W183" s="63">
        <v>1</v>
      </c>
    </row>
    <row r="184" spans="1:24" ht="45" customHeight="1" x14ac:dyDescent="0.5">
      <c r="B184" s="133">
        <v>187</v>
      </c>
      <c r="C184" s="9">
        <v>1</v>
      </c>
      <c r="D184" s="13">
        <v>1.3</v>
      </c>
      <c r="E184" s="15" t="s">
        <v>186</v>
      </c>
      <c r="F184" s="15" t="s">
        <v>187</v>
      </c>
      <c r="G184" s="251"/>
      <c r="H184" s="71">
        <f t="shared" si="10"/>
        <v>160</v>
      </c>
      <c r="I184" s="64" t="s">
        <v>1409</v>
      </c>
      <c r="J184" s="75">
        <v>1</v>
      </c>
      <c r="K184" s="153" t="s">
        <v>191</v>
      </c>
      <c r="L184" s="11" t="s">
        <v>163</v>
      </c>
      <c r="W184" s="63">
        <v>1</v>
      </c>
    </row>
    <row r="185" spans="1:24" ht="45" customHeight="1" x14ac:dyDescent="0.5">
      <c r="B185" s="133">
        <v>188</v>
      </c>
      <c r="C185" s="9">
        <v>1</v>
      </c>
      <c r="D185" s="13">
        <v>1.3</v>
      </c>
      <c r="E185" s="15" t="s">
        <v>186</v>
      </c>
      <c r="F185" s="15" t="s">
        <v>187</v>
      </c>
      <c r="G185" s="251"/>
      <c r="H185" s="71">
        <f t="shared" si="10"/>
        <v>161</v>
      </c>
      <c r="I185" s="64" t="s">
        <v>1410</v>
      </c>
      <c r="J185" s="75">
        <v>1</v>
      </c>
      <c r="K185" s="153" t="s">
        <v>2585</v>
      </c>
      <c r="L185" s="11" t="s">
        <v>163</v>
      </c>
      <c r="W185" s="63">
        <v>1</v>
      </c>
    </row>
    <row r="186" spans="1:24" ht="45" customHeight="1" x14ac:dyDescent="0.5">
      <c r="B186" s="133">
        <v>189</v>
      </c>
      <c r="C186" s="9">
        <v>1</v>
      </c>
      <c r="D186" s="13">
        <v>1.3</v>
      </c>
      <c r="E186" s="15" t="s">
        <v>186</v>
      </c>
      <c r="F186" s="15" t="s">
        <v>187</v>
      </c>
      <c r="G186" s="251"/>
      <c r="H186" s="71">
        <f t="shared" si="10"/>
        <v>162</v>
      </c>
      <c r="I186" s="64" t="s">
        <v>1411</v>
      </c>
      <c r="J186" s="71">
        <v>80</v>
      </c>
      <c r="K186" s="153" t="s">
        <v>2586</v>
      </c>
      <c r="L186" s="11" t="s">
        <v>163</v>
      </c>
      <c r="W186" s="63">
        <v>1</v>
      </c>
    </row>
    <row r="187" spans="1:24" ht="45" customHeight="1" x14ac:dyDescent="0.5">
      <c r="B187" s="133">
        <v>190</v>
      </c>
      <c r="C187" s="9">
        <v>1</v>
      </c>
      <c r="D187" s="13">
        <v>1.3</v>
      </c>
      <c r="E187" s="15" t="s">
        <v>186</v>
      </c>
      <c r="F187" s="15" t="s">
        <v>187</v>
      </c>
      <c r="G187" s="252"/>
      <c r="H187" s="71">
        <f t="shared" si="10"/>
        <v>163</v>
      </c>
      <c r="I187" s="64" t="s">
        <v>1412</v>
      </c>
      <c r="J187" s="71">
        <v>80</v>
      </c>
      <c r="K187" s="153" t="s">
        <v>2587</v>
      </c>
      <c r="L187" s="11" t="s">
        <v>163</v>
      </c>
      <c r="W187" s="63">
        <v>1</v>
      </c>
    </row>
    <row r="188" spans="1:24" ht="45" customHeight="1" x14ac:dyDescent="0.5">
      <c r="B188" s="133">
        <v>191</v>
      </c>
      <c r="G188" s="138" t="s">
        <v>2588</v>
      </c>
      <c r="H188" s="139"/>
      <c r="I188" s="139"/>
      <c r="J188" s="139"/>
      <c r="K188" s="160"/>
      <c r="M188" s="51"/>
      <c r="N188" s="51"/>
      <c r="O188" s="51"/>
      <c r="P188" s="51"/>
      <c r="Q188" s="52">
        <v>6</v>
      </c>
      <c r="R188" s="53" t="s">
        <v>1255</v>
      </c>
      <c r="S188" s="54">
        <f>SUM(S189:S279)</f>
        <v>17</v>
      </c>
      <c r="T188" s="53" t="s">
        <v>1256</v>
      </c>
      <c r="U188" s="54">
        <v>8</v>
      </c>
      <c r="V188" s="53" t="s">
        <v>1257</v>
      </c>
      <c r="W188" s="54">
        <f>SUM(W189:W279)/2</f>
        <v>85</v>
      </c>
      <c r="X188" s="53" t="s">
        <v>1258</v>
      </c>
    </row>
    <row r="189" spans="1:24" ht="45" customHeight="1" x14ac:dyDescent="0.5">
      <c r="B189" s="133">
        <v>192</v>
      </c>
      <c r="G189" s="142" t="s">
        <v>2589</v>
      </c>
      <c r="H189" s="143"/>
      <c r="I189" s="143"/>
      <c r="J189" s="142"/>
      <c r="K189" s="142"/>
      <c r="M189" s="55"/>
      <c r="N189" s="55"/>
      <c r="O189" s="55"/>
      <c r="P189" s="55"/>
      <c r="Q189" s="56"/>
      <c r="R189" s="57"/>
      <c r="S189" s="58">
        <v>3</v>
      </c>
      <c r="T189" s="57" t="s">
        <v>1256</v>
      </c>
      <c r="U189" s="58"/>
      <c r="V189" s="57"/>
      <c r="W189" s="59">
        <f>SUM(W190:W201)</f>
        <v>12</v>
      </c>
      <c r="X189" s="57" t="s">
        <v>1258</v>
      </c>
    </row>
    <row r="190" spans="1:24" ht="45" customHeight="1" x14ac:dyDescent="0.5">
      <c r="B190" s="133">
        <v>193</v>
      </c>
      <c r="C190" s="9">
        <v>1</v>
      </c>
      <c r="D190" s="16">
        <v>1.4</v>
      </c>
      <c r="E190" s="14" t="s">
        <v>192</v>
      </c>
      <c r="F190" s="14" t="s">
        <v>193</v>
      </c>
      <c r="G190" s="244" t="s">
        <v>2590</v>
      </c>
      <c r="H190" s="144">
        <f>+H187+1</f>
        <v>164</v>
      </c>
      <c r="I190" s="64" t="s">
        <v>2591</v>
      </c>
      <c r="J190" s="151">
        <v>40</v>
      </c>
      <c r="K190" s="146" t="s">
        <v>194</v>
      </c>
      <c r="L190" s="11" t="s">
        <v>195</v>
      </c>
      <c r="W190" s="63">
        <v>1</v>
      </c>
    </row>
    <row r="191" spans="1:24" ht="45" customHeight="1" x14ac:dyDescent="0.5">
      <c r="B191" s="133">
        <v>194</v>
      </c>
      <c r="C191" s="9">
        <v>1</v>
      </c>
      <c r="D191" s="16">
        <v>1.4</v>
      </c>
      <c r="E191" s="14" t="s">
        <v>192</v>
      </c>
      <c r="F191" s="14" t="s">
        <v>193</v>
      </c>
      <c r="G191" s="245"/>
      <c r="H191" s="144">
        <f t="shared" ref="H191:H201" si="11">+H190+1</f>
        <v>165</v>
      </c>
      <c r="I191" s="64" t="s">
        <v>2592</v>
      </c>
      <c r="J191" s="151">
        <v>40</v>
      </c>
      <c r="K191" s="146" t="s">
        <v>2593</v>
      </c>
      <c r="L191" s="11" t="s">
        <v>195</v>
      </c>
      <c r="W191" s="63">
        <v>1</v>
      </c>
    </row>
    <row r="192" spans="1:24" ht="45" customHeight="1" x14ac:dyDescent="0.5">
      <c r="A192" s="156"/>
      <c r="B192" s="133"/>
      <c r="C192" s="9">
        <v>1</v>
      </c>
      <c r="D192" s="16">
        <v>1.4</v>
      </c>
      <c r="E192" s="14" t="s">
        <v>192</v>
      </c>
      <c r="F192" s="14" t="s">
        <v>193</v>
      </c>
      <c r="G192" s="245"/>
      <c r="H192" s="144">
        <f t="shared" si="11"/>
        <v>166</v>
      </c>
      <c r="I192" s="64" t="s">
        <v>2594</v>
      </c>
      <c r="J192" s="151">
        <v>4</v>
      </c>
      <c r="K192" s="146" t="s">
        <v>2595</v>
      </c>
      <c r="L192" s="11" t="s">
        <v>195</v>
      </c>
      <c r="W192" s="63">
        <v>1</v>
      </c>
    </row>
    <row r="193" spans="2:24" ht="45" customHeight="1" x14ac:dyDescent="0.5">
      <c r="B193" s="133">
        <v>195</v>
      </c>
      <c r="C193" s="9">
        <v>1</v>
      </c>
      <c r="D193" s="16">
        <v>1.4</v>
      </c>
      <c r="E193" s="14" t="s">
        <v>192</v>
      </c>
      <c r="F193" s="14" t="s">
        <v>193</v>
      </c>
      <c r="G193" s="246"/>
      <c r="H193" s="144">
        <f t="shared" si="11"/>
        <v>167</v>
      </c>
      <c r="I193" s="64" t="s">
        <v>2596</v>
      </c>
      <c r="J193" s="151">
        <v>4</v>
      </c>
      <c r="K193" s="146" t="s">
        <v>196</v>
      </c>
      <c r="L193" s="11" t="s">
        <v>195</v>
      </c>
      <c r="W193" s="63">
        <v>1</v>
      </c>
    </row>
    <row r="194" spans="2:24" ht="45" customHeight="1" x14ac:dyDescent="0.5">
      <c r="B194" s="133">
        <v>196</v>
      </c>
      <c r="C194" s="9">
        <v>1</v>
      </c>
      <c r="D194" s="16">
        <v>1.4</v>
      </c>
      <c r="E194" s="14" t="s">
        <v>192</v>
      </c>
      <c r="F194" s="17" t="s">
        <v>197</v>
      </c>
      <c r="G194" s="247" t="s">
        <v>2597</v>
      </c>
      <c r="H194" s="60">
        <f t="shared" si="11"/>
        <v>168</v>
      </c>
      <c r="I194" s="64" t="s">
        <v>2598</v>
      </c>
      <c r="J194" s="148">
        <v>5</v>
      </c>
      <c r="K194" s="147" t="s">
        <v>2599</v>
      </c>
      <c r="L194" s="11" t="s">
        <v>195</v>
      </c>
      <c r="W194" s="63">
        <v>1</v>
      </c>
    </row>
    <row r="195" spans="2:24" ht="45" customHeight="1" x14ac:dyDescent="0.5">
      <c r="B195" s="133">
        <v>197</v>
      </c>
      <c r="C195" s="9">
        <v>1</v>
      </c>
      <c r="D195" s="16">
        <v>1.4</v>
      </c>
      <c r="E195" s="14" t="s">
        <v>192</v>
      </c>
      <c r="F195" s="17" t="s">
        <v>197</v>
      </c>
      <c r="G195" s="249"/>
      <c r="H195" s="60">
        <f t="shared" si="11"/>
        <v>169</v>
      </c>
      <c r="I195" s="64" t="s">
        <v>2600</v>
      </c>
      <c r="J195" s="148">
        <v>3200</v>
      </c>
      <c r="K195" s="147" t="s">
        <v>198</v>
      </c>
      <c r="L195" s="11" t="s">
        <v>195</v>
      </c>
      <c r="W195" s="63">
        <v>1</v>
      </c>
    </row>
    <row r="196" spans="2:24" ht="45" customHeight="1" x14ac:dyDescent="0.5">
      <c r="B196" s="133">
        <v>198</v>
      </c>
      <c r="C196" s="9">
        <v>1</v>
      </c>
      <c r="D196" s="16">
        <v>1.4</v>
      </c>
      <c r="E196" s="14" t="s">
        <v>192</v>
      </c>
      <c r="F196" s="17" t="s">
        <v>197</v>
      </c>
      <c r="G196" s="249"/>
      <c r="H196" s="60">
        <f t="shared" si="11"/>
        <v>170</v>
      </c>
      <c r="I196" s="64" t="s">
        <v>2601</v>
      </c>
      <c r="J196" s="148">
        <v>800</v>
      </c>
      <c r="K196" s="147" t="s">
        <v>199</v>
      </c>
      <c r="L196" s="11" t="s">
        <v>195</v>
      </c>
      <c r="W196" s="63">
        <v>1</v>
      </c>
    </row>
    <row r="197" spans="2:24" ht="45" customHeight="1" x14ac:dyDescent="0.5">
      <c r="B197" s="133">
        <v>199</v>
      </c>
      <c r="C197" s="9">
        <v>1</v>
      </c>
      <c r="D197" s="16">
        <v>1.4</v>
      </c>
      <c r="E197" s="14" t="s">
        <v>192</v>
      </c>
      <c r="F197" s="17" t="s">
        <v>197</v>
      </c>
      <c r="G197" s="248"/>
      <c r="H197" s="60">
        <f t="shared" si="11"/>
        <v>171</v>
      </c>
      <c r="I197" s="64" t="s">
        <v>2602</v>
      </c>
      <c r="J197" s="148">
        <v>4</v>
      </c>
      <c r="K197" s="147" t="s">
        <v>200</v>
      </c>
      <c r="L197" s="11" t="s">
        <v>195</v>
      </c>
      <c r="W197" s="63">
        <v>1</v>
      </c>
    </row>
    <row r="198" spans="2:24" ht="64.95" customHeight="1" x14ac:dyDescent="0.5">
      <c r="B198" s="133">
        <v>200</v>
      </c>
      <c r="C198" s="9">
        <v>1</v>
      </c>
      <c r="D198" s="16">
        <v>1.4</v>
      </c>
      <c r="E198" s="14" t="s">
        <v>192</v>
      </c>
      <c r="F198" s="14" t="s">
        <v>201</v>
      </c>
      <c r="G198" s="244" t="s">
        <v>2603</v>
      </c>
      <c r="H198" s="144">
        <f t="shared" si="11"/>
        <v>172</v>
      </c>
      <c r="I198" s="64" t="s">
        <v>2604</v>
      </c>
      <c r="J198" s="151">
        <v>4</v>
      </c>
      <c r="K198" s="146" t="s">
        <v>2605</v>
      </c>
      <c r="L198" s="11" t="s">
        <v>195</v>
      </c>
      <c r="W198" s="63">
        <v>1</v>
      </c>
    </row>
    <row r="199" spans="2:24" ht="64.95" customHeight="1" x14ac:dyDescent="0.5">
      <c r="B199" s="133">
        <v>201</v>
      </c>
      <c r="C199" s="9">
        <v>1</v>
      </c>
      <c r="D199" s="16">
        <v>1.4</v>
      </c>
      <c r="E199" s="14" t="s">
        <v>192</v>
      </c>
      <c r="F199" s="14" t="s">
        <v>201</v>
      </c>
      <c r="G199" s="245"/>
      <c r="H199" s="144">
        <f t="shared" si="11"/>
        <v>173</v>
      </c>
      <c r="I199" s="64" t="s">
        <v>2606</v>
      </c>
      <c r="J199" s="151">
        <v>40</v>
      </c>
      <c r="K199" s="146" t="s">
        <v>2607</v>
      </c>
      <c r="L199" s="11" t="s">
        <v>195</v>
      </c>
      <c r="W199" s="63">
        <v>1</v>
      </c>
    </row>
    <row r="200" spans="2:24" ht="64.95" customHeight="1" x14ac:dyDescent="0.5">
      <c r="B200" s="133">
        <v>202</v>
      </c>
      <c r="C200" s="9">
        <v>1</v>
      </c>
      <c r="D200" s="16">
        <v>1.4</v>
      </c>
      <c r="E200" s="14" t="s">
        <v>192</v>
      </c>
      <c r="F200" s="14" t="s">
        <v>201</v>
      </c>
      <c r="G200" s="245"/>
      <c r="H200" s="144">
        <f t="shared" si="11"/>
        <v>174</v>
      </c>
      <c r="I200" s="64" t="s">
        <v>2608</v>
      </c>
      <c r="J200" s="151">
        <v>20</v>
      </c>
      <c r="K200" s="146" t="s">
        <v>2609</v>
      </c>
      <c r="L200" s="11" t="s">
        <v>195</v>
      </c>
      <c r="W200" s="63">
        <v>1</v>
      </c>
    </row>
    <row r="201" spans="2:24" ht="64.95" customHeight="1" x14ac:dyDescent="0.5">
      <c r="B201" s="133">
        <v>203</v>
      </c>
      <c r="C201" s="9">
        <v>1</v>
      </c>
      <c r="D201" s="16">
        <v>1.4</v>
      </c>
      <c r="E201" s="14" t="s">
        <v>192</v>
      </c>
      <c r="F201" s="14" t="s">
        <v>201</v>
      </c>
      <c r="G201" s="246"/>
      <c r="H201" s="144">
        <f t="shared" si="11"/>
        <v>175</v>
      </c>
      <c r="I201" s="64" t="s">
        <v>2610</v>
      </c>
      <c r="J201" s="157">
        <v>1</v>
      </c>
      <c r="K201" s="146" t="s">
        <v>202</v>
      </c>
      <c r="L201" s="11" t="s">
        <v>195</v>
      </c>
      <c r="W201" s="63">
        <v>1</v>
      </c>
    </row>
    <row r="202" spans="2:24" ht="45" customHeight="1" x14ac:dyDescent="0.5">
      <c r="B202" s="133">
        <v>204</v>
      </c>
      <c r="G202" s="142" t="s">
        <v>2611</v>
      </c>
      <c r="H202" s="143"/>
      <c r="I202" s="143"/>
      <c r="J202" s="142"/>
      <c r="K202" s="142"/>
      <c r="M202" s="55"/>
      <c r="N202" s="55"/>
      <c r="O202" s="55"/>
      <c r="P202" s="55"/>
      <c r="Q202" s="56"/>
      <c r="R202" s="57"/>
      <c r="S202" s="58">
        <v>4</v>
      </c>
      <c r="T202" s="57" t="s">
        <v>1256</v>
      </c>
      <c r="U202" s="58"/>
      <c r="V202" s="57"/>
      <c r="W202" s="59">
        <f>SUM(W203:W222)</f>
        <v>20</v>
      </c>
      <c r="X202" s="57" t="s">
        <v>1258</v>
      </c>
    </row>
    <row r="203" spans="2:24" ht="45" customHeight="1" x14ac:dyDescent="0.5">
      <c r="B203" s="133">
        <v>205</v>
      </c>
      <c r="C203" s="9">
        <v>1</v>
      </c>
      <c r="D203" s="16">
        <v>1.4</v>
      </c>
      <c r="E203" s="15" t="s">
        <v>203</v>
      </c>
      <c r="F203" s="15" t="s">
        <v>204</v>
      </c>
      <c r="G203" s="250" t="s">
        <v>2612</v>
      </c>
      <c r="H203" s="71">
        <f>+H201+1</f>
        <v>176</v>
      </c>
      <c r="I203" s="64" t="s">
        <v>2613</v>
      </c>
      <c r="J203" s="71">
        <v>4</v>
      </c>
      <c r="K203" s="73" t="s">
        <v>205</v>
      </c>
      <c r="L203" s="11" t="s">
        <v>195</v>
      </c>
      <c r="W203" s="63">
        <v>1</v>
      </c>
    </row>
    <row r="204" spans="2:24" ht="45" customHeight="1" x14ac:dyDescent="0.5">
      <c r="B204" s="133">
        <v>206</v>
      </c>
      <c r="C204" s="9">
        <v>1</v>
      </c>
      <c r="D204" s="16">
        <v>1.4</v>
      </c>
      <c r="E204" s="15" t="s">
        <v>203</v>
      </c>
      <c r="F204" s="15" t="s">
        <v>204</v>
      </c>
      <c r="G204" s="251"/>
      <c r="H204" s="71">
        <f t="shared" ref="H204:H222" si="12">+H203+1</f>
        <v>177</v>
      </c>
      <c r="I204" s="64" t="s">
        <v>2614</v>
      </c>
      <c r="J204" s="71">
        <v>40</v>
      </c>
      <c r="K204" s="73" t="s">
        <v>2615</v>
      </c>
      <c r="L204" s="11" t="s">
        <v>195</v>
      </c>
      <c r="W204" s="63">
        <v>1</v>
      </c>
    </row>
    <row r="205" spans="2:24" ht="45" customHeight="1" x14ac:dyDescent="0.5">
      <c r="B205" s="133">
        <v>207</v>
      </c>
      <c r="C205" s="9">
        <v>1</v>
      </c>
      <c r="D205" s="16">
        <v>1.4</v>
      </c>
      <c r="E205" s="15" t="s">
        <v>203</v>
      </c>
      <c r="F205" s="15" t="s">
        <v>204</v>
      </c>
      <c r="G205" s="251"/>
      <c r="H205" s="71">
        <f t="shared" si="12"/>
        <v>178</v>
      </c>
      <c r="I205" s="64" t="s">
        <v>2616</v>
      </c>
      <c r="J205" s="71">
        <v>8</v>
      </c>
      <c r="K205" s="73" t="s">
        <v>206</v>
      </c>
      <c r="L205" s="11" t="s">
        <v>195</v>
      </c>
      <c r="W205" s="63">
        <v>1</v>
      </c>
    </row>
    <row r="206" spans="2:24" ht="45" customHeight="1" x14ac:dyDescent="0.5">
      <c r="B206" s="133">
        <v>208</v>
      </c>
      <c r="C206" s="9">
        <v>1</v>
      </c>
      <c r="D206" s="16">
        <v>1.4</v>
      </c>
      <c r="E206" s="15" t="s">
        <v>203</v>
      </c>
      <c r="F206" s="15" t="s">
        <v>204</v>
      </c>
      <c r="G206" s="252"/>
      <c r="H206" s="71">
        <f t="shared" si="12"/>
        <v>179</v>
      </c>
      <c r="I206" s="64" t="s">
        <v>2617</v>
      </c>
      <c r="J206" s="71">
        <v>12</v>
      </c>
      <c r="K206" s="73" t="s">
        <v>2618</v>
      </c>
      <c r="L206" s="11" t="s">
        <v>195</v>
      </c>
      <c r="W206" s="63">
        <v>1</v>
      </c>
    </row>
    <row r="207" spans="2:24" ht="45" customHeight="1" x14ac:dyDescent="0.5">
      <c r="B207" s="133">
        <v>209</v>
      </c>
      <c r="C207" s="9">
        <v>1</v>
      </c>
      <c r="D207" s="16">
        <v>1.4</v>
      </c>
      <c r="E207" s="15" t="s">
        <v>203</v>
      </c>
      <c r="F207" s="9" t="s">
        <v>207</v>
      </c>
      <c r="G207" s="247" t="s">
        <v>2619</v>
      </c>
      <c r="H207" s="60">
        <f t="shared" si="12"/>
        <v>180</v>
      </c>
      <c r="I207" s="64" t="s">
        <v>2620</v>
      </c>
      <c r="J207" s="60">
        <v>20</v>
      </c>
      <c r="K207" s="147" t="s">
        <v>2621</v>
      </c>
      <c r="L207" s="11" t="s">
        <v>195</v>
      </c>
      <c r="W207" s="63">
        <v>1</v>
      </c>
    </row>
    <row r="208" spans="2:24" ht="45" customHeight="1" x14ac:dyDescent="0.5">
      <c r="B208" s="133">
        <v>210</v>
      </c>
      <c r="C208" s="9">
        <v>1</v>
      </c>
      <c r="D208" s="16">
        <v>1.4</v>
      </c>
      <c r="E208" s="15" t="s">
        <v>203</v>
      </c>
      <c r="F208" s="9" t="s">
        <v>207</v>
      </c>
      <c r="G208" s="249"/>
      <c r="H208" s="60">
        <f t="shared" si="12"/>
        <v>181</v>
      </c>
      <c r="I208" s="64" t="s">
        <v>2622</v>
      </c>
      <c r="J208" s="60">
        <v>40</v>
      </c>
      <c r="K208" s="147" t="s">
        <v>2623</v>
      </c>
      <c r="L208" s="11" t="s">
        <v>195</v>
      </c>
      <c r="W208" s="63">
        <v>1</v>
      </c>
    </row>
    <row r="209" spans="2:24" ht="45" customHeight="1" x14ac:dyDescent="0.5">
      <c r="B209" s="133">
        <v>211</v>
      </c>
      <c r="C209" s="9">
        <v>1</v>
      </c>
      <c r="D209" s="16">
        <v>1.4</v>
      </c>
      <c r="E209" s="15" t="s">
        <v>203</v>
      </c>
      <c r="F209" s="9" t="s">
        <v>207</v>
      </c>
      <c r="G209" s="249"/>
      <c r="H209" s="60">
        <f t="shared" si="12"/>
        <v>182</v>
      </c>
      <c r="I209" s="64" t="s">
        <v>2624</v>
      </c>
      <c r="J209" s="60">
        <v>4</v>
      </c>
      <c r="K209" s="147" t="s">
        <v>2625</v>
      </c>
      <c r="L209" s="11" t="s">
        <v>195</v>
      </c>
      <c r="W209" s="63">
        <v>1</v>
      </c>
    </row>
    <row r="210" spans="2:24" ht="45" customHeight="1" x14ac:dyDescent="0.5">
      <c r="B210" s="133">
        <v>212</v>
      </c>
      <c r="C210" s="9">
        <v>1</v>
      </c>
      <c r="D210" s="16">
        <v>1.4</v>
      </c>
      <c r="E210" s="15" t="s">
        <v>203</v>
      </c>
      <c r="F210" s="9" t="s">
        <v>207</v>
      </c>
      <c r="G210" s="249"/>
      <c r="H210" s="60">
        <f t="shared" si="12"/>
        <v>183</v>
      </c>
      <c r="I210" s="64" t="s">
        <v>2626</v>
      </c>
      <c r="J210" s="60">
        <v>4</v>
      </c>
      <c r="K210" s="147" t="s">
        <v>2627</v>
      </c>
      <c r="L210" s="11" t="s">
        <v>195</v>
      </c>
      <c r="W210" s="63">
        <v>1</v>
      </c>
    </row>
    <row r="211" spans="2:24" ht="45" customHeight="1" x14ac:dyDescent="0.5">
      <c r="B211" s="133">
        <v>213</v>
      </c>
      <c r="C211" s="9">
        <v>1</v>
      </c>
      <c r="D211" s="16">
        <v>1.4</v>
      </c>
      <c r="E211" s="15" t="s">
        <v>203</v>
      </c>
      <c r="F211" s="9" t="s">
        <v>207</v>
      </c>
      <c r="G211" s="249"/>
      <c r="H211" s="60">
        <f t="shared" si="12"/>
        <v>184</v>
      </c>
      <c r="I211" s="64" t="s">
        <v>2628</v>
      </c>
      <c r="J211" s="60">
        <v>20</v>
      </c>
      <c r="K211" s="147" t="s">
        <v>2629</v>
      </c>
      <c r="L211" s="11" t="s">
        <v>195</v>
      </c>
      <c r="W211" s="63">
        <v>1</v>
      </c>
    </row>
    <row r="212" spans="2:24" ht="45" customHeight="1" x14ac:dyDescent="0.5">
      <c r="B212" s="133">
        <v>214</v>
      </c>
      <c r="C212" s="9">
        <v>1</v>
      </c>
      <c r="D212" s="16">
        <v>1.4</v>
      </c>
      <c r="E212" s="15" t="s">
        <v>203</v>
      </c>
      <c r="F212" s="9" t="s">
        <v>207</v>
      </c>
      <c r="G212" s="249"/>
      <c r="H212" s="60">
        <f t="shared" si="12"/>
        <v>185</v>
      </c>
      <c r="I212" s="64" t="s">
        <v>2630</v>
      </c>
      <c r="J212" s="60">
        <v>20</v>
      </c>
      <c r="K212" s="147" t="s">
        <v>2631</v>
      </c>
      <c r="L212" s="11" t="s">
        <v>195</v>
      </c>
      <c r="W212" s="63">
        <v>1</v>
      </c>
    </row>
    <row r="213" spans="2:24" ht="45" customHeight="1" x14ac:dyDescent="0.5">
      <c r="B213" s="133">
        <v>215</v>
      </c>
      <c r="C213" s="9">
        <v>1</v>
      </c>
      <c r="D213" s="16">
        <v>1.4</v>
      </c>
      <c r="E213" s="15" t="s">
        <v>203</v>
      </c>
      <c r="F213" s="9" t="s">
        <v>207</v>
      </c>
      <c r="G213" s="249"/>
      <c r="H213" s="60">
        <f t="shared" si="12"/>
        <v>186</v>
      </c>
      <c r="I213" s="64" t="s">
        <v>2632</v>
      </c>
      <c r="J213" s="60">
        <v>8</v>
      </c>
      <c r="K213" s="147" t="s">
        <v>208</v>
      </c>
      <c r="L213" s="11" t="s">
        <v>195</v>
      </c>
      <c r="W213" s="63">
        <v>1</v>
      </c>
    </row>
    <row r="214" spans="2:24" ht="45" customHeight="1" x14ac:dyDescent="0.5">
      <c r="B214" s="133">
        <v>216</v>
      </c>
      <c r="C214" s="9">
        <v>1</v>
      </c>
      <c r="D214" s="16">
        <v>1.4</v>
      </c>
      <c r="E214" s="15" t="s">
        <v>203</v>
      </c>
      <c r="F214" s="9" t="s">
        <v>207</v>
      </c>
      <c r="G214" s="248"/>
      <c r="H214" s="60">
        <f t="shared" si="12"/>
        <v>187</v>
      </c>
      <c r="I214" s="64" t="s">
        <v>2633</v>
      </c>
      <c r="J214" s="60">
        <v>80</v>
      </c>
      <c r="K214" s="147" t="s">
        <v>2634</v>
      </c>
      <c r="L214" s="11" t="s">
        <v>195</v>
      </c>
      <c r="W214" s="63">
        <v>1</v>
      </c>
    </row>
    <row r="215" spans="2:24" ht="45" customHeight="1" x14ac:dyDescent="0.5">
      <c r="B215" s="133">
        <v>217</v>
      </c>
      <c r="C215" s="9">
        <v>1</v>
      </c>
      <c r="D215" s="16">
        <v>1.4</v>
      </c>
      <c r="E215" s="15" t="s">
        <v>203</v>
      </c>
      <c r="F215" s="15" t="s">
        <v>209</v>
      </c>
      <c r="G215" s="250" t="s">
        <v>2635</v>
      </c>
      <c r="H215" s="71">
        <f t="shared" si="12"/>
        <v>188</v>
      </c>
      <c r="I215" s="64" t="s">
        <v>2636</v>
      </c>
      <c r="J215" s="71">
        <v>4</v>
      </c>
      <c r="K215" s="73" t="s">
        <v>210</v>
      </c>
      <c r="L215" s="11" t="s">
        <v>195</v>
      </c>
      <c r="W215" s="63">
        <v>1</v>
      </c>
    </row>
    <row r="216" spans="2:24" ht="45" customHeight="1" x14ac:dyDescent="0.5">
      <c r="B216" s="133">
        <v>218</v>
      </c>
      <c r="C216" s="9">
        <v>1</v>
      </c>
      <c r="D216" s="16">
        <v>1.4</v>
      </c>
      <c r="E216" s="15" t="s">
        <v>203</v>
      </c>
      <c r="F216" s="15" t="s">
        <v>209</v>
      </c>
      <c r="G216" s="251"/>
      <c r="H216" s="71">
        <f t="shared" si="12"/>
        <v>189</v>
      </c>
      <c r="I216" s="64" t="s">
        <v>2637</v>
      </c>
      <c r="J216" s="71">
        <v>4</v>
      </c>
      <c r="K216" s="73" t="s">
        <v>211</v>
      </c>
      <c r="L216" s="11" t="s">
        <v>195</v>
      </c>
      <c r="W216" s="63">
        <v>1</v>
      </c>
    </row>
    <row r="217" spans="2:24" ht="45" customHeight="1" x14ac:dyDescent="0.5">
      <c r="B217" s="133">
        <v>219</v>
      </c>
      <c r="C217" s="9">
        <v>1</v>
      </c>
      <c r="D217" s="16">
        <v>1.4</v>
      </c>
      <c r="E217" s="15" t="s">
        <v>203</v>
      </c>
      <c r="F217" s="15" t="s">
        <v>209</v>
      </c>
      <c r="G217" s="251"/>
      <c r="H217" s="71">
        <f t="shared" si="12"/>
        <v>190</v>
      </c>
      <c r="I217" s="64" t="s">
        <v>2638</v>
      </c>
      <c r="J217" s="71">
        <v>16</v>
      </c>
      <c r="K217" s="73" t="s">
        <v>2639</v>
      </c>
      <c r="L217" s="11" t="s">
        <v>195</v>
      </c>
      <c r="W217" s="63">
        <v>1</v>
      </c>
    </row>
    <row r="218" spans="2:24" ht="45" customHeight="1" x14ac:dyDescent="0.5">
      <c r="B218" s="133">
        <v>220</v>
      </c>
      <c r="C218" s="9">
        <v>1</v>
      </c>
      <c r="D218" s="16">
        <v>1.4</v>
      </c>
      <c r="E218" s="15" t="s">
        <v>203</v>
      </c>
      <c r="F218" s="15" t="s">
        <v>209</v>
      </c>
      <c r="G218" s="252"/>
      <c r="H218" s="71">
        <f t="shared" si="12"/>
        <v>191</v>
      </c>
      <c r="I218" s="64" t="s">
        <v>2640</v>
      </c>
      <c r="J218" s="71">
        <v>12</v>
      </c>
      <c r="K218" s="73" t="s">
        <v>212</v>
      </c>
      <c r="L218" s="11" t="s">
        <v>195</v>
      </c>
      <c r="W218" s="63">
        <v>1</v>
      </c>
    </row>
    <row r="219" spans="2:24" ht="45" customHeight="1" x14ac:dyDescent="0.5">
      <c r="B219" s="133">
        <v>221</v>
      </c>
      <c r="C219" s="9">
        <v>1</v>
      </c>
      <c r="D219" s="16">
        <v>1.4</v>
      </c>
      <c r="E219" s="15" t="s">
        <v>203</v>
      </c>
      <c r="F219" s="9" t="s">
        <v>213</v>
      </c>
      <c r="G219" s="247" t="s">
        <v>2641</v>
      </c>
      <c r="H219" s="60">
        <f t="shared" si="12"/>
        <v>192</v>
      </c>
      <c r="I219" s="64" t="s">
        <v>2642</v>
      </c>
      <c r="J219" s="60">
        <v>4</v>
      </c>
      <c r="K219" s="147" t="s">
        <v>214</v>
      </c>
      <c r="L219" s="11" t="s">
        <v>195</v>
      </c>
      <c r="W219" s="63">
        <v>1</v>
      </c>
    </row>
    <row r="220" spans="2:24" ht="45" customHeight="1" x14ac:dyDescent="0.5">
      <c r="B220" s="133">
        <v>222</v>
      </c>
      <c r="C220" s="9">
        <v>1</v>
      </c>
      <c r="D220" s="16">
        <v>1.4</v>
      </c>
      <c r="E220" s="15" t="s">
        <v>203</v>
      </c>
      <c r="F220" s="9" t="s">
        <v>213</v>
      </c>
      <c r="G220" s="249"/>
      <c r="H220" s="60">
        <f t="shared" si="12"/>
        <v>193</v>
      </c>
      <c r="I220" s="64" t="s">
        <v>2643</v>
      </c>
      <c r="J220" s="60">
        <v>48</v>
      </c>
      <c r="K220" s="147" t="s">
        <v>2644</v>
      </c>
      <c r="L220" s="11" t="s">
        <v>195</v>
      </c>
      <c r="W220" s="63">
        <v>1</v>
      </c>
    </row>
    <row r="221" spans="2:24" ht="45" customHeight="1" x14ac:dyDescent="0.5">
      <c r="B221" s="133">
        <v>223</v>
      </c>
      <c r="C221" s="9">
        <v>1</v>
      </c>
      <c r="D221" s="16">
        <v>1.4</v>
      </c>
      <c r="E221" s="15" t="s">
        <v>203</v>
      </c>
      <c r="F221" s="9" t="s">
        <v>213</v>
      </c>
      <c r="G221" s="249"/>
      <c r="H221" s="60">
        <f t="shared" si="12"/>
        <v>194</v>
      </c>
      <c r="I221" s="64" t="s">
        <v>2645</v>
      </c>
      <c r="J221" s="60">
        <v>16</v>
      </c>
      <c r="K221" s="147" t="s">
        <v>215</v>
      </c>
      <c r="L221" s="11" t="s">
        <v>195</v>
      </c>
      <c r="W221" s="63">
        <v>1</v>
      </c>
    </row>
    <row r="222" spans="2:24" ht="45" customHeight="1" x14ac:dyDescent="0.5">
      <c r="B222" s="133">
        <v>224</v>
      </c>
      <c r="C222" s="9">
        <v>1</v>
      </c>
      <c r="D222" s="16">
        <v>1.4</v>
      </c>
      <c r="E222" s="15" t="s">
        <v>203</v>
      </c>
      <c r="F222" s="9" t="s">
        <v>213</v>
      </c>
      <c r="G222" s="248"/>
      <c r="H222" s="60">
        <f t="shared" si="12"/>
        <v>195</v>
      </c>
      <c r="I222" s="64" t="s">
        <v>2646</v>
      </c>
      <c r="J222" s="60">
        <v>4</v>
      </c>
      <c r="K222" s="147" t="s">
        <v>216</v>
      </c>
      <c r="L222" s="11" t="s">
        <v>195</v>
      </c>
      <c r="W222" s="63">
        <v>1</v>
      </c>
    </row>
    <row r="223" spans="2:24" ht="45" customHeight="1" x14ac:dyDescent="0.5">
      <c r="B223" s="133">
        <v>225</v>
      </c>
      <c r="G223" s="142" t="s">
        <v>2647</v>
      </c>
      <c r="H223" s="143"/>
      <c r="I223" s="143"/>
      <c r="J223" s="142"/>
      <c r="K223" s="142"/>
      <c r="M223" s="55"/>
      <c r="N223" s="55"/>
      <c r="O223" s="55"/>
      <c r="P223" s="55"/>
      <c r="Q223" s="56"/>
      <c r="R223" s="57"/>
      <c r="S223" s="58">
        <v>2</v>
      </c>
      <c r="T223" s="57" t="s">
        <v>1256</v>
      </c>
      <c r="U223" s="58"/>
      <c r="V223" s="57"/>
      <c r="W223" s="59">
        <f>SUM(W224:W237)</f>
        <v>14</v>
      </c>
      <c r="X223" s="57" t="s">
        <v>1258</v>
      </c>
    </row>
    <row r="224" spans="2:24" ht="45" customHeight="1" x14ac:dyDescent="0.5">
      <c r="B224" s="133">
        <v>226</v>
      </c>
      <c r="C224" s="9">
        <v>1</v>
      </c>
      <c r="D224" s="16">
        <v>1.4</v>
      </c>
      <c r="E224" s="14" t="s">
        <v>217</v>
      </c>
      <c r="F224" s="14" t="s">
        <v>218</v>
      </c>
      <c r="G224" s="244" t="s">
        <v>2648</v>
      </c>
      <c r="H224" s="144">
        <f>+H222+1</f>
        <v>196</v>
      </c>
      <c r="I224" s="64" t="s">
        <v>2649</v>
      </c>
      <c r="J224" s="151">
        <v>30</v>
      </c>
      <c r="K224" s="146" t="s">
        <v>2650</v>
      </c>
      <c r="L224" s="11" t="s">
        <v>195</v>
      </c>
      <c r="W224" s="63">
        <v>1</v>
      </c>
    </row>
    <row r="225" spans="2:24" ht="45" customHeight="1" x14ac:dyDescent="0.5">
      <c r="B225" s="133">
        <v>227</v>
      </c>
      <c r="C225" s="9">
        <v>1</v>
      </c>
      <c r="D225" s="16">
        <v>1.4</v>
      </c>
      <c r="E225" s="14" t="s">
        <v>217</v>
      </c>
      <c r="F225" s="14" t="s">
        <v>218</v>
      </c>
      <c r="G225" s="245"/>
      <c r="H225" s="144">
        <f t="shared" ref="H225:H237" si="13">+H224+1</f>
        <v>197</v>
      </c>
      <c r="I225" s="64" t="s">
        <v>2651</v>
      </c>
      <c r="J225" s="151">
        <v>1</v>
      </c>
      <c r="K225" s="146" t="s">
        <v>219</v>
      </c>
      <c r="L225" s="11" t="s">
        <v>195</v>
      </c>
      <c r="W225" s="63">
        <v>1</v>
      </c>
    </row>
    <row r="226" spans="2:24" ht="45" customHeight="1" x14ac:dyDescent="0.5">
      <c r="B226" s="133">
        <v>228</v>
      </c>
      <c r="C226" s="9">
        <v>1</v>
      </c>
      <c r="D226" s="16">
        <v>1.4</v>
      </c>
      <c r="E226" s="14" t="s">
        <v>217</v>
      </c>
      <c r="F226" s="14" t="s">
        <v>218</v>
      </c>
      <c r="G226" s="245"/>
      <c r="H226" s="144">
        <f t="shared" si="13"/>
        <v>198</v>
      </c>
      <c r="I226" s="64" t="s">
        <v>2652</v>
      </c>
      <c r="J226" s="151">
        <v>80</v>
      </c>
      <c r="K226" s="146" t="s">
        <v>2653</v>
      </c>
      <c r="L226" s="11" t="s">
        <v>195</v>
      </c>
      <c r="W226" s="63">
        <v>1</v>
      </c>
    </row>
    <row r="227" spans="2:24" ht="45" customHeight="1" x14ac:dyDescent="0.5">
      <c r="B227" s="133">
        <v>229</v>
      </c>
      <c r="C227" s="9">
        <v>1</v>
      </c>
      <c r="D227" s="16">
        <v>1.4</v>
      </c>
      <c r="E227" s="14" t="s">
        <v>217</v>
      </c>
      <c r="F227" s="14" t="s">
        <v>218</v>
      </c>
      <c r="G227" s="245"/>
      <c r="H227" s="144">
        <f t="shared" si="13"/>
        <v>199</v>
      </c>
      <c r="I227" s="64" t="s">
        <v>2654</v>
      </c>
      <c r="J227" s="151">
        <v>80</v>
      </c>
      <c r="K227" s="146" t="s">
        <v>2655</v>
      </c>
      <c r="L227" s="11" t="s">
        <v>195</v>
      </c>
      <c r="W227" s="63">
        <v>1</v>
      </c>
    </row>
    <row r="228" spans="2:24" ht="45" customHeight="1" x14ac:dyDescent="0.5">
      <c r="B228" s="133">
        <v>230</v>
      </c>
      <c r="C228" s="9">
        <v>1</v>
      </c>
      <c r="D228" s="16">
        <v>1.4</v>
      </c>
      <c r="E228" s="14" t="s">
        <v>217</v>
      </c>
      <c r="F228" s="14" t="s">
        <v>218</v>
      </c>
      <c r="G228" s="245"/>
      <c r="H228" s="144">
        <f t="shared" si="13"/>
        <v>200</v>
      </c>
      <c r="I228" s="64" t="s">
        <v>2656</v>
      </c>
      <c r="J228" s="151">
        <v>1200</v>
      </c>
      <c r="K228" s="146" t="s">
        <v>2657</v>
      </c>
      <c r="L228" s="11" t="s">
        <v>195</v>
      </c>
      <c r="W228" s="63">
        <v>1</v>
      </c>
    </row>
    <row r="229" spans="2:24" ht="45" customHeight="1" x14ac:dyDescent="0.5">
      <c r="B229" s="133">
        <v>231</v>
      </c>
      <c r="C229" s="9">
        <v>1</v>
      </c>
      <c r="D229" s="16">
        <v>1.4</v>
      </c>
      <c r="E229" s="14" t="s">
        <v>217</v>
      </c>
      <c r="F229" s="14" t="s">
        <v>218</v>
      </c>
      <c r="G229" s="245"/>
      <c r="H229" s="144">
        <f t="shared" si="13"/>
        <v>201</v>
      </c>
      <c r="I229" s="64" t="s">
        <v>2658</v>
      </c>
      <c r="J229" s="151">
        <v>8</v>
      </c>
      <c r="K229" s="146" t="s">
        <v>2659</v>
      </c>
      <c r="L229" s="11" t="s">
        <v>195</v>
      </c>
      <c r="W229" s="63">
        <v>1</v>
      </c>
    </row>
    <row r="230" spans="2:24" ht="45" customHeight="1" x14ac:dyDescent="0.5">
      <c r="B230" s="133">
        <v>232</v>
      </c>
      <c r="C230" s="9">
        <v>1</v>
      </c>
      <c r="D230" s="16">
        <v>1.4</v>
      </c>
      <c r="E230" s="14" t="s">
        <v>217</v>
      </c>
      <c r="F230" s="14" t="s">
        <v>218</v>
      </c>
      <c r="G230" s="245"/>
      <c r="H230" s="144">
        <f t="shared" si="13"/>
        <v>202</v>
      </c>
      <c r="I230" s="64" t="s">
        <v>2660</v>
      </c>
      <c r="J230" s="151">
        <v>160</v>
      </c>
      <c r="K230" s="146" t="s">
        <v>2661</v>
      </c>
      <c r="L230" s="11" t="s">
        <v>195</v>
      </c>
      <c r="W230" s="63">
        <v>1</v>
      </c>
    </row>
    <row r="231" spans="2:24" ht="45" customHeight="1" x14ac:dyDescent="0.5">
      <c r="B231" s="133">
        <v>233</v>
      </c>
      <c r="C231" s="9">
        <v>1</v>
      </c>
      <c r="D231" s="16">
        <v>1.4</v>
      </c>
      <c r="E231" s="14" t="s">
        <v>217</v>
      </c>
      <c r="F231" s="14" t="s">
        <v>218</v>
      </c>
      <c r="G231" s="245"/>
      <c r="H231" s="144">
        <f t="shared" si="13"/>
        <v>203</v>
      </c>
      <c r="I231" s="64" t="s">
        <v>2662</v>
      </c>
      <c r="J231" s="151">
        <v>40</v>
      </c>
      <c r="K231" s="146" t="s">
        <v>2663</v>
      </c>
      <c r="L231" s="11" t="s">
        <v>195</v>
      </c>
      <c r="W231" s="63">
        <v>1</v>
      </c>
    </row>
    <row r="232" spans="2:24" ht="45" customHeight="1" x14ac:dyDescent="0.5">
      <c r="B232" s="133">
        <v>234</v>
      </c>
      <c r="C232" s="9">
        <v>1</v>
      </c>
      <c r="D232" s="16">
        <v>1.4</v>
      </c>
      <c r="E232" s="14" t="s">
        <v>217</v>
      </c>
      <c r="F232" s="14" t="s">
        <v>218</v>
      </c>
      <c r="G232" s="245"/>
      <c r="H232" s="144">
        <f t="shared" si="13"/>
        <v>204</v>
      </c>
      <c r="I232" s="64" t="s">
        <v>2664</v>
      </c>
      <c r="J232" s="151">
        <v>4</v>
      </c>
      <c r="K232" s="146" t="s">
        <v>2665</v>
      </c>
      <c r="L232" s="11" t="s">
        <v>195</v>
      </c>
      <c r="W232" s="63">
        <v>1</v>
      </c>
    </row>
    <row r="233" spans="2:24" ht="45" customHeight="1" x14ac:dyDescent="0.5">
      <c r="B233" s="133">
        <v>235</v>
      </c>
      <c r="C233" s="9">
        <v>1</v>
      </c>
      <c r="D233" s="16">
        <v>1.4</v>
      </c>
      <c r="E233" s="14" t="s">
        <v>217</v>
      </c>
      <c r="F233" s="14" t="s">
        <v>218</v>
      </c>
      <c r="G233" s="246"/>
      <c r="H233" s="144">
        <f t="shared" si="13"/>
        <v>205</v>
      </c>
      <c r="I233" s="64" t="s">
        <v>2666</v>
      </c>
      <c r="J233" s="151">
        <v>4</v>
      </c>
      <c r="K233" s="146" t="s">
        <v>2667</v>
      </c>
      <c r="L233" s="11" t="s">
        <v>195</v>
      </c>
      <c r="W233" s="63">
        <v>1</v>
      </c>
    </row>
    <row r="234" spans="2:24" ht="45" customHeight="1" x14ac:dyDescent="0.5">
      <c r="B234" s="133">
        <v>236</v>
      </c>
      <c r="C234" s="9">
        <v>1</v>
      </c>
      <c r="D234" s="16">
        <v>1.4</v>
      </c>
      <c r="E234" s="14" t="s">
        <v>217</v>
      </c>
      <c r="F234" s="17" t="s">
        <v>220</v>
      </c>
      <c r="G234" s="247" t="s">
        <v>2668</v>
      </c>
      <c r="H234" s="60">
        <f t="shared" si="13"/>
        <v>206</v>
      </c>
      <c r="I234" s="64" t="s">
        <v>2669</v>
      </c>
      <c r="J234" s="148">
        <v>4</v>
      </c>
      <c r="K234" s="147" t="s">
        <v>2670</v>
      </c>
      <c r="L234" s="11" t="s">
        <v>195</v>
      </c>
      <c r="W234" s="63">
        <v>1</v>
      </c>
    </row>
    <row r="235" spans="2:24" ht="45" customHeight="1" x14ac:dyDescent="0.5">
      <c r="B235" s="133">
        <v>237</v>
      </c>
      <c r="C235" s="9">
        <v>1</v>
      </c>
      <c r="D235" s="16">
        <v>1.4</v>
      </c>
      <c r="E235" s="14" t="s">
        <v>217</v>
      </c>
      <c r="F235" s="17" t="s">
        <v>220</v>
      </c>
      <c r="G235" s="249"/>
      <c r="H235" s="60">
        <f t="shared" si="13"/>
        <v>207</v>
      </c>
      <c r="I235" s="64" t="s">
        <v>2671</v>
      </c>
      <c r="J235" s="148">
        <v>8</v>
      </c>
      <c r="K235" s="147" t="s">
        <v>2672</v>
      </c>
      <c r="L235" s="11" t="s">
        <v>195</v>
      </c>
      <c r="W235" s="63">
        <v>1</v>
      </c>
    </row>
    <row r="236" spans="2:24" ht="45" customHeight="1" x14ac:dyDescent="0.5">
      <c r="B236" s="133">
        <v>238</v>
      </c>
      <c r="C236" s="9">
        <v>1</v>
      </c>
      <c r="D236" s="16">
        <v>1.4</v>
      </c>
      <c r="E236" s="14" t="s">
        <v>217</v>
      </c>
      <c r="F236" s="17" t="s">
        <v>220</v>
      </c>
      <c r="G236" s="249"/>
      <c r="H236" s="60">
        <f t="shared" si="13"/>
        <v>208</v>
      </c>
      <c r="I236" s="64" t="s">
        <v>2673</v>
      </c>
      <c r="J236" s="148">
        <v>4</v>
      </c>
      <c r="K236" s="147" t="s">
        <v>2674</v>
      </c>
      <c r="L236" s="11" t="s">
        <v>195</v>
      </c>
      <c r="W236" s="63">
        <v>1</v>
      </c>
    </row>
    <row r="237" spans="2:24" ht="45" customHeight="1" x14ac:dyDescent="0.5">
      <c r="B237" s="133">
        <v>239</v>
      </c>
      <c r="C237" s="9">
        <v>1</v>
      </c>
      <c r="D237" s="16">
        <v>1.4</v>
      </c>
      <c r="E237" s="14" t="s">
        <v>217</v>
      </c>
      <c r="F237" s="17" t="s">
        <v>220</v>
      </c>
      <c r="G237" s="248"/>
      <c r="H237" s="60">
        <f t="shared" si="13"/>
        <v>209</v>
      </c>
      <c r="I237" s="64" t="s">
        <v>2675</v>
      </c>
      <c r="J237" s="148">
        <v>8</v>
      </c>
      <c r="K237" s="147" t="s">
        <v>2676</v>
      </c>
      <c r="L237" s="11" t="s">
        <v>195</v>
      </c>
      <c r="W237" s="63">
        <v>1</v>
      </c>
    </row>
    <row r="238" spans="2:24" ht="45" customHeight="1" x14ac:dyDescent="0.5">
      <c r="B238" s="133">
        <v>240</v>
      </c>
      <c r="G238" s="142" t="s">
        <v>2677</v>
      </c>
      <c r="H238" s="143"/>
      <c r="I238" s="143"/>
      <c r="J238" s="142"/>
      <c r="K238" s="142"/>
      <c r="M238" s="55"/>
      <c r="N238" s="55"/>
      <c r="O238" s="55"/>
      <c r="P238" s="55"/>
      <c r="Q238" s="56"/>
      <c r="R238" s="57"/>
      <c r="S238" s="58">
        <v>2</v>
      </c>
      <c r="T238" s="57" t="s">
        <v>1256</v>
      </c>
      <c r="U238" s="58"/>
      <c r="V238" s="57"/>
      <c r="W238" s="59">
        <f>SUM(W239:W256)</f>
        <v>18</v>
      </c>
      <c r="X238" s="57" t="s">
        <v>1258</v>
      </c>
    </row>
    <row r="239" spans="2:24" ht="45" customHeight="1" x14ac:dyDescent="0.5">
      <c r="B239" s="133">
        <v>241</v>
      </c>
      <c r="C239" s="9">
        <v>1</v>
      </c>
      <c r="D239" s="16">
        <v>1.4</v>
      </c>
      <c r="E239" s="15" t="s">
        <v>221</v>
      </c>
      <c r="F239" s="15" t="s">
        <v>222</v>
      </c>
      <c r="G239" s="250" t="s">
        <v>2678</v>
      </c>
      <c r="H239" s="71">
        <f>+H237+1</f>
        <v>210</v>
      </c>
      <c r="I239" s="64" t="s">
        <v>2679</v>
      </c>
      <c r="J239" s="71">
        <v>4</v>
      </c>
      <c r="K239" s="73" t="s">
        <v>2680</v>
      </c>
      <c r="L239" s="11" t="s">
        <v>195</v>
      </c>
      <c r="W239" s="63">
        <v>1</v>
      </c>
    </row>
    <row r="240" spans="2:24" ht="45" customHeight="1" x14ac:dyDescent="0.5">
      <c r="B240" s="133">
        <v>242</v>
      </c>
      <c r="C240" s="9">
        <v>1</v>
      </c>
      <c r="D240" s="16">
        <v>1.4</v>
      </c>
      <c r="E240" s="15" t="s">
        <v>221</v>
      </c>
      <c r="F240" s="15" t="s">
        <v>222</v>
      </c>
      <c r="G240" s="251"/>
      <c r="H240" s="71">
        <f t="shared" ref="H240:H256" si="14">+H239+1</f>
        <v>211</v>
      </c>
      <c r="I240" s="64" t="s">
        <v>2681</v>
      </c>
      <c r="J240" s="71">
        <v>40</v>
      </c>
      <c r="K240" s="73" t="s">
        <v>223</v>
      </c>
      <c r="L240" s="11" t="s">
        <v>195</v>
      </c>
      <c r="W240" s="63">
        <v>1</v>
      </c>
    </row>
    <row r="241" spans="2:23" ht="45" customHeight="1" x14ac:dyDescent="0.5">
      <c r="B241" s="133">
        <v>243</v>
      </c>
      <c r="C241" s="9">
        <v>1</v>
      </c>
      <c r="D241" s="16">
        <v>1.4</v>
      </c>
      <c r="E241" s="15" t="s">
        <v>221</v>
      </c>
      <c r="F241" s="15" t="s">
        <v>222</v>
      </c>
      <c r="G241" s="251"/>
      <c r="H241" s="71">
        <f t="shared" si="14"/>
        <v>212</v>
      </c>
      <c r="I241" s="64" t="s">
        <v>2682</v>
      </c>
      <c r="J241" s="71">
        <v>40</v>
      </c>
      <c r="K241" s="73" t="s">
        <v>2683</v>
      </c>
      <c r="L241" s="11" t="s">
        <v>195</v>
      </c>
      <c r="W241" s="63">
        <v>1</v>
      </c>
    </row>
    <row r="242" spans="2:23" ht="45" customHeight="1" x14ac:dyDescent="0.5">
      <c r="B242" s="133">
        <v>244</v>
      </c>
      <c r="C242" s="9">
        <v>1</v>
      </c>
      <c r="D242" s="16">
        <v>1.4</v>
      </c>
      <c r="E242" s="15" t="s">
        <v>221</v>
      </c>
      <c r="F242" s="15" t="s">
        <v>222</v>
      </c>
      <c r="G242" s="251"/>
      <c r="H242" s="71">
        <f t="shared" si="14"/>
        <v>213</v>
      </c>
      <c r="I242" s="64" t="s">
        <v>2684</v>
      </c>
      <c r="J242" s="71">
        <v>8</v>
      </c>
      <c r="K242" s="73" t="s">
        <v>2685</v>
      </c>
      <c r="L242" s="11" t="s">
        <v>195</v>
      </c>
      <c r="W242" s="63">
        <v>1</v>
      </c>
    </row>
    <row r="243" spans="2:23" ht="45" customHeight="1" x14ac:dyDescent="0.5">
      <c r="B243" s="133">
        <v>245</v>
      </c>
      <c r="C243" s="9">
        <v>1</v>
      </c>
      <c r="D243" s="16">
        <v>1.4</v>
      </c>
      <c r="E243" s="15" t="s">
        <v>221</v>
      </c>
      <c r="F243" s="15" t="s">
        <v>222</v>
      </c>
      <c r="G243" s="251"/>
      <c r="H243" s="71">
        <f t="shared" si="14"/>
        <v>214</v>
      </c>
      <c r="I243" s="64" t="s">
        <v>2686</v>
      </c>
      <c r="J243" s="71">
        <v>4</v>
      </c>
      <c r="K243" s="73" t="s">
        <v>2687</v>
      </c>
      <c r="L243" s="11" t="s">
        <v>195</v>
      </c>
      <c r="W243" s="63">
        <v>1</v>
      </c>
    </row>
    <row r="244" spans="2:23" ht="45" customHeight="1" x14ac:dyDescent="0.5">
      <c r="B244" s="133">
        <v>246</v>
      </c>
      <c r="C244" s="9">
        <v>1</v>
      </c>
      <c r="D244" s="16">
        <v>1.4</v>
      </c>
      <c r="E244" s="15" t="s">
        <v>221</v>
      </c>
      <c r="F244" s="15" t="s">
        <v>222</v>
      </c>
      <c r="G244" s="251"/>
      <c r="H244" s="71">
        <f t="shared" si="14"/>
        <v>215</v>
      </c>
      <c r="I244" s="64" t="s">
        <v>2688</v>
      </c>
      <c r="J244" s="71">
        <v>1</v>
      </c>
      <c r="K244" s="73" t="s">
        <v>2689</v>
      </c>
      <c r="L244" s="11" t="s">
        <v>195</v>
      </c>
      <c r="W244" s="63">
        <v>1</v>
      </c>
    </row>
    <row r="245" spans="2:23" ht="45" customHeight="1" x14ac:dyDescent="0.5">
      <c r="B245" s="133">
        <v>247</v>
      </c>
      <c r="C245" s="9">
        <v>1</v>
      </c>
      <c r="D245" s="16">
        <v>1.4</v>
      </c>
      <c r="E245" s="15" t="s">
        <v>221</v>
      </c>
      <c r="F245" s="15" t="s">
        <v>222</v>
      </c>
      <c r="G245" s="251"/>
      <c r="H245" s="71">
        <f t="shared" si="14"/>
        <v>216</v>
      </c>
      <c r="I245" s="64" t="s">
        <v>2690</v>
      </c>
      <c r="J245" s="71">
        <v>20</v>
      </c>
      <c r="K245" s="73" t="s">
        <v>2691</v>
      </c>
      <c r="L245" s="11" t="s">
        <v>195</v>
      </c>
      <c r="W245" s="63">
        <v>1</v>
      </c>
    </row>
    <row r="246" spans="2:23" ht="45" customHeight="1" x14ac:dyDescent="0.5">
      <c r="B246" s="133">
        <v>248</v>
      </c>
      <c r="C246" s="9">
        <v>1</v>
      </c>
      <c r="D246" s="16">
        <v>1.4</v>
      </c>
      <c r="E246" s="15" t="s">
        <v>221</v>
      </c>
      <c r="F246" s="15" t="s">
        <v>222</v>
      </c>
      <c r="G246" s="251"/>
      <c r="H246" s="71">
        <f t="shared" si="14"/>
        <v>217</v>
      </c>
      <c r="I246" s="64" t="s">
        <v>2692</v>
      </c>
      <c r="J246" s="71">
        <v>20</v>
      </c>
      <c r="K246" s="73" t="s">
        <v>224</v>
      </c>
      <c r="L246" s="11" t="s">
        <v>195</v>
      </c>
      <c r="W246" s="63">
        <v>1</v>
      </c>
    </row>
    <row r="247" spans="2:23" ht="45" customHeight="1" x14ac:dyDescent="0.5">
      <c r="B247" s="133">
        <v>249</v>
      </c>
      <c r="C247" s="9">
        <v>1</v>
      </c>
      <c r="D247" s="16">
        <v>1.4</v>
      </c>
      <c r="E247" s="15" t="s">
        <v>221</v>
      </c>
      <c r="F247" s="15" t="s">
        <v>222</v>
      </c>
      <c r="G247" s="251"/>
      <c r="H247" s="71">
        <f t="shared" si="14"/>
        <v>218</v>
      </c>
      <c r="I247" s="64" t="s">
        <v>2693</v>
      </c>
      <c r="J247" s="71">
        <v>20</v>
      </c>
      <c r="K247" s="73" t="s">
        <v>225</v>
      </c>
      <c r="L247" s="11" t="s">
        <v>195</v>
      </c>
      <c r="W247" s="63">
        <v>1</v>
      </c>
    </row>
    <row r="248" spans="2:23" ht="45" customHeight="1" x14ac:dyDescent="0.5">
      <c r="B248" s="133">
        <v>250</v>
      </c>
      <c r="C248" s="9">
        <v>1</v>
      </c>
      <c r="D248" s="16">
        <v>1.4</v>
      </c>
      <c r="E248" s="15" t="s">
        <v>221</v>
      </c>
      <c r="F248" s="15" t="s">
        <v>222</v>
      </c>
      <c r="G248" s="251"/>
      <c r="H248" s="71">
        <f t="shared" si="14"/>
        <v>219</v>
      </c>
      <c r="I248" s="64" t="s">
        <v>2694</v>
      </c>
      <c r="J248" s="71">
        <v>20</v>
      </c>
      <c r="K248" s="73" t="s">
        <v>226</v>
      </c>
      <c r="L248" s="11" t="s">
        <v>195</v>
      </c>
      <c r="W248" s="63">
        <v>1</v>
      </c>
    </row>
    <row r="249" spans="2:23" ht="45" customHeight="1" x14ac:dyDescent="0.5">
      <c r="B249" s="133">
        <v>251</v>
      </c>
      <c r="C249" s="9">
        <v>1</v>
      </c>
      <c r="D249" s="16">
        <v>1.4</v>
      </c>
      <c r="E249" s="15" t="s">
        <v>221</v>
      </c>
      <c r="F249" s="15" t="s">
        <v>222</v>
      </c>
      <c r="G249" s="252"/>
      <c r="H249" s="71">
        <f t="shared" si="14"/>
        <v>220</v>
      </c>
      <c r="I249" s="64" t="s">
        <v>2695</v>
      </c>
      <c r="J249" s="71">
        <v>40</v>
      </c>
      <c r="K249" s="73" t="s">
        <v>2696</v>
      </c>
      <c r="L249" s="11" t="s">
        <v>195</v>
      </c>
      <c r="W249" s="63">
        <v>1</v>
      </c>
    </row>
    <row r="250" spans="2:23" ht="79.95" customHeight="1" x14ac:dyDescent="0.5">
      <c r="B250" s="133">
        <v>252</v>
      </c>
      <c r="C250" s="9">
        <v>1</v>
      </c>
      <c r="D250" s="16">
        <v>1.4</v>
      </c>
      <c r="E250" s="15" t="s">
        <v>221</v>
      </c>
      <c r="F250" s="17" t="s">
        <v>227</v>
      </c>
      <c r="G250" s="247" t="s">
        <v>2697</v>
      </c>
      <c r="H250" s="60">
        <f t="shared" si="14"/>
        <v>221</v>
      </c>
      <c r="I250" s="64" t="s">
        <v>2698</v>
      </c>
      <c r="J250" s="60">
        <v>20</v>
      </c>
      <c r="K250" s="147" t="s">
        <v>2699</v>
      </c>
      <c r="L250" s="11" t="s">
        <v>195</v>
      </c>
      <c r="W250" s="63">
        <v>1</v>
      </c>
    </row>
    <row r="251" spans="2:23" ht="79.95" customHeight="1" x14ac:dyDescent="0.5">
      <c r="B251" s="133">
        <v>253</v>
      </c>
      <c r="C251" s="9">
        <v>1</v>
      </c>
      <c r="D251" s="16">
        <v>1.4</v>
      </c>
      <c r="E251" s="15" t="s">
        <v>221</v>
      </c>
      <c r="F251" s="17" t="s">
        <v>227</v>
      </c>
      <c r="G251" s="249"/>
      <c r="H251" s="60">
        <f t="shared" si="14"/>
        <v>222</v>
      </c>
      <c r="I251" s="64" t="s">
        <v>2700</v>
      </c>
      <c r="J251" s="60">
        <v>20</v>
      </c>
      <c r="K251" s="147" t="s">
        <v>2701</v>
      </c>
      <c r="L251" s="11" t="s">
        <v>195</v>
      </c>
      <c r="W251" s="63">
        <v>1</v>
      </c>
    </row>
    <row r="252" spans="2:23" ht="79.95" customHeight="1" x14ac:dyDescent="0.5">
      <c r="B252" s="133">
        <v>254</v>
      </c>
      <c r="C252" s="9">
        <v>1</v>
      </c>
      <c r="D252" s="16">
        <v>1.4</v>
      </c>
      <c r="E252" s="15" t="s">
        <v>221</v>
      </c>
      <c r="F252" s="17" t="s">
        <v>227</v>
      </c>
      <c r="G252" s="249"/>
      <c r="H252" s="60">
        <f t="shared" si="14"/>
        <v>223</v>
      </c>
      <c r="I252" s="64" t="s">
        <v>2702</v>
      </c>
      <c r="J252" s="60">
        <v>20</v>
      </c>
      <c r="K252" s="147" t="s">
        <v>2703</v>
      </c>
      <c r="L252" s="11" t="s">
        <v>195</v>
      </c>
      <c r="W252" s="63">
        <v>1</v>
      </c>
    </row>
    <row r="253" spans="2:23" ht="79.95" customHeight="1" x14ac:dyDescent="0.5">
      <c r="B253" s="133">
        <v>255</v>
      </c>
      <c r="C253" s="9">
        <v>1</v>
      </c>
      <c r="D253" s="16">
        <v>1.4</v>
      </c>
      <c r="E253" s="15" t="s">
        <v>221</v>
      </c>
      <c r="F253" s="17" t="s">
        <v>227</v>
      </c>
      <c r="G253" s="249"/>
      <c r="H253" s="60">
        <f t="shared" si="14"/>
        <v>224</v>
      </c>
      <c r="I253" s="64" t="s">
        <v>2704</v>
      </c>
      <c r="J253" s="60">
        <v>20</v>
      </c>
      <c r="K253" s="147" t="s">
        <v>2705</v>
      </c>
      <c r="L253" s="11" t="s">
        <v>195</v>
      </c>
      <c r="W253" s="63">
        <v>1</v>
      </c>
    </row>
    <row r="254" spans="2:23" ht="79.95" customHeight="1" x14ac:dyDescent="0.5">
      <c r="B254" s="133">
        <v>256</v>
      </c>
      <c r="C254" s="9">
        <v>1</v>
      </c>
      <c r="D254" s="16">
        <v>1.4</v>
      </c>
      <c r="E254" s="15" t="s">
        <v>221</v>
      </c>
      <c r="F254" s="17" t="s">
        <v>227</v>
      </c>
      <c r="G254" s="249"/>
      <c r="H254" s="60">
        <f t="shared" si="14"/>
        <v>225</v>
      </c>
      <c r="I254" s="64" t="s">
        <v>2706</v>
      </c>
      <c r="J254" s="60">
        <v>20</v>
      </c>
      <c r="K254" s="147" t="s">
        <v>2707</v>
      </c>
      <c r="L254" s="11" t="s">
        <v>195</v>
      </c>
      <c r="W254" s="63">
        <v>1</v>
      </c>
    </row>
    <row r="255" spans="2:23" ht="79.95" customHeight="1" x14ac:dyDescent="0.5">
      <c r="B255" s="133">
        <v>257</v>
      </c>
      <c r="C255" s="9">
        <v>1</v>
      </c>
      <c r="D255" s="16">
        <v>1.4</v>
      </c>
      <c r="E255" s="15" t="s">
        <v>221</v>
      </c>
      <c r="F255" s="17" t="s">
        <v>227</v>
      </c>
      <c r="G255" s="249"/>
      <c r="H255" s="60">
        <f t="shared" si="14"/>
        <v>226</v>
      </c>
      <c r="I255" s="64" t="s">
        <v>2708</v>
      </c>
      <c r="J255" s="60">
        <v>20</v>
      </c>
      <c r="K255" s="147" t="s">
        <v>2709</v>
      </c>
      <c r="L255" s="11" t="s">
        <v>195</v>
      </c>
      <c r="W255" s="63">
        <v>1</v>
      </c>
    </row>
    <row r="256" spans="2:23" ht="79.95" customHeight="1" x14ac:dyDescent="0.5">
      <c r="B256" s="133">
        <v>258</v>
      </c>
      <c r="C256" s="9">
        <v>1</v>
      </c>
      <c r="D256" s="16">
        <v>1.4</v>
      </c>
      <c r="E256" s="15" t="s">
        <v>221</v>
      </c>
      <c r="F256" s="17" t="s">
        <v>227</v>
      </c>
      <c r="G256" s="248"/>
      <c r="H256" s="60">
        <f t="shared" si="14"/>
        <v>227</v>
      </c>
      <c r="I256" s="64" t="s">
        <v>2710</v>
      </c>
      <c r="J256" s="60">
        <v>80</v>
      </c>
      <c r="K256" s="147" t="s">
        <v>2711</v>
      </c>
      <c r="L256" s="11" t="s">
        <v>195</v>
      </c>
      <c r="W256" s="63">
        <v>1</v>
      </c>
    </row>
    <row r="257" spans="2:24" ht="45" customHeight="1" x14ac:dyDescent="0.5">
      <c r="B257" s="133">
        <v>259</v>
      </c>
      <c r="G257" s="142" t="s">
        <v>2712</v>
      </c>
      <c r="H257" s="143"/>
      <c r="I257" s="143"/>
      <c r="J257" s="142"/>
      <c r="K257" s="142"/>
      <c r="M257" s="55"/>
      <c r="N257" s="55"/>
      <c r="O257" s="55"/>
      <c r="P257" s="55"/>
      <c r="Q257" s="56"/>
      <c r="R257" s="57"/>
      <c r="S257" s="58">
        <v>4</v>
      </c>
      <c r="T257" s="57" t="s">
        <v>1256</v>
      </c>
      <c r="U257" s="58"/>
      <c r="V257" s="57"/>
      <c r="W257" s="59">
        <f>SUM(W258:W271)</f>
        <v>14</v>
      </c>
      <c r="X257" s="57" t="s">
        <v>1258</v>
      </c>
    </row>
    <row r="258" spans="2:24" ht="45" customHeight="1" x14ac:dyDescent="0.5">
      <c r="B258" s="133">
        <v>260</v>
      </c>
      <c r="C258" s="9">
        <v>1</v>
      </c>
      <c r="D258" s="16">
        <v>1.4</v>
      </c>
      <c r="E258" s="14" t="s">
        <v>228</v>
      </c>
      <c r="F258" s="14" t="s">
        <v>229</v>
      </c>
      <c r="G258" s="244" t="s">
        <v>2713</v>
      </c>
      <c r="H258" s="144">
        <f>+H256+1</f>
        <v>228</v>
      </c>
      <c r="I258" s="64" t="s">
        <v>2714</v>
      </c>
      <c r="J258" s="144">
        <v>40</v>
      </c>
      <c r="K258" s="146" t="s">
        <v>2715</v>
      </c>
      <c r="L258" s="11" t="s">
        <v>195</v>
      </c>
      <c r="W258" s="63">
        <v>1</v>
      </c>
    </row>
    <row r="259" spans="2:24" ht="45" customHeight="1" x14ac:dyDescent="0.5">
      <c r="B259" s="133">
        <v>261</v>
      </c>
      <c r="C259" s="9">
        <v>1</v>
      </c>
      <c r="D259" s="16">
        <v>1.4</v>
      </c>
      <c r="E259" s="14" t="s">
        <v>228</v>
      </c>
      <c r="F259" s="14" t="s">
        <v>229</v>
      </c>
      <c r="G259" s="245"/>
      <c r="H259" s="144">
        <f t="shared" ref="H259:H271" si="15">+H258+1</f>
        <v>229</v>
      </c>
      <c r="I259" s="64" t="s">
        <v>2716</v>
      </c>
      <c r="J259" s="144">
        <v>40</v>
      </c>
      <c r="K259" s="146" t="s">
        <v>2717</v>
      </c>
      <c r="L259" s="11" t="s">
        <v>195</v>
      </c>
      <c r="W259" s="63">
        <v>1</v>
      </c>
    </row>
    <row r="260" spans="2:24" ht="45" customHeight="1" x14ac:dyDescent="0.5">
      <c r="B260" s="133">
        <v>262</v>
      </c>
      <c r="C260" s="9">
        <v>1</v>
      </c>
      <c r="D260" s="16">
        <v>1.4</v>
      </c>
      <c r="E260" s="14" t="s">
        <v>228</v>
      </c>
      <c r="F260" s="14" t="s">
        <v>229</v>
      </c>
      <c r="G260" s="246"/>
      <c r="H260" s="144">
        <f t="shared" si="15"/>
        <v>230</v>
      </c>
      <c r="I260" s="64" t="s">
        <v>2718</v>
      </c>
      <c r="J260" s="144">
        <v>40</v>
      </c>
      <c r="K260" s="146" t="s">
        <v>2719</v>
      </c>
      <c r="L260" s="11" t="s">
        <v>195</v>
      </c>
      <c r="W260" s="63">
        <v>1</v>
      </c>
    </row>
    <row r="261" spans="2:24" ht="45" customHeight="1" x14ac:dyDescent="0.5">
      <c r="B261" s="133">
        <v>263</v>
      </c>
      <c r="C261" s="9">
        <v>1</v>
      </c>
      <c r="D261" s="16">
        <v>1.4</v>
      </c>
      <c r="E261" s="14" t="s">
        <v>228</v>
      </c>
      <c r="F261" s="17" t="s">
        <v>230</v>
      </c>
      <c r="G261" s="247" t="s">
        <v>2720</v>
      </c>
      <c r="H261" s="60">
        <f t="shared" si="15"/>
        <v>231</v>
      </c>
      <c r="I261" s="64" t="s">
        <v>2721</v>
      </c>
      <c r="J261" s="158">
        <v>48</v>
      </c>
      <c r="K261" s="149" t="s">
        <v>2722</v>
      </c>
      <c r="L261" s="11" t="s">
        <v>195</v>
      </c>
      <c r="W261" s="63">
        <v>1</v>
      </c>
    </row>
    <row r="262" spans="2:24" ht="45" customHeight="1" x14ac:dyDescent="0.5">
      <c r="B262" s="133">
        <v>264</v>
      </c>
      <c r="C262" s="9">
        <v>1</v>
      </c>
      <c r="D262" s="16">
        <v>1.4</v>
      </c>
      <c r="E262" s="14" t="s">
        <v>228</v>
      </c>
      <c r="F262" s="17" t="s">
        <v>230</v>
      </c>
      <c r="G262" s="249"/>
      <c r="H262" s="60">
        <f t="shared" si="15"/>
        <v>232</v>
      </c>
      <c r="I262" s="64" t="s">
        <v>2723</v>
      </c>
      <c r="J262" s="158">
        <v>20</v>
      </c>
      <c r="K262" s="149" t="s">
        <v>2724</v>
      </c>
      <c r="L262" s="11" t="s">
        <v>195</v>
      </c>
      <c r="W262" s="63">
        <v>1</v>
      </c>
    </row>
    <row r="263" spans="2:24" ht="45" customHeight="1" x14ac:dyDescent="0.5">
      <c r="B263" s="133">
        <v>265</v>
      </c>
      <c r="C263" s="9">
        <v>1</v>
      </c>
      <c r="D263" s="16">
        <v>1.4</v>
      </c>
      <c r="E263" s="14" t="s">
        <v>228</v>
      </c>
      <c r="F263" s="17" t="s">
        <v>230</v>
      </c>
      <c r="G263" s="249"/>
      <c r="H263" s="60">
        <f t="shared" si="15"/>
        <v>233</v>
      </c>
      <c r="I263" s="64" t="s">
        <v>2725</v>
      </c>
      <c r="J263" s="158">
        <v>4</v>
      </c>
      <c r="K263" s="149" t="s">
        <v>2726</v>
      </c>
      <c r="L263" s="11" t="s">
        <v>195</v>
      </c>
      <c r="W263" s="63">
        <v>1</v>
      </c>
    </row>
    <row r="264" spans="2:24" ht="45" customHeight="1" x14ac:dyDescent="0.5">
      <c r="B264" s="133">
        <v>266</v>
      </c>
      <c r="C264" s="9">
        <v>1</v>
      </c>
      <c r="D264" s="16">
        <v>1.4</v>
      </c>
      <c r="E264" s="14" t="s">
        <v>228</v>
      </c>
      <c r="F264" s="17" t="s">
        <v>230</v>
      </c>
      <c r="G264" s="249"/>
      <c r="H264" s="60">
        <f t="shared" si="15"/>
        <v>234</v>
      </c>
      <c r="I264" s="64" t="s">
        <v>2727</v>
      </c>
      <c r="J264" s="158">
        <v>24</v>
      </c>
      <c r="K264" s="149" t="s">
        <v>2728</v>
      </c>
      <c r="L264" s="11" t="s">
        <v>195</v>
      </c>
      <c r="W264" s="63">
        <v>1</v>
      </c>
    </row>
    <row r="265" spans="2:24" ht="45" customHeight="1" x14ac:dyDescent="0.5">
      <c r="B265" s="133">
        <v>267</v>
      </c>
      <c r="C265" s="9">
        <v>1</v>
      </c>
      <c r="D265" s="16">
        <v>1.4</v>
      </c>
      <c r="E265" s="14" t="s">
        <v>228</v>
      </c>
      <c r="F265" s="17" t="s">
        <v>230</v>
      </c>
      <c r="G265" s="249"/>
      <c r="H265" s="60">
        <f t="shared" si="15"/>
        <v>235</v>
      </c>
      <c r="I265" s="64" t="s">
        <v>2729</v>
      </c>
      <c r="J265" s="158">
        <v>8</v>
      </c>
      <c r="K265" s="149" t="s">
        <v>2730</v>
      </c>
      <c r="L265" s="11" t="s">
        <v>195</v>
      </c>
      <c r="W265" s="63">
        <v>1</v>
      </c>
    </row>
    <row r="266" spans="2:24" ht="45" customHeight="1" x14ac:dyDescent="0.5">
      <c r="B266" s="133">
        <v>268</v>
      </c>
      <c r="C266" s="9">
        <v>1</v>
      </c>
      <c r="D266" s="16">
        <v>1.4</v>
      </c>
      <c r="E266" s="14" t="s">
        <v>228</v>
      </c>
      <c r="F266" s="17" t="s">
        <v>230</v>
      </c>
      <c r="G266" s="249"/>
      <c r="H266" s="60">
        <f t="shared" si="15"/>
        <v>236</v>
      </c>
      <c r="I266" s="64" t="s">
        <v>2731</v>
      </c>
      <c r="J266" s="158">
        <v>4</v>
      </c>
      <c r="K266" s="149" t="s">
        <v>231</v>
      </c>
      <c r="L266" s="11" t="s">
        <v>195</v>
      </c>
      <c r="W266" s="63">
        <v>1</v>
      </c>
    </row>
    <row r="267" spans="2:24" ht="64.95" customHeight="1" x14ac:dyDescent="0.5">
      <c r="B267" s="133">
        <v>269</v>
      </c>
      <c r="C267" s="9">
        <v>1</v>
      </c>
      <c r="D267" s="16">
        <v>1.4</v>
      </c>
      <c r="E267" s="14" t="s">
        <v>228</v>
      </c>
      <c r="F267" s="17" t="s">
        <v>230</v>
      </c>
      <c r="G267" s="249"/>
      <c r="H267" s="60">
        <f t="shared" si="15"/>
        <v>237</v>
      </c>
      <c r="I267" s="64" t="s">
        <v>2732</v>
      </c>
      <c r="J267" s="158">
        <v>20</v>
      </c>
      <c r="K267" s="149" t="s">
        <v>2733</v>
      </c>
      <c r="L267" s="11" t="s">
        <v>195</v>
      </c>
      <c r="W267" s="63">
        <v>1</v>
      </c>
    </row>
    <row r="268" spans="2:24" ht="45" customHeight="1" x14ac:dyDescent="0.5">
      <c r="B268" s="133">
        <v>270</v>
      </c>
      <c r="C268" s="9">
        <v>1</v>
      </c>
      <c r="D268" s="16">
        <v>1.4</v>
      </c>
      <c r="E268" s="14" t="s">
        <v>228</v>
      </c>
      <c r="F268" s="17" t="s">
        <v>230</v>
      </c>
      <c r="G268" s="248"/>
      <c r="H268" s="60">
        <f t="shared" si="15"/>
        <v>238</v>
      </c>
      <c r="I268" s="64" t="s">
        <v>2734</v>
      </c>
      <c r="J268" s="158">
        <v>4</v>
      </c>
      <c r="K268" s="149" t="s">
        <v>2735</v>
      </c>
      <c r="L268" s="11" t="s">
        <v>195</v>
      </c>
      <c r="W268" s="63">
        <v>1</v>
      </c>
    </row>
    <row r="269" spans="2:24" ht="45" customHeight="1" x14ac:dyDescent="0.5">
      <c r="B269" s="133">
        <v>271</v>
      </c>
      <c r="C269" s="9">
        <v>1</v>
      </c>
      <c r="D269" s="16">
        <v>1.4</v>
      </c>
      <c r="E269" s="14" t="s">
        <v>228</v>
      </c>
      <c r="F269" s="14" t="s">
        <v>232</v>
      </c>
      <c r="G269" s="244" t="s">
        <v>2736</v>
      </c>
      <c r="H269" s="144">
        <f t="shared" si="15"/>
        <v>239</v>
      </c>
      <c r="I269" s="64" t="s">
        <v>2737</v>
      </c>
      <c r="J269" s="144">
        <v>4</v>
      </c>
      <c r="K269" s="146" t="s">
        <v>2738</v>
      </c>
      <c r="L269" s="11" t="s">
        <v>195</v>
      </c>
      <c r="W269" s="63">
        <v>1</v>
      </c>
    </row>
    <row r="270" spans="2:24" ht="45" customHeight="1" x14ac:dyDescent="0.5">
      <c r="B270" s="133">
        <v>272</v>
      </c>
      <c r="C270" s="9">
        <v>1</v>
      </c>
      <c r="D270" s="16">
        <v>1.4</v>
      </c>
      <c r="E270" s="14" t="s">
        <v>228</v>
      </c>
      <c r="F270" s="14" t="s">
        <v>232</v>
      </c>
      <c r="G270" s="246"/>
      <c r="H270" s="144">
        <f t="shared" si="15"/>
        <v>240</v>
      </c>
      <c r="I270" s="64" t="s">
        <v>2739</v>
      </c>
      <c r="J270" s="144">
        <v>4</v>
      </c>
      <c r="K270" s="146" t="s">
        <v>2740</v>
      </c>
      <c r="L270" s="11" t="s">
        <v>195</v>
      </c>
      <c r="W270" s="63">
        <v>1</v>
      </c>
    </row>
    <row r="271" spans="2:24" ht="45" customHeight="1" x14ac:dyDescent="0.5">
      <c r="B271" s="133">
        <v>273</v>
      </c>
      <c r="C271" s="9">
        <v>1</v>
      </c>
      <c r="D271" s="16">
        <v>1.4</v>
      </c>
      <c r="E271" s="14" t="s">
        <v>228</v>
      </c>
      <c r="F271" s="17" t="s">
        <v>233</v>
      </c>
      <c r="G271" s="154" t="s">
        <v>2741</v>
      </c>
      <c r="H271" s="60">
        <f t="shared" si="15"/>
        <v>241</v>
      </c>
      <c r="I271" s="64" t="s">
        <v>2742</v>
      </c>
      <c r="J271" s="60">
        <v>4</v>
      </c>
      <c r="K271" s="147" t="s">
        <v>2743</v>
      </c>
      <c r="L271" s="11" t="s">
        <v>195</v>
      </c>
      <c r="W271" s="63">
        <v>1</v>
      </c>
    </row>
    <row r="272" spans="2:24" ht="45" customHeight="1" x14ac:dyDescent="0.5">
      <c r="B272" s="133">
        <v>274</v>
      </c>
      <c r="G272" s="142" t="s">
        <v>2744</v>
      </c>
      <c r="H272" s="143"/>
      <c r="I272" s="143"/>
      <c r="J272" s="142"/>
      <c r="K272" s="142"/>
      <c r="M272" s="55"/>
      <c r="N272" s="55"/>
      <c r="O272" s="55"/>
      <c r="P272" s="55"/>
      <c r="Q272" s="56"/>
      <c r="R272" s="57"/>
      <c r="S272" s="58">
        <v>2</v>
      </c>
      <c r="T272" s="57" t="s">
        <v>1256</v>
      </c>
      <c r="U272" s="58"/>
      <c r="V272" s="57"/>
      <c r="W272" s="59">
        <f>SUM(W273:W279)</f>
        <v>7</v>
      </c>
      <c r="X272" s="57" t="s">
        <v>1258</v>
      </c>
    </row>
    <row r="273" spans="1:24" ht="45" customHeight="1" x14ac:dyDescent="0.5">
      <c r="B273" s="133">
        <v>275</v>
      </c>
      <c r="C273" s="9">
        <v>1</v>
      </c>
      <c r="D273" s="16">
        <v>1.4</v>
      </c>
      <c r="E273" s="15" t="s">
        <v>234</v>
      </c>
      <c r="F273" s="15" t="s">
        <v>235</v>
      </c>
      <c r="G273" s="250" t="s">
        <v>2745</v>
      </c>
      <c r="H273" s="71">
        <f>+H271+1</f>
        <v>242</v>
      </c>
      <c r="I273" s="64" t="s">
        <v>2746</v>
      </c>
      <c r="J273" s="71">
        <v>160</v>
      </c>
      <c r="K273" s="73" t="s">
        <v>2747</v>
      </c>
      <c r="L273" s="11" t="s">
        <v>195</v>
      </c>
      <c r="W273" s="63">
        <v>1</v>
      </c>
    </row>
    <row r="274" spans="1:24" ht="45" customHeight="1" x14ac:dyDescent="0.5">
      <c r="B274" s="133">
        <v>276</v>
      </c>
      <c r="C274" s="9">
        <v>1</v>
      </c>
      <c r="D274" s="16">
        <v>1.4</v>
      </c>
      <c r="E274" s="15" t="s">
        <v>234</v>
      </c>
      <c r="F274" s="15" t="s">
        <v>235</v>
      </c>
      <c r="G274" s="251"/>
      <c r="H274" s="71">
        <f t="shared" ref="H274:H279" si="16">+H273+1</f>
        <v>243</v>
      </c>
      <c r="I274" s="64" t="s">
        <v>2748</v>
      </c>
      <c r="J274" s="71">
        <v>4</v>
      </c>
      <c r="K274" s="73" t="s">
        <v>2749</v>
      </c>
      <c r="L274" s="11" t="s">
        <v>195</v>
      </c>
      <c r="W274" s="63">
        <v>1</v>
      </c>
    </row>
    <row r="275" spans="1:24" ht="45" customHeight="1" x14ac:dyDescent="0.5">
      <c r="B275" s="133">
        <v>277</v>
      </c>
      <c r="C275" s="9">
        <v>1</v>
      </c>
      <c r="D275" s="16">
        <v>1.4</v>
      </c>
      <c r="E275" s="15" t="s">
        <v>234</v>
      </c>
      <c r="F275" s="15" t="s">
        <v>235</v>
      </c>
      <c r="G275" s="251"/>
      <c r="H275" s="71">
        <f t="shared" si="16"/>
        <v>244</v>
      </c>
      <c r="I275" s="64" t="s">
        <v>2750</v>
      </c>
      <c r="J275" s="71">
        <v>96</v>
      </c>
      <c r="K275" s="73" t="s">
        <v>2751</v>
      </c>
      <c r="L275" s="11" t="s">
        <v>195</v>
      </c>
      <c r="W275" s="63">
        <v>1</v>
      </c>
    </row>
    <row r="276" spans="1:24" ht="45" customHeight="1" x14ac:dyDescent="0.5">
      <c r="B276" s="133">
        <v>278</v>
      </c>
      <c r="C276" s="9">
        <v>1</v>
      </c>
      <c r="D276" s="16">
        <v>1.4</v>
      </c>
      <c r="E276" s="15" t="s">
        <v>234</v>
      </c>
      <c r="F276" s="15" t="s">
        <v>235</v>
      </c>
      <c r="G276" s="252"/>
      <c r="H276" s="71">
        <f t="shared" si="16"/>
        <v>245</v>
      </c>
      <c r="I276" s="64" t="s">
        <v>2752</v>
      </c>
      <c r="J276" s="71">
        <v>8</v>
      </c>
      <c r="K276" s="73" t="s">
        <v>2753</v>
      </c>
      <c r="L276" s="11" t="s">
        <v>195</v>
      </c>
      <c r="W276" s="63">
        <v>1</v>
      </c>
    </row>
    <row r="277" spans="1:24" ht="45" customHeight="1" x14ac:dyDescent="0.5">
      <c r="B277" s="133">
        <v>279</v>
      </c>
      <c r="C277" s="9">
        <v>1</v>
      </c>
      <c r="D277" s="16">
        <v>1.4</v>
      </c>
      <c r="E277" s="15" t="s">
        <v>234</v>
      </c>
      <c r="F277" s="17" t="s">
        <v>236</v>
      </c>
      <c r="G277" s="247" t="s">
        <v>2754</v>
      </c>
      <c r="H277" s="60">
        <f t="shared" si="16"/>
        <v>246</v>
      </c>
      <c r="I277" s="64" t="s">
        <v>2755</v>
      </c>
      <c r="J277" s="60">
        <v>8</v>
      </c>
      <c r="K277" s="147" t="s">
        <v>2756</v>
      </c>
      <c r="L277" s="11" t="s">
        <v>195</v>
      </c>
      <c r="W277" s="63">
        <v>1</v>
      </c>
    </row>
    <row r="278" spans="1:24" ht="45" customHeight="1" x14ac:dyDescent="0.5">
      <c r="B278" s="133">
        <v>280</v>
      </c>
      <c r="C278" s="9">
        <v>1</v>
      </c>
      <c r="D278" s="16">
        <v>1.4</v>
      </c>
      <c r="E278" s="15" t="s">
        <v>234</v>
      </c>
      <c r="F278" s="17" t="s">
        <v>236</v>
      </c>
      <c r="G278" s="249"/>
      <c r="H278" s="60">
        <f t="shared" si="16"/>
        <v>247</v>
      </c>
      <c r="I278" s="64" t="s">
        <v>2757</v>
      </c>
      <c r="J278" s="60">
        <v>4</v>
      </c>
      <c r="K278" s="147" t="s">
        <v>2758</v>
      </c>
      <c r="L278" s="11" t="s">
        <v>195</v>
      </c>
      <c r="W278" s="63">
        <v>1</v>
      </c>
    </row>
    <row r="279" spans="1:24" ht="45" customHeight="1" x14ac:dyDescent="0.5">
      <c r="B279" s="133">
        <v>281</v>
      </c>
      <c r="C279" s="9">
        <v>1</v>
      </c>
      <c r="D279" s="16">
        <v>1.4</v>
      </c>
      <c r="E279" s="15" t="s">
        <v>234</v>
      </c>
      <c r="F279" s="17" t="s">
        <v>236</v>
      </c>
      <c r="G279" s="248"/>
      <c r="H279" s="60">
        <f t="shared" si="16"/>
        <v>248</v>
      </c>
      <c r="I279" s="64" t="s">
        <v>2759</v>
      </c>
      <c r="J279" s="60">
        <v>4</v>
      </c>
      <c r="K279" s="147" t="s">
        <v>2760</v>
      </c>
      <c r="L279" s="11" t="s">
        <v>195</v>
      </c>
      <c r="W279" s="63">
        <v>1</v>
      </c>
    </row>
    <row r="280" spans="1:24" ht="45" customHeight="1" x14ac:dyDescent="0.5">
      <c r="B280" s="133">
        <v>282</v>
      </c>
      <c r="G280" s="138" t="s">
        <v>2761</v>
      </c>
      <c r="H280" s="139"/>
      <c r="I280" s="139"/>
      <c r="J280" s="139"/>
      <c r="K280" s="160"/>
      <c r="M280" s="51"/>
      <c r="N280" s="51"/>
      <c r="O280" s="51"/>
      <c r="P280" s="51"/>
      <c r="Q280" s="52">
        <v>3</v>
      </c>
      <c r="R280" s="53" t="s">
        <v>1255</v>
      </c>
      <c r="S280" s="54">
        <f>SUM(S281:S297)</f>
        <v>8</v>
      </c>
      <c r="T280" s="53" t="s">
        <v>1256</v>
      </c>
      <c r="U280" s="54">
        <v>3</v>
      </c>
      <c r="V280" s="53" t="s">
        <v>1257</v>
      </c>
      <c r="W280" s="54">
        <f>SUM(W281:W297)/2</f>
        <v>14</v>
      </c>
      <c r="X280" s="53" t="s">
        <v>1258</v>
      </c>
    </row>
    <row r="281" spans="1:24" ht="45" customHeight="1" x14ac:dyDescent="0.5">
      <c r="B281" s="133">
        <v>283</v>
      </c>
      <c r="G281" s="142" t="s">
        <v>2762</v>
      </c>
      <c r="H281" s="143"/>
      <c r="I281" s="143"/>
      <c r="J281" s="142"/>
      <c r="K281" s="142"/>
      <c r="M281" s="55"/>
      <c r="N281" s="55"/>
      <c r="O281" s="55"/>
      <c r="P281" s="55"/>
      <c r="Q281" s="56"/>
      <c r="R281" s="57"/>
      <c r="S281" s="58">
        <v>4</v>
      </c>
      <c r="T281" s="57" t="s">
        <v>1256</v>
      </c>
      <c r="U281" s="58"/>
      <c r="V281" s="57"/>
      <c r="W281" s="59">
        <f>SUM(W282:W287)</f>
        <v>6</v>
      </c>
      <c r="X281" s="57" t="s">
        <v>1258</v>
      </c>
    </row>
    <row r="282" spans="1:24" ht="45" customHeight="1" x14ac:dyDescent="0.5">
      <c r="B282" s="133">
        <v>284</v>
      </c>
      <c r="C282" s="9">
        <v>1</v>
      </c>
      <c r="D282" s="13">
        <v>1.5</v>
      </c>
      <c r="E282" s="14" t="s">
        <v>237</v>
      </c>
      <c r="F282" s="14" t="s">
        <v>238</v>
      </c>
      <c r="G282" s="244" t="s">
        <v>2763</v>
      </c>
      <c r="H282" s="144">
        <f>+H279+1</f>
        <v>249</v>
      </c>
      <c r="I282" s="64" t="s">
        <v>1413</v>
      </c>
      <c r="J282" s="144">
        <v>10</v>
      </c>
      <c r="K282" s="146" t="s">
        <v>2764</v>
      </c>
      <c r="L282" s="11" t="s">
        <v>239</v>
      </c>
      <c r="W282" s="63">
        <v>1</v>
      </c>
    </row>
    <row r="283" spans="1:24" ht="45" customHeight="1" x14ac:dyDescent="0.5">
      <c r="A283" s="156"/>
      <c r="B283" s="133"/>
      <c r="C283" s="9">
        <v>1</v>
      </c>
      <c r="D283" s="13">
        <v>1.5</v>
      </c>
      <c r="E283" s="14" t="s">
        <v>237</v>
      </c>
      <c r="F283" s="14" t="s">
        <v>238</v>
      </c>
      <c r="G283" s="245"/>
      <c r="H283" s="144">
        <f>+H282+1</f>
        <v>250</v>
      </c>
      <c r="I283" s="64" t="s">
        <v>1414</v>
      </c>
      <c r="J283" s="144">
        <v>19</v>
      </c>
      <c r="K283" s="146" t="s">
        <v>240</v>
      </c>
      <c r="L283" s="11" t="s">
        <v>239</v>
      </c>
      <c r="W283" s="63">
        <v>1</v>
      </c>
    </row>
    <row r="284" spans="1:24" ht="45" customHeight="1" x14ac:dyDescent="0.5">
      <c r="B284" s="133">
        <v>285</v>
      </c>
      <c r="C284" s="9">
        <v>1</v>
      </c>
      <c r="D284" s="13">
        <v>1.5</v>
      </c>
      <c r="E284" s="14" t="s">
        <v>237</v>
      </c>
      <c r="F284" s="14" t="s">
        <v>238</v>
      </c>
      <c r="G284" s="246"/>
      <c r="H284" s="144">
        <f>+H283+1</f>
        <v>251</v>
      </c>
      <c r="I284" s="64" t="s">
        <v>1415</v>
      </c>
      <c r="J284" s="144">
        <v>80</v>
      </c>
      <c r="K284" s="146" t="s">
        <v>241</v>
      </c>
      <c r="L284" s="11" t="s">
        <v>239</v>
      </c>
      <c r="W284" s="63">
        <v>1</v>
      </c>
    </row>
    <row r="285" spans="1:24" ht="45" customHeight="1" x14ac:dyDescent="0.5">
      <c r="B285" s="133">
        <v>286</v>
      </c>
      <c r="C285" s="9">
        <v>1</v>
      </c>
      <c r="D285" s="13">
        <v>1.5</v>
      </c>
      <c r="E285" s="14" t="s">
        <v>237</v>
      </c>
      <c r="F285" s="17" t="s">
        <v>242</v>
      </c>
      <c r="G285" s="154" t="s">
        <v>2765</v>
      </c>
      <c r="H285" s="60">
        <f>+H284+1</f>
        <v>252</v>
      </c>
      <c r="I285" s="64" t="s">
        <v>1416</v>
      </c>
      <c r="J285" s="60">
        <v>300</v>
      </c>
      <c r="K285" s="147" t="s">
        <v>243</v>
      </c>
      <c r="L285" s="11" t="s">
        <v>239</v>
      </c>
      <c r="W285" s="63">
        <v>1</v>
      </c>
    </row>
    <row r="286" spans="1:24" ht="45" customHeight="1" x14ac:dyDescent="0.5">
      <c r="B286" s="133">
        <v>287</v>
      </c>
      <c r="C286" s="9">
        <v>1</v>
      </c>
      <c r="D286" s="13">
        <v>1.5</v>
      </c>
      <c r="E286" s="14" t="s">
        <v>237</v>
      </c>
      <c r="F286" s="14" t="s">
        <v>244</v>
      </c>
      <c r="G286" s="152" t="s">
        <v>2766</v>
      </c>
      <c r="H286" s="144">
        <f>+H285+1</f>
        <v>253</v>
      </c>
      <c r="I286" s="64" t="s">
        <v>1417</v>
      </c>
      <c r="J286" s="144">
        <v>30</v>
      </c>
      <c r="K286" s="146" t="s">
        <v>245</v>
      </c>
      <c r="L286" s="11" t="s">
        <v>239</v>
      </c>
      <c r="W286" s="63">
        <v>1</v>
      </c>
    </row>
    <row r="287" spans="1:24" ht="45" customHeight="1" x14ac:dyDescent="0.5">
      <c r="B287" s="133">
        <v>288</v>
      </c>
      <c r="C287" s="9">
        <v>1</v>
      </c>
      <c r="D287" s="13">
        <v>1.5</v>
      </c>
      <c r="E287" s="14" t="s">
        <v>237</v>
      </c>
      <c r="F287" s="17" t="s">
        <v>246</v>
      </c>
      <c r="G287" s="154" t="s">
        <v>2767</v>
      </c>
      <c r="H287" s="60">
        <f>+H286+1</f>
        <v>254</v>
      </c>
      <c r="I287" s="64" t="s">
        <v>1418</v>
      </c>
      <c r="J287" s="60">
        <v>2</v>
      </c>
      <c r="K287" s="147" t="s">
        <v>2768</v>
      </c>
      <c r="L287" s="11" t="s">
        <v>239</v>
      </c>
      <c r="W287" s="63">
        <v>1</v>
      </c>
    </row>
    <row r="288" spans="1:24" ht="45" customHeight="1" x14ac:dyDescent="0.5">
      <c r="B288" s="133">
        <v>289</v>
      </c>
      <c r="G288" s="142" t="s">
        <v>2769</v>
      </c>
      <c r="H288" s="143"/>
      <c r="I288" s="143"/>
      <c r="J288" s="142"/>
      <c r="K288" s="142"/>
      <c r="M288" s="55"/>
      <c r="N288" s="55"/>
      <c r="O288" s="55"/>
      <c r="P288" s="55"/>
      <c r="Q288" s="56"/>
      <c r="R288" s="57"/>
      <c r="S288" s="58">
        <v>2</v>
      </c>
      <c r="T288" s="57" t="s">
        <v>1256</v>
      </c>
      <c r="U288" s="58"/>
      <c r="V288" s="57"/>
      <c r="W288" s="59">
        <f>SUM(W289:W293)</f>
        <v>5</v>
      </c>
      <c r="X288" s="57" t="s">
        <v>1258</v>
      </c>
    </row>
    <row r="289" spans="2:24" ht="45" customHeight="1" x14ac:dyDescent="0.5">
      <c r="B289" s="133">
        <v>290</v>
      </c>
      <c r="C289" s="9">
        <v>1</v>
      </c>
      <c r="D289" s="13">
        <v>1.5</v>
      </c>
      <c r="E289" s="15" t="s">
        <v>247</v>
      </c>
      <c r="F289" s="15" t="s">
        <v>248</v>
      </c>
      <c r="G289" s="250" t="s">
        <v>2770</v>
      </c>
      <c r="H289" s="71">
        <f>+H287+1</f>
        <v>255</v>
      </c>
      <c r="I289" s="64" t="s">
        <v>1419</v>
      </c>
      <c r="J289" s="71">
        <v>1</v>
      </c>
      <c r="K289" s="73" t="s">
        <v>2771</v>
      </c>
      <c r="L289" s="11" t="s">
        <v>239</v>
      </c>
      <c r="W289" s="63">
        <v>1</v>
      </c>
    </row>
    <row r="290" spans="2:24" ht="45" customHeight="1" x14ac:dyDescent="0.5">
      <c r="B290" s="133">
        <v>291</v>
      </c>
      <c r="C290" s="9">
        <v>1</v>
      </c>
      <c r="D290" s="13">
        <v>1.5</v>
      </c>
      <c r="E290" s="15" t="s">
        <v>247</v>
      </c>
      <c r="F290" s="15" t="s">
        <v>248</v>
      </c>
      <c r="G290" s="251"/>
      <c r="H290" s="71">
        <f>+H289+1</f>
        <v>256</v>
      </c>
      <c r="I290" s="64" t="s">
        <v>1420</v>
      </c>
      <c r="J290" s="71">
        <v>1</v>
      </c>
      <c r="K290" s="73" t="s">
        <v>249</v>
      </c>
      <c r="L290" s="11" t="s">
        <v>239</v>
      </c>
      <c r="W290" s="63">
        <v>1</v>
      </c>
    </row>
    <row r="291" spans="2:24" ht="45" customHeight="1" x14ac:dyDescent="0.5">
      <c r="B291" s="133">
        <v>292</v>
      </c>
      <c r="C291" s="9">
        <v>1</v>
      </c>
      <c r="D291" s="13">
        <v>1.5</v>
      </c>
      <c r="E291" s="15" t="s">
        <v>247</v>
      </c>
      <c r="F291" s="15" t="s">
        <v>248</v>
      </c>
      <c r="G291" s="252"/>
      <c r="H291" s="71">
        <f>+H290+1</f>
        <v>257</v>
      </c>
      <c r="I291" s="64" t="s">
        <v>1421</v>
      </c>
      <c r="J291" s="71">
        <v>8</v>
      </c>
      <c r="K291" s="73" t="s">
        <v>250</v>
      </c>
      <c r="L291" s="11" t="s">
        <v>239</v>
      </c>
      <c r="W291" s="63">
        <v>1</v>
      </c>
    </row>
    <row r="292" spans="2:24" ht="45" customHeight="1" x14ac:dyDescent="0.5">
      <c r="B292" s="133">
        <v>293</v>
      </c>
      <c r="C292" s="9">
        <v>1</v>
      </c>
      <c r="D292" s="13">
        <v>1.5</v>
      </c>
      <c r="E292" s="15" t="s">
        <v>247</v>
      </c>
      <c r="F292" s="17" t="s">
        <v>251</v>
      </c>
      <c r="G292" s="253" t="s">
        <v>2772</v>
      </c>
      <c r="H292" s="60">
        <f>+H291+1</f>
        <v>258</v>
      </c>
      <c r="I292" s="64" t="s">
        <v>1422</v>
      </c>
      <c r="J292" s="158">
        <v>3</v>
      </c>
      <c r="K292" s="149" t="s">
        <v>252</v>
      </c>
      <c r="L292" s="11" t="s">
        <v>239</v>
      </c>
      <c r="W292" s="63">
        <v>1</v>
      </c>
    </row>
    <row r="293" spans="2:24" ht="45" customHeight="1" x14ac:dyDescent="0.5">
      <c r="B293" s="133">
        <v>294</v>
      </c>
      <c r="C293" s="9">
        <v>1</v>
      </c>
      <c r="D293" s="13">
        <v>1.5</v>
      </c>
      <c r="E293" s="15" t="s">
        <v>247</v>
      </c>
      <c r="F293" s="17" t="s">
        <v>251</v>
      </c>
      <c r="G293" s="253"/>
      <c r="H293" s="60">
        <f>+H292+1</f>
        <v>259</v>
      </c>
      <c r="I293" s="64" t="s">
        <v>1423</v>
      </c>
      <c r="J293" s="158">
        <v>2</v>
      </c>
      <c r="K293" s="149" t="s">
        <v>253</v>
      </c>
      <c r="L293" s="11" t="s">
        <v>239</v>
      </c>
      <c r="W293" s="63">
        <v>1</v>
      </c>
    </row>
    <row r="294" spans="2:24" ht="45" customHeight="1" x14ac:dyDescent="0.5">
      <c r="B294" s="133">
        <v>295</v>
      </c>
      <c r="G294" s="142" t="s">
        <v>2773</v>
      </c>
      <c r="H294" s="143"/>
      <c r="I294" s="143"/>
      <c r="J294" s="142"/>
      <c r="K294" s="142"/>
      <c r="M294" s="55"/>
      <c r="N294" s="55"/>
      <c r="O294" s="55"/>
      <c r="P294" s="55"/>
      <c r="Q294" s="56"/>
      <c r="R294" s="57"/>
      <c r="S294" s="58">
        <v>2</v>
      </c>
      <c r="T294" s="57" t="s">
        <v>1256</v>
      </c>
      <c r="U294" s="58"/>
      <c r="V294" s="57"/>
      <c r="W294" s="59">
        <f>SUM(W295:W297)</f>
        <v>3</v>
      </c>
      <c r="X294" s="57" t="s">
        <v>1258</v>
      </c>
    </row>
    <row r="295" spans="2:24" ht="45" customHeight="1" x14ac:dyDescent="0.5">
      <c r="B295" s="133">
        <v>296</v>
      </c>
      <c r="C295" s="9">
        <v>1</v>
      </c>
      <c r="D295" s="13">
        <v>1.5</v>
      </c>
      <c r="E295" s="14" t="s">
        <v>254</v>
      </c>
      <c r="F295" s="14" t="s">
        <v>255</v>
      </c>
      <c r="G295" s="152" t="s">
        <v>2774</v>
      </c>
      <c r="H295" s="144">
        <f>+H293+1</f>
        <v>260</v>
      </c>
      <c r="I295" s="64" t="s">
        <v>1424</v>
      </c>
      <c r="J295" s="144">
        <v>2</v>
      </c>
      <c r="K295" s="146" t="s">
        <v>2775</v>
      </c>
      <c r="L295" s="11" t="s">
        <v>239</v>
      </c>
      <c r="W295" s="63">
        <v>1</v>
      </c>
    </row>
    <row r="296" spans="2:24" ht="45" customHeight="1" x14ac:dyDescent="0.5">
      <c r="B296" s="133">
        <v>297</v>
      </c>
      <c r="C296" s="9">
        <v>1</v>
      </c>
      <c r="D296" s="13">
        <v>1.5</v>
      </c>
      <c r="E296" s="14" t="s">
        <v>254</v>
      </c>
      <c r="F296" s="9" t="s">
        <v>256</v>
      </c>
      <c r="G296" s="247" t="s">
        <v>2776</v>
      </c>
      <c r="H296" s="60">
        <f>+H295+1</f>
        <v>261</v>
      </c>
      <c r="I296" s="64" t="s">
        <v>1425</v>
      </c>
      <c r="J296" s="158">
        <v>3</v>
      </c>
      <c r="K296" s="149" t="s">
        <v>257</v>
      </c>
      <c r="L296" s="11" t="s">
        <v>239</v>
      </c>
      <c r="W296" s="63">
        <v>1</v>
      </c>
    </row>
    <row r="297" spans="2:24" ht="45" customHeight="1" x14ac:dyDescent="0.5">
      <c r="B297" s="133">
        <v>298</v>
      </c>
      <c r="C297" s="9">
        <v>1</v>
      </c>
      <c r="D297" s="13">
        <v>1.5</v>
      </c>
      <c r="E297" s="14" t="s">
        <v>254</v>
      </c>
      <c r="F297" s="9" t="s">
        <v>256</v>
      </c>
      <c r="G297" s="248"/>
      <c r="H297" s="60">
        <f>+H296+1</f>
        <v>262</v>
      </c>
      <c r="I297" s="64" t="s">
        <v>1426</v>
      </c>
      <c r="J297" s="158">
        <v>2</v>
      </c>
      <c r="K297" s="149" t="s">
        <v>258</v>
      </c>
      <c r="L297" s="11" t="s">
        <v>239</v>
      </c>
      <c r="W297" s="63">
        <v>1</v>
      </c>
    </row>
    <row r="298" spans="2:24" ht="45" customHeight="1" x14ac:dyDescent="0.5">
      <c r="B298" s="133">
        <v>299</v>
      </c>
      <c r="G298" s="138" t="s">
        <v>2777</v>
      </c>
      <c r="H298" s="139"/>
      <c r="I298" s="139"/>
      <c r="J298" s="139"/>
      <c r="K298" s="160"/>
      <c r="M298" s="51"/>
      <c r="N298" s="51"/>
      <c r="O298" s="51"/>
      <c r="P298" s="51"/>
      <c r="Q298" s="52">
        <v>3</v>
      </c>
      <c r="R298" s="53" t="s">
        <v>1255</v>
      </c>
      <c r="S298" s="54">
        <f>SUM(S299:S322)</f>
        <v>9</v>
      </c>
      <c r="T298" s="53" t="s">
        <v>1256</v>
      </c>
      <c r="U298" s="54">
        <v>4</v>
      </c>
      <c r="V298" s="53" t="s">
        <v>1257</v>
      </c>
      <c r="W298" s="54">
        <f>SUM(W299:W322)/2</f>
        <v>21</v>
      </c>
      <c r="X298" s="53" t="s">
        <v>1258</v>
      </c>
    </row>
    <row r="299" spans="2:24" ht="45" customHeight="1" x14ac:dyDescent="0.5">
      <c r="B299" s="133">
        <v>300</v>
      </c>
      <c r="G299" s="142" t="s">
        <v>2778</v>
      </c>
      <c r="H299" s="143"/>
      <c r="I299" s="143"/>
      <c r="J299" s="142"/>
      <c r="K299" s="142"/>
      <c r="M299" s="55"/>
      <c r="N299" s="55"/>
      <c r="O299" s="55"/>
      <c r="P299" s="55"/>
      <c r="Q299" s="56"/>
      <c r="R299" s="57"/>
      <c r="S299" s="58">
        <v>3</v>
      </c>
      <c r="T299" s="57" t="s">
        <v>1256</v>
      </c>
      <c r="U299" s="58"/>
      <c r="V299" s="57"/>
      <c r="W299" s="59">
        <f>SUM(W300:W304)</f>
        <v>5</v>
      </c>
      <c r="X299" s="57" t="s">
        <v>1258</v>
      </c>
    </row>
    <row r="300" spans="2:24" ht="45" customHeight="1" x14ac:dyDescent="0.5">
      <c r="B300" s="133">
        <v>301</v>
      </c>
      <c r="C300" s="9">
        <v>1</v>
      </c>
      <c r="D300" s="16">
        <v>1.6</v>
      </c>
      <c r="E300" s="14" t="s">
        <v>259</v>
      </c>
      <c r="F300" s="14" t="s">
        <v>260</v>
      </c>
      <c r="G300" s="152" t="s">
        <v>2779</v>
      </c>
      <c r="H300" s="144">
        <v>263</v>
      </c>
      <c r="I300" s="64" t="s">
        <v>1427</v>
      </c>
      <c r="J300" s="151">
        <v>1</v>
      </c>
      <c r="K300" s="146" t="s">
        <v>261</v>
      </c>
      <c r="L300" s="11" t="s">
        <v>239</v>
      </c>
      <c r="W300" s="63">
        <v>1</v>
      </c>
    </row>
    <row r="301" spans="2:24" ht="45" customHeight="1" x14ac:dyDescent="0.5">
      <c r="B301" s="133">
        <v>302</v>
      </c>
      <c r="C301" s="9">
        <v>1</v>
      </c>
      <c r="D301" s="16">
        <v>1.6</v>
      </c>
      <c r="E301" s="14" t="s">
        <v>259</v>
      </c>
      <c r="F301" s="9" t="s">
        <v>262</v>
      </c>
      <c r="G301" s="247" t="s">
        <v>2780</v>
      </c>
      <c r="H301" s="60">
        <v>264</v>
      </c>
      <c r="I301" s="64" t="s">
        <v>1428</v>
      </c>
      <c r="J301" s="161">
        <v>1000</v>
      </c>
      <c r="K301" s="149" t="s">
        <v>263</v>
      </c>
      <c r="L301" s="11" t="s">
        <v>239</v>
      </c>
      <c r="W301" s="63">
        <v>1</v>
      </c>
    </row>
    <row r="302" spans="2:24" ht="45" customHeight="1" x14ac:dyDescent="0.5">
      <c r="B302" s="133">
        <v>303</v>
      </c>
      <c r="C302" s="9">
        <v>1</v>
      </c>
      <c r="D302" s="16">
        <v>1.6</v>
      </c>
      <c r="E302" s="14" t="s">
        <v>259</v>
      </c>
      <c r="F302" s="9" t="s">
        <v>262</v>
      </c>
      <c r="G302" s="248"/>
      <c r="H302" s="60">
        <v>265</v>
      </c>
      <c r="I302" s="64" t="s">
        <v>1429</v>
      </c>
      <c r="J302" s="161">
        <v>300</v>
      </c>
      <c r="K302" s="149" t="s">
        <v>2781</v>
      </c>
      <c r="L302" s="11" t="s">
        <v>239</v>
      </c>
      <c r="W302" s="63">
        <v>1</v>
      </c>
    </row>
    <row r="303" spans="2:24" ht="45" customHeight="1" x14ac:dyDescent="0.5">
      <c r="B303" s="133">
        <v>304</v>
      </c>
      <c r="C303" s="9">
        <v>1</v>
      </c>
      <c r="D303" s="16">
        <v>1.6</v>
      </c>
      <c r="E303" s="14" t="s">
        <v>259</v>
      </c>
      <c r="F303" s="14" t="s">
        <v>264</v>
      </c>
      <c r="G303" s="244" t="s">
        <v>2782</v>
      </c>
      <c r="H303" s="144">
        <v>266</v>
      </c>
      <c r="I303" s="64" t="s">
        <v>1430</v>
      </c>
      <c r="J303" s="151">
        <v>40</v>
      </c>
      <c r="K303" s="146" t="s">
        <v>2783</v>
      </c>
      <c r="L303" s="11" t="s">
        <v>239</v>
      </c>
      <c r="W303" s="63">
        <v>1</v>
      </c>
    </row>
    <row r="304" spans="2:24" ht="45" customHeight="1" x14ac:dyDescent="0.5">
      <c r="B304" s="133">
        <v>305</v>
      </c>
      <c r="C304" s="9">
        <v>1</v>
      </c>
      <c r="D304" s="16">
        <v>1.6</v>
      </c>
      <c r="E304" s="14" t="s">
        <v>259</v>
      </c>
      <c r="F304" s="14" t="s">
        <v>264</v>
      </c>
      <c r="G304" s="246"/>
      <c r="H304" s="144">
        <v>267</v>
      </c>
      <c r="I304" s="64" t="s">
        <v>1431</v>
      </c>
      <c r="J304" s="151">
        <v>4</v>
      </c>
      <c r="K304" s="146" t="s">
        <v>265</v>
      </c>
      <c r="L304" s="11" t="s">
        <v>239</v>
      </c>
      <c r="W304" s="63">
        <v>1</v>
      </c>
    </row>
    <row r="305" spans="1:24" ht="45" customHeight="1" x14ac:dyDescent="0.5">
      <c r="B305" s="133">
        <v>306</v>
      </c>
      <c r="G305" s="142" t="s">
        <v>2784</v>
      </c>
      <c r="H305" s="143"/>
      <c r="I305" s="143"/>
      <c r="J305" s="142"/>
      <c r="K305" s="142"/>
      <c r="M305" s="55"/>
      <c r="N305" s="55"/>
      <c r="O305" s="55"/>
      <c r="P305" s="55"/>
      <c r="Q305" s="56"/>
      <c r="R305" s="57"/>
      <c r="S305" s="58">
        <v>3</v>
      </c>
      <c r="T305" s="57" t="s">
        <v>1256</v>
      </c>
      <c r="U305" s="58"/>
      <c r="V305" s="57"/>
      <c r="W305" s="59">
        <f>SUM(W306:W310)</f>
        <v>5</v>
      </c>
      <c r="X305" s="57" t="s">
        <v>1258</v>
      </c>
    </row>
    <row r="306" spans="1:24" ht="45" customHeight="1" x14ac:dyDescent="0.5">
      <c r="B306" s="133">
        <v>307</v>
      </c>
      <c r="C306" s="9">
        <v>1</v>
      </c>
      <c r="D306" s="16">
        <v>1.6</v>
      </c>
      <c r="E306" s="15" t="s">
        <v>266</v>
      </c>
      <c r="F306" s="15" t="s">
        <v>267</v>
      </c>
      <c r="G306" s="153" t="s">
        <v>2785</v>
      </c>
      <c r="H306" s="71">
        <v>268</v>
      </c>
      <c r="I306" s="64" t="s">
        <v>1432</v>
      </c>
      <c r="J306" s="71">
        <v>1</v>
      </c>
      <c r="K306" s="73" t="s">
        <v>2786</v>
      </c>
      <c r="L306" s="11" t="s">
        <v>239</v>
      </c>
      <c r="W306" s="63">
        <v>1</v>
      </c>
    </row>
    <row r="307" spans="1:24" ht="45" customHeight="1" x14ac:dyDescent="0.5">
      <c r="B307" s="133">
        <v>308</v>
      </c>
      <c r="C307" s="9">
        <v>1</v>
      </c>
      <c r="D307" s="16">
        <v>1.6</v>
      </c>
      <c r="E307" s="15" t="s">
        <v>266</v>
      </c>
      <c r="F307" s="9" t="s">
        <v>268</v>
      </c>
      <c r="G307" s="247" t="s">
        <v>2787</v>
      </c>
      <c r="H307" s="60">
        <v>269</v>
      </c>
      <c r="I307" s="64" t="s">
        <v>1433</v>
      </c>
      <c r="J307" s="158">
        <v>4</v>
      </c>
      <c r="K307" s="149" t="s">
        <v>269</v>
      </c>
      <c r="L307" s="11" t="s">
        <v>239</v>
      </c>
      <c r="W307" s="63">
        <v>1</v>
      </c>
    </row>
    <row r="308" spans="1:24" ht="45" customHeight="1" x14ac:dyDescent="0.5">
      <c r="B308" s="133">
        <v>309</v>
      </c>
      <c r="C308" s="9">
        <v>1</v>
      </c>
      <c r="D308" s="16">
        <v>1.6</v>
      </c>
      <c r="E308" s="15" t="s">
        <v>266</v>
      </c>
      <c r="F308" s="9" t="s">
        <v>268</v>
      </c>
      <c r="G308" s="248"/>
      <c r="H308" s="60">
        <v>270</v>
      </c>
      <c r="I308" s="64" t="s">
        <v>1434</v>
      </c>
      <c r="J308" s="158">
        <v>400</v>
      </c>
      <c r="K308" s="149" t="s">
        <v>2788</v>
      </c>
      <c r="L308" s="11" t="s">
        <v>239</v>
      </c>
      <c r="W308" s="63">
        <v>1</v>
      </c>
    </row>
    <row r="309" spans="1:24" ht="45" customHeight="1" x14ac:dyDescent="0.5">
      <c r="B309" s="133">
        <v>311</v>
      </c>
      <c r="C309" s="9">
        <v>1</v>
      </c>
      <c r="D309" s="16">
        <v>1.6</v>
      </c>
      <c r="E309" s="15" t="s">
        <v>266</v>
      </c>
      <c r="F309" s="15" t="s">
        <v>270</v>
      </c>
      <c r="G309" s="250" t="s">
        <v>2789</v>
      </c>
      <c r="H309" s="71">
        <v>271</v>
      </c>
      <c r="I309" s="64" t="s">
        <v>1435</v>
      </c>
      <c r="J309" s="71">
        <v>40</v>
      </c>
      <c r="K309" s="73" t="s">
        <v>2790</v>
      </c>
      <c r="L309" s="11" t="s">
        <v>239</v>
      </c>
      <c r="W309" s="63">
        <v>1</v>
      </c>
    </row>
    <row r="310" spans="1:24" ht="45" customHeight="1" x14ac:dyDescent="0.5">
      <c r="B310" s="133">
        <v>312</v>
      </c>
      <c r="C310" s="9">
        <v>1</v>
      </c>
      <c r="D310" s="16">
        <v>1.6</v>
      </c>
      <c r="E310" s="15" t="s">
        <v>266</v>
      </c>
      <c r="F310" s="15" t="s">
        <v>270</v>
      </c>
      <c r="G310" s="252"/>
      <c r="H310" s="71">
        <v>272</v>
      </c>
      <c r="I310" s="64" t="s">
        <v>1436</v>
      </c>
      <c r="J310" s="71">
        <v>3</v>
      </c>
      <c r="K310" s="73" t="s">
        <v>271</v>
      </c>
      <c r="L310" s="11" t="s">
        <v>239</v>
      </c>
      <c r="W310" s="63">
        <v>1</v>
      </c>
    </row>
    <row r="311" spans="1:24" ht="45" customHeight="1" x14ac:dyDescent="0.5">
      <c r="B311" s="133">
        <v>313</v>
      </c>
      <c r="G311" s="142" t="s">
        <v>2791</v>
      </c>
      <c r="H311" s="143"/>
      <c r="I311" s="143"/>
      <c r="J311" s="142"/>
      <c r="K311" s="142"/>
      <c r="M311" s="55"/>
      <c r="N311" s="55"/>
      <c r="O311" s="55"/>
      <c r="P311" s="55"/>
      <c r="Q311" s="56"/>
      <c r="R311" s="57"/>
      <c r="S311" s="58">
        <v>3</v>
      </c>
      <c r="T311" s="57" t="s">
        <v>1256</v>
      </c>
      <c r="U311" s="58"/>
      <c r="V311" s="57"/>
      <c r="W311" s="59">
        <f>SUM(W312:W322)</f>
        <v>11</v>
      </c>
      <c r="X311" s="57" t="s">
        <v>1258</v>
      </c>
    </row>
    <row r="312" spans="1:24" ht="64.95" customHeight="1" x14ac:dyDescent="0.5">
      <c r="B312" s="133">
        <v>314</v>
      </c>
      <c r="C312" s="9">
        <v>1</v>
      </c>
      <c r="D312" s="16">
        <v>1.6</v>
      </c>
      <c r="E312" s="14" t="s">
        <v>272</v>
      </c>
      <c r="F312" s="14" t="s">
        <v>273</v>
      </c>
      <c r="G312" s="244" t="s">
        <v>2792</v>
      </c>
      <c r="H312" s="144">
        <v>273</v>
      </c>
      <c r="I312" s="64" t="s">
        <v>1437</v>
      </c>
      <c r="J312" s="144">
        <v>1</v>
      </c>
      <c r="K312" s="146" t="s">
        <v>2793</v>
      </c>
      <c r="L312" s="11" t="s">
        <v>239</v>
      </c>
      <c r="W312" s="63">
        <v>1</v>
      </c>
    </row>
    <row r="313" spans="1:24" ht="64.95" customHeight="1" x14ac:dyDescent="0.5">
      <c r="B313" s="133">
        <v>315</v>
      </c>
      <c r="C313" s="9">
        <v>1</v>
      </c>
      <c r="D313" s="16">
        <v>1.6</v>
      </c>
      <c r="E313" s="14" t="s">
        <v>272</v>
      </c>
      <c r="F313" s="14" t="s">
        <v>273</v>
      </c>
      <c r="G313" s="245"/>
      <c r="H313" s="144">
        <v>274</v>
      </c>
      <c r="I313" s="64" t="s">
        <v>1438</v>
      </c>
      <c r="J313" s="144">
        <v>1</v>
      </c>
      <c r="K313" s="146" t="s">
        <v>2794</v>
      </c>
      <c r="L313" s="11" t="s">
        <v>239</v>
      </c>
      <c r="W313" s="63">
        <v>1</v>
      </c>
    </row>
    <row r="314" spans="1:24" ht="64.95" customHeight="1" x14ac:dyDescent="0.5">
      <c r="B314" s="133">
        <v>316</v>
      </c>
      <c r="C314" s="9">
        <v>1</v>
      </c>
      <c r="D314" s="16">
        <v>1.6</v>
      </c>
      <c r="E314" s="14" t="s">
        <v>272</v>
      </c>
      <c r="F314" s="14" t="s">
        <v>273</v>
      </c>
      <c r="G314" s="246"/>
      <c r="H314" s="144">
        <v>275</v>
      </c>
      <c r="I314" s="64" t="s">
        <v>1439</v>
      </c>
      <c r="J314" s="144">
        <v>3</v>
      </c>
      <c r="K314" s="146" t="s">
        <v>274</v>
      </c>
      <c r="L314" s="11" t="s">
        <v>239</v>
      </c>
      <c r="W314" s="63">
        <v>1</v>
      </c>
    </row>
    <row r="315" spans="1:24" ht="45" customHeight="1" x14ac:dyDescent="0.5">
      <c r="B315" s="133">
        <v>317</v>
      </c>
      <c r="C315" s="9">
        <v>1</v>
      </c>
      <c r="D315" s="16">
        <v>1.6</v>
      </c>
      <c r="E315" s="14" t="s">
        <v>272</v>
      </c>
      <c r="F315" s="17" t="s">
        <v>275</v>
      </c>
      <c r="G315" s="247" t="s">
        <v>2795</v>
      </c>
      <c r="H315" s="60">
        <v>276</v>
      </c>
      <c r="I315" s="64" t="s">
        <v>1440</v>
      </c>
      <c r="J315" s="158">
        <v>40</v>
      </c>
      <c r="K315" s="149" t="s">
        <v>276</v>
      </c>
      <c r="L315" s="11" t="s">
        <v>239</v>
      </c>
      <c r="W315" s="63">
        <v>1</v>
      </c>
    </row>
    <row r="316" spans="1:24" ht="45" customHeight="1" x14ac:dyDescent="0.5">
      <c r="B316" s="133">
        <v>319</v>
      </c>
      <c r="C316" s="9">
        <v>1</v>
      </c>
      <c r="D316" s="16">
        <v>1.6</v>
      </c>
      <c r="E316" s="14" t="s">
        <v>272</v>
      </c>
      <c r="F316" s="17" t="s">
        <v>275</v>
      </c>
      <c r="G316" s="249"/>
      <c r="H316" s="60">
        <v>277</v>
      </c>
      <c r="I316" s="64" t="s">
        <v>1441</v>
      </c>
      <c r="J316" s="158">
        <v>15000</v>
      </c>
      <c r="K316" s="149" t="s">
        <v>2796</v>
      </c>
      <c r="L316" s="11" t="s">
        <v>239</v>
      </c>
      <c r="W316" s="63">
        <v>1</v>
      </c>
    </row>
    <row r="317" spans="1:24" ht="45" customHeight="1" x14ac:dyDescent="0.5">
      <c r="A317" s="156"/>
      <c r="B317" s="133"/>
      <c r="C317" s="9">
        <v>1</v>
      </c>
      <c r="D317" s="16">
        <v>1.6</v>
      </c>
      <c r="E317" s="14" t="s">
        <v>272</v>
      </c>
      <c r="F317" s="17" t="s">
        <v>275</v>
      </c>
      <c r="G317" s="249"/>
      <c r="H317" s="60">
        <v>278</v>
      </c>
      <c r="I317" s="64" t="s">
        <v>1442</v>
      </c>
      <c r="J317" s="158">
        <v>400</v>
      </c>
      <c r="K317" s="149" t="s">
        <v>2797</v>
      </c>
      <c r="L317" s="11" t="s">
        <v>239</v>
      </c>
      <c r="W317" s="63">
        <v>1</v>
      </c>
    </row>
    <row r="318" spans="1:24" ht="45" customHeight="1" x14ac:dyDescent="0.5">
      <c r="A318" s="156"/>
      <c r="B318" s="133"/>
      <c r="C318" s="9">
        <v>1</v>
      </c>
      <c r="D318" s="16">
        <v>1.6</v>
      </c>
      <c r="E318" s="14" t="s">
        <v>272</v>
      </c>
      <c r="F318" s="17" t="s">
        <v>275</v>
      </c>
      <c r="G318" s="249"/>
      <c r="H318" s="60">
        <v>279</v>
      </c>
      <c r="I318" s="64" t="s">
        <v>1443</v>
      </c>
      <c r="J318" s="158">
        <v>200</v>
      </c>
      <c r="K318" s="149" t="s">
        <v>277</v>
      </c>
      <c r="L318" s="11" t="s">
        <v>239</v>
      </c>
      <c r="W318" s="63">
        <v>1</v>
      </c>
    </row>
    <row r="319" spans="1:24" ht="45" customHeight="1" x14ac:dyDescent="0.5">
      <c r="B319" s="133">
        <v>320</v>
      </c>
      <c r="C319" s="9">
        <v>1</v>
      </c>
      <c r="D319" s="16">
        <v>1.6</v>
      </c>
      <c r="E319" s="14" t="s">
        <v>272</v>
      </c>
      <c r="F319" s="17" t="s">
        <v>275</v>
      </c>
      <c r="G319" s="249"/>
      <c r="H319" s="60">
        <v>280</v>
      </c>
      <c r="I319" s="64" t="s">
        <v>1444</v>
      </c>
      <c r="J319" s="158">
        <v>40</v>
      </c>
      <c r="K319" s="149" t="s">
        <v>278</v>
      </c>
      <c r="L319" s="11" t="s">
        <v>239</v>
      </c>
      <c r="W319" s="63">
        <v>1</v>
      </c>
    </row>
    <row r="320" spans="1:24" ht="45" customHeight="1" x14ac:dyDescent="0.5">
      <c r="B320" s="133">
        <v>321</v>
      </c>
      <c r="C320" s="9">
        <v>1</v>
      </c>
      <c r="D320" s="16">
        <v>1.6</v>
      </c>
      <c r="E320" s="14" t="s">
        <v>272</v>
      </c>
      <c r="F320" s="17" t="s">
        <v>275</v>
      </c>
      <c r="G320" s="249"/>
      <c r="H320" s="60">
        <v>281</v>
      </c>
      <c r="I320" s="64" t="s">
        <v>1445</v>
      </c>
      <c r="J320" s="158">
        <v>3</v>
      </c>
      <c r="K320" s="149" t="s">
        <v>279</v>
      </c>
      <c r="L320" s="11" t="s">
        <v>239</v>
      </c>
      <c r="W320" s="63">
        <v>1</v>
      </c>
    </row>
    <row r="321" spans="1:24" ht="45" customHeight="1" x14ac:dyDescent="0.5">
      <c r="B321" s="133">
        <v>323</v>
      </c>
      <c r="C321" s="9">
        <v>1</v>
      </c>
      <c r="D321" s="16">
        <v>1.6</v>
      </c>
      <c r="E321" s="14" t="s">
        <v>272</v>
      </c>
      <c r="F321" s="17" t="s">
        <v>275</v>
      </c>
      <c r="G321" s="248"/>
      <c r="H321" s="60">
        <v>282</v>
      </c>
      <c r="I321" s="64" t="s">
        <v>1446</v>
      </c>
      <c r="J321" s="158">
        <v>40</v>
      </c>
      <c r="K321" s="149" t="s">
        <v>2798</v>
      </c>
      <c r="L321" s="11" t="s">
        <v>239</v>
      </c>
      <c r="W321" s="63">
        <v>1</v>
      </c>
    </row>
    <row r="322" spans="1:24" ht="45" customHeight="1" x14ac:dyDescent="0.5">
      <c r="B322" s="133">
        <v>324</v>
      </c>
      <c r="C322" s="9">
        <v>1</v>
      </c>
      <c r="D322" s="16">
        <v>1.6</v>
      </c>
      <c r="E322" s="14" t="s">
        <v>272</v>
      </c>
      <c r="F322" s="14" t="s">
        <v>280</v>
      </c>
      <c r="G322" s="152" t="s">
        <v>2799</v>
      </c>
      <c r="H322" s="144">
        <v>283</v>
      </c>
      <c r="I322" s="64" t="s">
        <v>1447</v>
      </c>
      <c r="J322" s="144">
        <v>40</v>
      </c>
      <c r="K322" s="146" t="s">
        <v>281</v>
      </c>
      <c r="L322" s="11" t="s">
        <v>239</v>
      </c>
      <c r="W322" s="63">
        <v>1</v>
      </c>
    </row>
    <row r="323" spans="1:24" ht="45" customHeight="1" x14ac:dyDescent="0.5">
      <c r="B323" s="133">
        <v>325</v>
      </c>
      <c r="G323" s="138" t="s">
        <v>2181</v>
      </c>
      <c r="H323" s="139"/>
      <c r="I323" s="139"/>
      <c r="J323" s="139"/>
      <c r="K323" s="160"/>
      <c r="M323" s="51"/>
      <c r="N323" s="51"/>
      <c r="O323" s="51"/>
      <c r="P323" s="51"/>
      <c r="Q323" s="52">
        <v>3</v>
      </c>
      <c r="R323" s="53" t="s">
        <v>1255</v>
      </c>
      <c r="S323" s="54">
        <f>SUM(S324:S341)</f>
        <v>5</v>
      </c>
      <c r="T323" s="53" t="s">
        <v>1256</v>
      </c>
      <c r="U323" s="54">
        <v>1</v>
      </c>
      <c r="V323" s="53" t="s">
        <v>1257</v>
      </c>
      <c r="W323" s="54">
        <f>SUM(W324:W341)/2</f>
        <v>15</v>
      </c>
      <c r="X323" s="53" t="s">
        <v>1258</v>
      </c>
    </row>
    <row r="324" spans="1:24" ht="45" customHeight="1" x14ac:dyDescent="0.5">
      <c r="B324" s="133">
        <v>326</v>
      </c>
      <c r="G324" s="142" t="s">
        <v>2800</v>
      </c>
      <c r="H324" s="143"/>
      <c r="I324" s="143"/>
      <c r="J324" s="142"/>
      <c r="K324" s="142"/>
      <c r="M324" s="55"/>
      <c r="N324" s="55"/>
      <c r="O324" s="55"/>
      <c r="P324" s="55"/>
      <c r="Q324" s="56"/>
      <c r="R324" s="57"/>
      <c r="S324" s="58">
        <v>2</v>
      </c>
      <c r="T324" s="57" t="s">
        <v>1256</v>
      </c>
      <c r="U324" s="58"/>
      <c r="V324" s="57"/>
      <c r="W324" s="59">
        <f>SUM(W325:W331)</f>
        <v>7</v>
      </c>
      <c r="X324" s="57" t="s">
        <v>1258</v>
      </c>
    </row>
    <row r="325" spans="1:24" ht="45" customHeight="1" x14ac:dyDescent="0.5">
      <c r="B325" s="133">
        <v>327</v>
      </c>
      <c r="C325" s="9">
        <v>1</v>
      </c>
      <c r="D325" s="13">
        <v>1.7</v>
      </c>
      <c r="E325" s="14" t="s">
        <v>282</v>
      </c>
      <c r="F325" s="14" t="s">
        <v>283</v>
      </c>
      <c r="G325" s="244" t="s">
        <v>2801</v>
      </c>
      <c r="H325" s="144">
        <v>284</v>
      </c>
      <c r="I325" s="64" t="s">
        <v>1448</v>
      </c>
      <c r="J325" s="144">
        <v>40</v>
      </c>
      <c r="K325" s="146" t="s">
        <v>2802</v>
      </c>
      <c r="L325" s="11" t="s">
        <v>239</v>
      </c>
      <c r="W325" s="63">
        <v>1</v>
      </c>
    </row>
    <row r="326" spans="1:24" ht="45" customHeight="1" x14ac:dyDescent="0.5">
      <c r="B326" s="133">
        <v>328</v>
      </c>
      <c r="C326" s="9">
        <v>1</v>
      </c>
      <c r="D326" s="13">
        <v>1.7</v>
      </c>
      <c r="E326" s="14" t="s">
        <v>282</v>
      </c>
      <c r="F326" s="14" t="s">
        <v>283</v>
      </c>
      <c r="G326" s="245"/>
      <c r="H326" s="144">
        <v>285</v>
      </c>
      <c r="I326" s="64" t="s">
        <v>1449</v>
      </c>
      <c r="J326" s="144">
        <v>40</v>
      </c>
      <c r="K326" s="146" t="s">
        <v>2803</v>
      </c>
      <c r="L326" s="11" t="s">
        <v>239</v>
      </c>
      <c r="W326" s="63">
        <v>1</v>
      </c>
    </row>
    <row r="327" spans="1:24" ht="45" customHeight="1" x14ac:dyDescent="0.5">
      <c r="B327" s="133">
        <v>329</v>
      </c>
      <c r="C327" s="9">
        <v>1</v>
      </c>
      <c r="D327" s="13">
        <v>1.7</v>
      </c>
      <c r="E327" s="14" t="s">
        <v>282</v>
      </c>
      <c r="F327" s="14" t="s">
        <v>283</v>
      </c>
      <c r="G327" s="245"/>
      <c r="H327" s="144">
        <v>286</v>
      </c>
      <c r="I327" s="64" t="s">
        <v>1450</v>
      </c>
      <c r="J327" s="144">
        <v>1</v>
      </c>
      <c r="K327" s="146" t="s">
        <v>2804</v>
      </c>
      <c r="L327" s="11" t="s">
        <v>239</v>
      </c>
      <c r="W327" s="63">
        <v>1</v>
      </c>
    </row>
    <row r="328" spans="1:24" ht="45" customHeight="1" x14ac:dyDescent="0.5">
      <c r="B328" s="133">
        <v>330</v>
      </c>
      <c r="C328" s="9">
        <v>1</v>
      </c>
      <c r="D328" s="13">
        <v>1.7</v>
      </c>
      <c r="E328" s="14" t="s">
        <v>282</v>
      </c>
      <c r="F328" s="14" t="s">
        <v>283</v>
      </c>
      <c r="G328" s="245"/>
      <c r="H328" s="144">
        <v>287</v>
      </c>
      <c r="I328" s="64" t="s">
        <v>1451</v>
      </c>
      <c r="J328" s="144">
        <v>1</v>
      </c>
      <c r="K328" s="146" t="s">
        <v>284</v>
      </c>
      <c r="L328" s="11" t="s">
        <v>239</v>
      </c>
      <c r="W328" s="63">
        <v>1</v>
      </c>
    </row>
    <row r="329" spans="1:24" ht="45" customHeight="1" x14ac:dyDescent="0.5">
      <c r="A329" s="156"/>
      <c r="B329" s="133"/>
      <c r="C329" s="9">
        <v>1</v>
      </c>
      <c r="D329" s="13">
        <v>1.7</v>
      </c>
      <c r="E329" s="14" t="s">
        <v>282</v>
      </c>
      <c r="F329" s="14" t="s">
        <v>283</v>
      </c>
      <c r="G329" s="245"/>
      <c r="H329" s="144">
        <v>288</v>
      </c>
      <c r="I329" s="64" t="s">
        <v>1452</v>
      </c>
      <c r="J329" s="144">
        <v>3</v>
      </c>
      <c r="K329" s="146" t="s">
        <v>285</v>
      </c>
      <c r="L329" s="11" t="s">
        <v>239</v>
      </c>
      <c r="W329" s="63">
        <v>1</v>
      </c>
    </row>
    <row r="330" spans="1:24" ht="45" customHeight="1" x14ac:dyDescent="0.5">
      <c r="B330" s="133">
        <v>331</v>
      </c>
      <c r="C330" s="9">
        <v>1</v>
      </c>
      <c r="D330" s="13">
        <v>1.7</v>
      </c>
      <c r="E330" s="14" t="s">
        <v>282</v>
      </c>
      <c r="F330" s="14" t="s">
        <v>283</v>
      </c>
      <c r="G330" s="246"/>
      <c r="H330" s="144">
        <v>289</v>
      </c>
      <c r="I330" s="64" t="s">
        <v>1453</v>
      </c>
      <c r="J330" s="144">
        <v>3</v>
      </c>
      <c r="K330" s="146" t="s">
        <v>286</v>
      </c>
      <c r="L330" s="11" t="s">
        <v>239</v>
      </c>
      <c r="W330" s="63">
        <v>1</v>
      </c>
    </row>
    <row r="331" spans="1:24" ht="45" customHeight="1" x14ac:dyDescent="0.5">
      <c r="B331" s="133">
        <v>332</v>
      </c>
      <c r="C331" s="9">
        <v>1</v>
      </c>
      <c r="D331" s="13">
        <v>1.7</v>
      </c>
      <c r="E331" s="14" t="s">
        <v>282</v>
      </c>
      <c r="F331" s="9" t="s">
        <v>287</v>
      </c>
      <c r="G331" s="154" t="s">
        <v>2805</v>
      </c>
      <c r="H331" s="60">
        <v>290</v>
      </c>
      <c r="I331" s="64" t="s">
        <v>1454</v>
      </c>
      <c r="J331" s="60">
        <v>40</v>
      </c>
      <c r="K331" s="147" t="s">
        <v>288</v>
      </c>
      <c r="L331" s="11" t="s">
        <v>239</v>
      </c>
      <c r="W331" s="63">
        <v>1</v>
      </c>
    </row>
    <row r="332" spans="1:24" ht="45" customHeight="1" x14ac:dyDescent="0.5">
      <c r="B332" s="133">
        <v>334</v>
      </c>
      <c r="G332" s="142" t="s">
        <v>2806</v>
      </c>
      <c r="H332" s="143"/>
      <c r="I332" s="143"/>
      <c r="J332" s="142"/>
      <c r="K332" s="142"/>
      <c r="M332" s="55"/>
      <c r="N332" s="55"/>
      <c r="O332" s="55"/>
      <c r="P332" s="55"/>
      <c r="Q332" s="56"/>
      <c r="R332" s="57"/>
      <c r="S332" s="58">
        <v>1</v>
      </c>
      <c r="T332" s="57" t="s">
        <v>1256</v>
      </c>
      <c r="U332" s="58"/>
      <c r="V332" s="57"/>
      <c r="W332" s="59">
        <f>SUM(W333:W336)</f>
        <v>4</v>
      </c>
      <c r="X332" s="57" t="s">
        <v>1258</v>
      </c>
    </row>
    <row r="333" spans="1:24" ht="45" customHeight="1" x14ac:dyDescent="0.5">
      <c r="B333" s="133">
        <v>335</v>
      </c>
      <c r="C333" s="9">
        <v>1</v>
      </c>
      <c r="D333" s="13">
        <v>1.7</v>
      </c>
      <c r="E333" s="15" t="s">
        <v>289</v>
      </c>
      <c r="F333" s="15" t="s">
        <v>290</v>
      </c>
      <c r="G333" s="250" t="s">
        <v>2807</v>
      </c>
      <c r="H333" s="71">
        <v>291</v>
      </c>
      <c r="I333" s="64" t="s">
        <v>1455</v>
      </c>
      <c r="J333" s="71">
        <v>40</v>
      </c>
      <c r="K333" s="73" t="s">
        <v>2808</v>
      </c>
      <c r="L333" s="11" t="s">
        <v>239</v>
      </c>
      <c r="W333" s="63">
        <v>1</v>
      </c>
    </row>
    <row r="334" spans="1:24" ht="45" customHeight="1" x14ac:dyDescent="0.5">
      <c r="B334" s="133">
        <v>336</v>
      </c>
      <c r="C334" s="9">
        <v>1</v>
      </c>
      <c r="D334" s="13">
        <v>1.7</v>
      </c>
      <c r="E334" s="15" t="s">
        <v>289</v>
      </c>
      <c r="F334" s="15" t="s">
        <v>290</v>
      </c>
      <c r="G334" s="251"/>
      <c r="H334" s="71">
        <v>292</v>
      </c>
      <c r="I334" s="64" t="s">
        <v>1456</v>
      </c>
      <c r="J334" s="71">
        <v>40</v>
      </c>
      <c r="K334" s="73" t="s">
        <v>2809</v>
      </c>
      <c r="L334" s="11" t="s">
        <v>239</v>
      </c>
      <c r="W334" s="63">
        <v>1</v>
      </c>
    </row>
    <row r="335" spans="1:24" ht="45" customHeight="1" x14ac:dyDescent="0.5">
      <c r="A335" s="156"/>
      <c r="B335" s="133"/>
      <c r="C335" s="9">
        <v>1</v>
      </c>
      <c r="D335" s="13">
        <v>1.7</v>
      </c>
      <c r="E335" s="15" t="s">
        <v>289</v>
      </c>
      <c r="F335" s="15" t="s">
        <v>290</v>
      </c>
      <c r="G335" s="251"/>
      <c r="H335" s="71">
        <v>293</v>
      </c>
      <c r="I335" s="64" t="s">
        <v>1457</v>
      </c>
      <c r="J335" s="71">
        <v>40</v>
      </c>
      <c r="K335" s="73" t="s">
        <v>291</v>
      </c>
      <c r="L335" s="11" t="s">
        <v>239</v>
      </c>
      <c r="W335" s="63">
        <v>1</v>
      </c>
    </row>
    <row r="336" spans="1:24" ht="45" customHeight="1" x14ac:dyDescent="0.5">
      <c r="B336" s="133">
        <v>337</v>
      </c>
      <c r="C336" s="9">
        <v>1</v>
      </c>
      <c r="D336" s="13">
        <v>1.7</v>
      </c>
      <c r="E336" s="15" t="s">
        <v>289</v>
      </c>
      <c r="F336" s="15" t="s">
        <v>290</v>
      </c>
      <c r="G336" s="252"/>
      <c r="H336" s="71">
        <v>294</v>
      </c>
      <c r="I336" s="64" t="s">
        <v>1458</v>
      </c>
      <c r="J336" s="71">
        <v>500</v>
      </c>
      <c r="K336" s="73" t="s">
        <v>292</v>
      </c>
      <c r="L336" s="11" t="s">
        <v>239</v>
      </c>
      <c r="W336" s="63">
        <v>1</v>
      </c>
    </row>
    <row r="337" spans="1:24" ht="45" customHeight="1" x14ac:dyDescent="0.5">
      <c r="B337" s="133">
        <v>338</v>
      </c>
      <c r="G337" s="142" t="s">
        <v>2810</v>
      </c>
      <c r="H337" s="143"/>
      <c r="I337" s="143"/>
      <c r="J337" s="142"/>
      <c r="K337" s="142"/>
      <c r="M337" s="55"/>
      <c r="N337" s="55"/>
      <c r="O337" s="55"/>
      <c r="P337" s="55"/>
      <c r="Q337" s="56"/>
      <c r="R337" s="57"/>
      <c r="S337" s="58">
        <v>2</v>
      </c>
      <c r="T337" s="57" t="s">
        <v>1256</v>
      </c>
      <c r="U337" s="58"/>
      <c r="V337" s="57"/>
      <c r="W337" s="59">
        <f>SUM(W338:W341)</f>
        <v>4</v>
      </c>
      <c r="X337" s="57" t="s">
        <v>1258</v>
      </c>
    </row>
    <row r="338" spans="1:24" ht="45" customHeight="1" x14ac:dyDescent="0.5">
      <c r="B338" s="133">
        <v>339</v>
      </c>
      <c r="C338" s="9">
        <v>1</v>
      </c>
      <c r="D338" s="13">
        <v>1.7</v>
      </c>
      <c r="E338" s="14" t="s">
        <v>293</v>
      </c>
      <c r="F338" s="14" t="s">
        <v>294</v>
      </c>
      <c r="G338" s="244" t="s">
        <v>2811</v>
      </c>
      <c r="H338" s="144">
        <v>295</v>
      </c>
      <c r="I338" s="64" t="s">
        <v>1459</v>
      </c>
      <c r="J338" s="144">
        <v>40</v>
      </c>
      <c r="K338" s="146" t="s">
        <v>295</v>
      </c>
      <c r="L338" s="11" t="s">
        <v>239</v>
      </c>
      <c r="W338" s="63">
        <v>1</v>
      </c>
    </row>
    <row r="339" spans="1:24" ht="45" customHeight="1" x14ac:dyDescent="0.5">
      <c r="B339" s="133">
        <v>340</v>
      </c>
      <c r="C339" s="9">
        <v>1</v>
      </c>
      <c r="D339" s="13">
        <v>1.7</v>
      </c>
      <c r="E339" s="14" t="s">
        <v>293</v>
      </c>
      <c r="F339" s="14" t="s">
        <v>294</v>
      </c>
      <c r="G339" s="245"/>
      <c r="H339" s="144">
        <v>296</v>
      </c>
      <c r="I339" s="64" t="s">
        <v>1460</v>
      </c>
      <c r="J339" s="144">
        <v>40</v>
      </c>
      <c r="K339" s="146" t="s">
        <v>296</v>
      </c>
      <c r="L339" s="11" t="s">
        <v>239</v>
      </c>
      <c r="W339" s="63">
        <v>1</v>
      </c>
    </row>
    <row r="340" spans="1:24" ht="45" customHeight="1" x14ac:dyDescent="0.5">
      <c r="B340" s="133">
        <v>341</v>
      </c>
      <c r="C340" s="9">
        <v>1</v>
      </c>
      <c r="D340" s="13">
        <v>1.7</v>
      </c>
      <c r="E340" s="14" t="s">
        <v>293</v>
      </c>
      <c r="F340" s="14" t="s">
        <v>294</v>
      </c>
      <c r="G340" s="246"/>
      <c r="H340" s="144">
        <v>297</v>
      </c>
      <c r="I340" s="64" t="s">
        <v>1461</v>
      </c>
      <c r="J340" s="144">
        <v>400</v>
      </c>
      <c r="K340" s="146" t="s">
        <v>297</v>
      </c>
      <c r="L340" s="11" t="s">
        <v>239</v>
      </c>
      <c r="W340" s="63">
        <v>1</v>
      </c>
    </row>
    <row r="341" spans="1:24" ht="45" customHeight="1" x14ac:dyDescent="0.5">
      <c r="B341" s="133">
        <v>342</v>
      </c>
      <c r="C341" s="9">
        <v>1</v>
      </c>
      <c r="D341" s="13">
        <v>1.7</v>
      </c>
      <c r="E341" s="14" t="s">
        <v>293</v>
      </c>
      <c r="F341" s="9" t="s">
        <v>298</v>
      </c>
      <c r="G341" s="154" t="s">
        <v>2812</v>
      </c>
      <c r="H341" s="60">
        <v>298</v>
      </c>
      <c r="I341" s="64" t="s">
        <v>1462</v>
      </c>
      <c r="J341" s="158">
        <v>10</v>
      </c>
      <c r="K341" s="149" t="s">
        <v>2813</v>
      </c>
      <c r="L341" s="11" t="s">
        <v>239</v>
      </c>
      <c r="W341" s="63">
        <v>1</v>
      </c>
    </row>
    <row r="342" spans="1:24" ht="45" customHeight="1" x14ac:dyDescent="0.5">
      <c r="B342" s="133">
        <v>343</v>
      </c>
      <c r="G342" s="138" t="s">
        <v>2814</v>
      </c>
      <c r="H342" s="139"/>
      <c r="I342" s="139"/>
      <c r="J342" s="139"/>
      <c r="K342" s="160"/>
      <c r="M342" s="51"/>
      <c r="N342" s="51"/>
      <c r="O342" s="51"/>
      <c r="P342" s="51"/>
      <c r="Q342" s="52">
        <v>2</v>
      </c>
      <c r="R342" s="53" t="s">
        <v>1255</v>
      </c>
      <c r="S342" s="65">
        <f>SUM(S343:S361)</f>
        <v>6</v>
      </c>
      <c r="T342" s="53" t="s">
        <v>1256</v>
      </c>
      <c r="U342" s="54">
        <v>2</v>
      </c>
      <c r="V342" s="53" t="s">
        <v>1257</v>
      </c>
      <c r="W342" s="65">
        <f>SUM(W343:W361)/2</f>
        <v>17</v>
      </c>
      <c r="X342" s="53" t="s">
        <v>1258</v>
      </c>
    </row>
    <row r="343" spans="1:24" ht="45" customHeight="1" x14ac:dyDescent="0.5">
      <c r="B343" s="133">
        <v>344</v>
      </c>
      <c r="G343" s="142" t="s">
        <v>2815</v>
      </c>
      <c r="H343" s="143"/>
      <c r="I343" s="143"/>
      <c r="J343" s="142"/>
      <c r="K343" s="142"/>
      <c r="M343" s="55"/>
      <c r="N343" s="55"/>
      <c r="O343" s="55"/>
      <c r="P343" s="55"/>
      <c r="Q343" s="56"/>
      <c r="R343" s="57"/>
      <c r="S343" s="58">
        <v>5</v>
      </c>
      <c r="T343" s="57" t="s">
        <v>1256</v>
      </c>
      <c r="U343" s="58"/>
      <c r="V343" s="57"/>
      <c r="W343" s="59">
        <f>SUM(W344:W357)</f>
        <v>14</v>
      </c>
      <c r="X343" s="57" t="s">
        <v>1258</v>
      </c>
    </row>
    <row r="344" spans="1:24" ht="45" customHeight="1" x14ac:dyDescent="0.5">
      <c r="B344" s="133">
        <v>345</v>
      </c>
      <c r="C344" s="9">
        <v>1</v>
      </c>
      <c r="D344" s="16">
        <v>1.8</v>
      </c>
      <c r="E344" s="14" t="s">
        <v>299</v>
      </c>
      <c r="F344" s="14" t="s">
        <v>300</v>
      </c>
      <c r="G344" s="244" t="s">
        <v>2816</v>
      </c>
      <c r="H344" s="144">
        <v>299</v>
      </c>
      <c r="I344" s="64" t="s">
        <v>1463</v>
      </c>
      <c r="J344" s="151">
        <v>40</v>
      </c>
      <c r="K344" s="152" t="s">
        <v>301</v>
      </c>
      <c r="L344" s="11" t="s">
        <v>239</v>
      </c>
      <c r="W344" s="63">
        <v>1</v>
      </c>
    </row>
    <row r="345" spans="1:24" ht="45" customHeight="1" x14ac:dyDescent="0.5">
      <c r="B345" s="133">
        <v>346</v>
      </c>
      <c r="C345" s="9">
        <v>1</v>
      </c>
      <c r="D345" s="16">
        <v>1.8</v>
      </c>
      <c r="E345" s="14" t="s">
        <v>299</v>
      </c>
      <c r="F345" s="14" t="s">
        <v>300</v>
      </c>
      <c r="G345" s="246"/>
      <c r="H345" s="144">
        <v>300</v>
      </c>
      <c r="I345" s="64" t="s">
        <v>1464</v>
      </c>
      <c r="J345" s="151">
        <v>1</v>
      </c>
      <c r="K345" s="152" t="s">
        <v>302</v>
      </c>
      <c r="L345" s="11" t="s">
        <v>239</v>
      </c>
      <c r="W345" s="63">
        <v>1</v>
      </c>
    </row>
    <row r="346" spans="1:24" ht="45" customHeight="1" x14ac:dyDescent="0.5">
      <c r="B346" s="133">
        <v>347</v>
      </c>
      <c r="C346" s="9">
        <v>1</v>
      </c>
      <c r="D346" s="16">
        <v>1.8</v>
      </c>
      <c r="E346" s="14" t="s">
        <v>299</v>
      </c>
      <c r="F346" s="17" t="s">
        <v>303</v>
      </c>
      <c r="G346" s="247" t="s">
        <v>2817</v>
      </c>
      <c r="H346" s="60">
        <v>301</v>
      </c>
      <c r="I346" s="64" t="s">
        <v>1465</v>
      </c>
      <c r="J346" s="161">
        <v>10</v>
      </c>
      <c r="K346" s="162" t="s">
        <v>304</v>
      </c>
      <c r="L346" s="11" t="s">
        <v>239</v>
      </c>
      <c r="W346" s="63">
        <v>1</v>
      </c>
    </row>
    <row r="347" spans="1:24" ht="45" customHeight="1" x14ac:dyDescent="0.5">
      <c r="A347" s="156"/>
      <c r="B347" s="133"/>
      <c r="C347" s="9">
        <v>1</v>
      </c>
      <c r="D347" s="16">
        <v>1.8</v>
      </c>
      <c r="E347" s="14" t="s">
        <v>299</v>
      </c>
      <c r="F347" s="17" t="s">
        <v>303</v>
      </c>
      <c r="G347" s="249"/>
      <c r="H347" s="60">
        <v>302</v>
      </c>
      <c r="I347" s="64" t="s">
        <v>1466</v>
      </c>
      <c r="J347" s="161">
        <v>50</v>
      </c>
      <c r="K347" s="162" t="s">
        <v>305</v>
      </c>
      <c r="L347" s="11" t="s">
        <v>239</v>
      </c>
      <c r="W347" s="63">
        <v>1</v>
      </c>
    </row>
    <row r="348" spans="1:24" ht="45" customHeight="1" x14ac:dyDescent="0.5">
      <c r="B348" s="133">
        <v>348</v>
      </c>
      <c r="C348" s="9">
        <v>1</v>
      </c>
      <c r="D348" s="16">
        <v>1.8</v>
      </c>
      <c r="E348" s="14" t="s">
        <v>299</v>
      </c>
      <c r="F348" s="17" t="s">
        <v>303</v>
      </c>
      <c r="G348" s="248"/>
      <c r="H348" s="60">
        <v>303</v>
      </c>
      <c r="I348" s="64" t="s">
        <v>1467</v>
      </c>
      <c r="J348" s="161">
        <v>80</v>
      </c>
      <c r="K348" s="162" t="s">
        <v>2818</v>
      </c>
      <c r="L348" s="11" t="s">
        <v>239</v>
      </c>
      <c r="W348" s="63">
        <v>1</v>
      </c>
    </row>
    <row r="349" spans="1:24" ht="45" customHeight="1" x14ac:dyDescent="0.5">
      <c r="B349" s="133">
        <v>349</v>
      </c>
      <c r="C349" s="9">
        <v>1</v>
      </c>
      <c r="D349" s="16">
        <v>1.8</v>
      </c>
      <c r="E349" s="14" t="s">
        <v>299</v>
      </c>
      <c r="F349" s="14" t="s">
        <v>306</v>
      </c>
      <c r="G349" s="244" t="s">
        <v>2819</v>
      </c>
      <c r="H349" s="144">
        <v>304</v>
      </c>
      <c r="I349" s="64" t="s">
        <v>1468</v>
      </c>
      <c r="J349" s="151">
        <v>10000</v>
      </c>
      <c r="K349" s="152" t="s">
        <v>307</v>
      </c>
      <c r="L349" s="11" t="s">
        <v>239</v>
      </c>
      <c r="W349" s="63">
        <v>1</v>
      </c>
    </row>
    <row r="350" spans="1:24" ht="45" customHeight="1" x14ac:dyDescent="0.5">
      <c r="B350" s="133">
        <v>350</v>
      </c>
      <c r="C350" s="9">
        <v>1</v>
      </c>
      <c r="D350" s="16">
        <v>1.8</v>
      </c>
      <c r="E350" s="14" t="s">
        <v>299</v>
      </c>
      <c r="F350" s="14" t="s">
        <v>306</v>
      </c>
      <c r="G350" s="245"/>
      <c r="H350" s="144">
        <v>305</v>
      </c>
      <c r="I350" s="64" t="s">
        <v>1469</v>
      </c>
      <c r="J350" s="151">
        <v>600</v>
      </c>
      <c r="K350" s="152" t="s">
        <v>308</v>
      </c>
      <c r="L350" s="11" t="s">
        <v>239</v>
      </c>
      <c r="W350" s="63">
        <v>1</v>
      </c>
    </row>
    <row r="351" spans="1:24" ht="45" customHeight="1" x14ac:dyDescent="0.5">
      <c r="B351" s="133">
        <v>351</v>
      </c>
      <c r="C351" s="9">
        <v>1</v>
      </c>
      <c r="D351" s="16">
        <v>1.8</v>
      </c>
      <c r="E351" s="14" t="s">
        <v>299</v>
      </c>
      <c r="F351" s="14" t="s">
        <v>306</v>
      </c>
      <c r="G351" s="246"/>
      <c r="H351" s="144">
        <v>306</v>
      </c>
      <c r="I351" s="64" t="s">
        <v>1470</v>
      </c>
      <c r="J351" s="151">
        <v>3</v>
      </c>
      <c r="K351" s="152" t="s">
        <v>309</v>
      </c>
      <c r="L351" s="11" t="s">
        <v>239</v>
      </c>
      <c r="W351" s="63">
        <v>1</v>
      </c>
    </row>
    <row r="352" spans="1:24" ht="45" customHeight="1" x14ac:dyDescent="0.5">
      <c r="B352" s="133">
        <v>352</v>
      </c>
      <c r="C352" s="9">
        <v>1</v>
      </c>
      <c r="D352" s="16">
        <v>1.8</v>
      </c>
      <c r="E352" s="14" t="s">
        <v>299</v>
      </c>
      <c r="F352" s="17" t="s">
        <v>310</v>
      </c>
      <c r="G352" s="247" t="s">
        <v>2820</v>
      </c>
      <c r="H352" s="60">
        <v>307</v>
      </c>
      <c r="I352" s="64" t="s">
        <v>1471</v>
      </c>
      <c r="J352" s="148">
        <v>40</v>
      </c>
      <c r="K352" s="154" t="s">
        <v>311</v>
      </c>
      <c r="L352" s="11" t="s">
        <v>239</v>
      </c>
      <c r="W352" s="63">
        <v>1</v>
      </c>
    </row>
    <row r="353" spans="2:24" ht="45" customHeight="1" x14ac:dyDescent="0.5">
      <c r="B353" s="133">
        <v>353</v>
      </c>
      <c r="C353" s="9">
        <v>1</v>
      </c>
      <c r="D353" s="16">
        <v>1.8</v>
      </c>
      <c r="E353" s="14" t="s">
        <v>299</v>
      </c>
      <c r="F353" s="17" t="s">
        <v>310</v>
      </c>
      <c r="G353" s="249"/>
      <c r="H353" s="60">
        <v>308</v>
      </c>
      <c r="I353" s="64" t="s">
        <v>1472</v>
      </c>
      <c r="J353" s="148">
        <v>40000</v>
      </c>
      <c r="K353" s="154" t="s">
        <v>312</v>
      </c>
      <c r="L353" s="11" t="s">
        <v>239</v>
      </c>
      <c r="W353" s="63">
        <v>1</v>
      </c>
    </row>
    <row r="354" spans="2:24" ht="45" customHeight="1" x14ac:dyDescent="0.5">
      <c r="B354" s="133">
        <v>354</v>
      </c>
      <c r="C354" s="9">
        <v>1</v>
      </c>
      <c r="D354" s="16">
        <v>1.8</v>
      </c>
      <c r="E354" s="14" t="s">
        <v>299</v>
      </c>
      <c r="F354" s="17" t="s">
        <v>310</v>
      </c>
      <c r="G354" s="249"/>
      <c r="H354" s="60">
        <v>309</v>
      </c>
      <c r="I354" s="64" t="s">
        <v>1473</v>
      </c>
      <c r="J354" s="148">
        <v>2000</v>
      </c>
      <c r="K354" s="154" t="s">
        <v>2821</v>
      </c>
      <c r="L354" s="11" t="s">
        <v>239</v>
      </c>
      <c r="W354" s="63">
        <v>1</v>
      </c>
    </row>
    <row r="355" spans="2:24" ht="45" customHeight="1" x14ac:dyDescent="0.5">
      <c r="B355" s="133">
        <v>355</v>
      </c>
      <c r="C355" s="9">
        <v>1</v>
      </c>
      <c r="D355" s="16">
        <v>1.8</v>
      </c>
      <c r="E355" s="14" t="s">
        <v>299</v>
      </c>
      <c r="F355" s="17" t="s">
        <v>310</v>
      </c>
      <c r="G355" s="249"/>
      <c r="H355" s="60">
        <v>310</v>
      </c>
      <c r="I355" s="64" t="s">
        <v>1474</v>
      </c>
      <c r="J355" s="148">
        <v>5000</v>
      </c>
      <c r="K355" s="154" t="s">
        <v>313</v>
      </c>
      <c r="L355" s="11" t="s">
        <v>239</v>
      </c>
      <c r="W355" s="63">
        <v>1</v>
      </c>
    </row>
    <row r="356" spans="2:24" ht="45" customHeight="1" x14ac:dyDescent="0.5">
      <c r="B356" s="133">
        <v>356</v>
      </c>
      <c r="C356" s="9">
        <v>1</v>
      </c>
      <c r="D356" s="16">
        <v>1.8</v>
      </c>
      <c r="E356" s="14" t="s">
        <v>299</v>
      </c>
      <c r="F356" s="17" t="s">
        <v>310</v>
      </c>
      <c r="G356" s="248"/>
      <c r="H356" s="60">
        <v>311</v>
      </c>
      <c r="I356" s="64" t="s">
        <v>1475</v>
      </c>
      <c r="J356" s="148">
        <v>5000</v>
      </c>
      <c r="K356" s="154" t="s">
        <v>314</v>
      </c>
      <c r="L356" s="11" t="s">
        <v>239</v>
      </c>
      <c r="W356" s="63">
        <v>1</v>
      </c>
    </row>
    <row r="357" spans="2:24" ht="45" customHeight="1" x14ac:dyDescent="0.5">
      <c r="B357" s="133">
        <v>357</v>
      </c>
      <c r="C357" s="9">
        <v>1</v>
      </c>
      <c r="D357" s="16">
        <v>1.8</v>
      </c>
      <c r="E357" s="14" t="s">
        <v>299</v>
      </c>
      <c r="F357" s="14" t="s">
        <v>315</v>
      </c>
      <c r="G357" s="152" t="s">
        <v>2822</v>
      </c>
      <c r="H357" s="144">
        <v>312</v>
      </c>
      <c r="I357" s="64" t="s">
        <v>1476</v>
      </c>
      <c r="J357" s="151">
        <v>40</v>
      </c>
      <c r="K357" s="152" t="s">
        <v>2823</v>
      </c>
      <c r="L357" s="11" t="s">
        <v>239</v>
      </c>
      <c r="W357" s="63">
        <v>1</v>
      </c>
    </row>
    <row r="358" spans="2:24" ht="45" customHeight="1" x14ac:dyDescent="0.5">
      <c r="B358" s="133">
        <v>358</v>
      </c>
      <c r="G358" s="142" t="s">
        <v>2824</v>
      </c>
      <c r="H358" s="143"/>
      <c r="I358" s="143"/>
      <c r="J358" s="142"/>
      <c r="K358" s="142"/>
      <c r="M358" s="55"/>
      <c r="N358" s="55"/>
      <c r="O358" s="55"/>
      <c r="P358" s="55"/>
      <c r="Q358" s="56"/>
      <c r="R358" s="57"/>
      <c r="S358" s="58">
        <v>1</v>
      </c>
      <c r="T358" s="57" t="s">
        <v>1256</v>
      </c>
      <c r="U358" s="58"/>
      <c r="V358" s="57"/>
      <c r="W358" s="59">
        <f>SUM(W359:W361)</f>
        <v>3</v>
      </c>
      <c r="X358" s="57" t="s">
        <v>1258</v>
      </c>
    </row>
    <row r="359" spans="2:24" ht="45" customHeight="1" x14ac:dyDescent="0.5">
      <c r="B359" s="133">
        <v>359</v>
      </c>
      <c r="C359" s="9">
        <v>1</v>
      </c>
      <c r="D359" s="16">
        <v>1.8</v>
      </c>
      <c r="E359" s="15" t="s">
        <v>316</v>
      </c>
      <c r="F359" s="15" t="s">
        <v>317</v>
      </c>
      <c r="G359" s="250" t="s">
        <v>2825</v>
      </c>
      <c r="H359" s="71">
        <v>313</v>
      </c>
      <c r="I359" s="64" t="s">
        <v>1477</v>
      </c>
      <c r="J359" s="150">
        <v>2000</v>
      </c>
      <c r="K359" s="153" t="s">
        <v>318</v>
      </c>
      <c r="L359" s="11" t="s">
        <v>239</v>
      </c>
      <c r="W359" s="63">
        <v>1</v>
      </c>
    </row>
    <row r="360" spans="2:24" ht="45" customHeight="1" x14ac:dyDescent="0.5">
      <c r="B360" s="133">
        <v>360</v>
      </c>
      <c r="C360" s="9">
        <v>1</v>
      </c>
      <c r="D360" s="16">
        <v>1.8</v>
      </c>
      <c r="E360" s="15" t="s">
        <v>316</v>
      </c>
      <c r="F360" s="15" t="s">
        <v>317</v>
      </c>
      <c r="G360" s="251"/>
      <c r="H360" s="71">
        <v>314</v>
      </c>
      <c r="I360" s="64" t="s">
        <v>1478</v>
      </c>
      <c r="J360" s="150">
        <v>40</v>
      </c>
      <c r="K360" s="153" t="s">
        <v>319</v>
      </c>
      <c r="L360" s="11" t="s">
        <v>239</v>
      </c>
      <c r="W360" s="63">
        <v>1</v>
      </c>
    </row>
    <row r="361" spans="2:24" ht="45" customHeight="1" x14ac:dyDescent="0.5">
      <c r="B361" s="133">
        <v>361</v>
      </c>
      <c r="C361" s="9">
        <v>1</v>
      </c>
      <c r="D361" s="16">
        <v>1.8</v>
      </c>
      <c r="E361" s="15" t="s">
        <v>316</v>
      </c>
      <c r="F361" s="15" t="s">
        <v>317</v>
      </c>
      <c r="G361" s="252"/>
      <c r="H361" s="71">
        <v>315</v>
      </c>
      <c r="I361" s="64" t="s">
        <v>1479</v>
      </c>
      <c r="J361" s="150">
        <v>3</v>
      </c>
      <c r="K361" s="153" t="s">
        <v>2826</v>
      </c>
      <c r="L361" s="11" t="s">
        <v>239</v>
      </c>
      <c r="W361" s="63">
        <v>1</v>
      </c>
    </row>
    <row r="362" spans="2:24" ht="45" customHeight="1" x14ac:dyDescent="0.5">
      <c r="B362" s="133">
        <v>362</v>
      </c>
      <c r="G362" s="138" t="s">
        <v>2827</v>
      </c>
      <c r="H362" s="139"/>
      <c r="I362" s="139"/>
      <c r="J362" s="139"/>
      <c r="K362" s="160"/>
      <c r="M362" s="66"/>
      <c r="N362" s="66"/>
      <c r="O362" s="66"/>
      <c r="P362" s="66"/>
      <c r="Q362" s="67">
        <v>4</v>
      </c>
      <c r="R362" s="68" t="s">
        <v>1255</v>
      </c>
      <c r="S362" s="69">
        <f>SUM(S363:S399)</f>
        <v>13</v>
      </c>
      <c r="T362" s="68" t="s">
        <v>1256</v>
      </c>
      <c r="U362" s="69">
        <v>4</v>
      </c>
      <c r="V362" s="68" t="s">
        <v>1257</v>
      </c>
      <c r="W362" s="69">
        <f>SUM(W363:W399)/2</f>
        <v>33</v>
      </c>
      <c r="X362" s="68" t="s">
        <v>1258</v>
      </c>
    </row>
    <row r="363" spans="2:24" ht="45" customHeight="1" x14ac:dyDescent="0.5">
      <c r="B363" s="133">
        <v>363</v>
      </c>
      <c r="G363" s="142" t="s">
        <v>2828</v>
      </c>
      <c r="H363" s="143"/>
      <c r="I363" s="143"/>
      <c r="J363" s="142"/>
      <c r="K363" s="142"/>
      <c r="M363" s="55"/>
      <c r="N363" s="55"/>
      <c r="O363" s="55"/>
      <c r="P363" s="55"/>
      <c r="Q363" s="56"/>
      <c r="R363" s="57"/>
      <c r="S363" s="58">
        <v>4</v>
      </c>
      <c r="T363" s="57" t="s">
        <v>1256</v>
      </c>
      <c r="U363" s="58"/>
      <c r="V363" s="57"/>
      <c r="W363" s="59">
        <f>SUM(W364:W377)</f>
        <v>14</v>
      </c>
      <c r="X363" s="57" t="s">
        <v>1258</v>
      </c>
    </row>
    <row r="364" spans="2:24" ht="45" customHeight="1" x14ac:dyDescent="0.5">
      <c r="B364" s="133">
        <v>364</v>
      </c>
      <c r="C364" s="9">
        <v>1</v>
      </c>
      <c r="D364" s="13">
        <v>1.9</v>
      </c>
      <c r="E364" s="14" t="s">
        <v>320</v>
      </c>
      <c r="F364" s="14" t="s">
        <v>321</v>
      </c>
      <c r="G364" s="244" t="s">
        <v>2829</v>
      </c>
      <c r="H364" s="144">
        <v>316</v>
      </c>
      <c r="I364" s="64" t="s">
        <v>1480</v>
      </c>
      <c r="J364" s="151">
        <v>8</v>
      </c>
      <c r="K364" s="152" t="s">
        <v>2830</v>
      </c>
      <c r="L364" s="11" t="s">
        <v>322</v>
      </c>
      <c r="W364" s="63">
        <v>1</v>
      </c>
    </row>
    <row r="365" spans="2:24" ht="45" customHeight="1" x14ac:dyDescent="0.5">
      <c r="B365" s="133">
        <v>365</v>
      </c>
      <c r="C365" s="9">
        <v>1</v>
      </c>
      <c r="D365" s="13">
        <v>1.9</v>
      </c>
      <c r="E365" s="14" t="s">
        <v>320</v>
      </c>
      <c r="F365" s="14" t="s">
        <v>321</v>
      </c>
      <c r="G365" s="245"/>
      <c r="H365" s="144">
        <v>317</v>
      </c>
      <c r="I365" s="64" t="s">
        <v>1481</v>
      </c>
      <c r="J365" s="151">
        <v>3000</v>
      </c>
      <c r="K365" s="152" t="s">
        <v>323</v>
      </c>
      <c r="L365" s="11" t="s">
        <v>322</v>
      </c>
      <c r="W365" s="63">
        <v>1</v>
      </c>
    </row>
    <row r="366" spans="2:24" ht="45" customHeight="1" x14ac:dyDescent="0.5">
      <c r="B366" s="133">
        <v>366</v>
      </c>
      <c r="C366" s="9">
        <v>1</v>
      </c>
      <c r="D366" s="13">
        <v>1.9</v>
      </c>
      <c r="E366" s="14" t="s">
        <v>320</v>
      </c>
      <c r="F366" s="14" t="s">
        <v>321</v>
      </c>
      <c r="G366" s="245"/>
      <c r="H366" s="144">
        <v>318</v>
      </c>
      <c r="I366" s="64" t="s">
        <v>1482</v>
      </c>
      <c r="J366" s="151">
        <v>40</v>
      </c>
      <c r="K366" s="152" t="s">
        <v>2831</v>
      </c>
      <c r="L366" s="11" t="s">
        <v>322</v>
      </c>
      <c r="W366" s="63">
        <v>1</v>
      </c>
    </row>
    <row r="367" spans="2:24" ht="45" customHeight="1" x14ac:dyDescent="0.5">
      <c r="B367" s="133">
        <v>367</v>
      </c>
      <c r="C367" s="9">
        <v>1</v>
      </c>
      <c r="D367" s="13">
        <v>1.9</v>
      </c>
      <c r="E367" s="14" t="s">
        <v>320</v>
      </c>
      <c r="F367" s="14" t="s">
        <v>321</v>
      </c>
      <c r="G367" s="246"/>
      <c r="H367" s="144">
        <v>319</v>
      </c>
      <c r="I367" s="64" t="s">
        <v>1483</v>
      </c>
      <c r="J367" s="151">
        <v>20</v>
      </c>
      <c r="K367" s="152" t="s">
        <v>2832</v>
      </c>
      <c r="L367" s="11" t="s">
        <v>322</v>
      </c>
      <c r="W367" s="63">
        <v>1</v>
      </c>
    </row>
    <row r="368" spans="2:24" ht="45" customHeight="1" x14ac:dyDescent="0.5">
      <c r="B368" s="133">
        <v>368</v>
      </c>
      <c r="C368" s="9">
        <v>1</v>
      </c>
      <c r="D368" s="13">
        <v>1.9</v>
      </c>
      <c r="E368" s="14" t="s">
        <v>320</v>
      </c>
      <c r="F368" s="17" t="s">
        <v>324</v>
      </c>
      <c r="G368" s="254" t="s">
        <v>2833</v>
      </c>
      <c r="H368" s="60">
        <v>320</v>
      </c>
      <c r="I368" s="64" t="s">
        <v>1484</v>
      </c>
      <c r="J368" s="161">
        <v>40</v>
      </c>
      <c r="K368" s="162" t="s">
        <v>2834</v>
      </c>
      <c r="L368" s="11" t="s">
        <v>322</v>
      </c>
      <c r="W368" s="63">
        <v>1</v>
      </c>
    </row>
    <row r="369" spans="1:24" ht="45" customHeight="1" x14ac:dyDescent="0.5">
      <c r="B369" s="133">
        <v>369</v>
      </c>
      <c r="C369" s="9">
        <v>1</v>
      </c>
      <c r="D369" s="13">
        <v>1.9</v>
      </c>
      <c r="E369" s="14" t="s">
        <v>320</v>
      </c>
      <c r="F369" s="17" t="s">
        <v>324</v>
      </c>
      <c r="G369" s="255"/>
      <c r="H369" s="60">
        <v>321</v>
      </c>
      <c r="I369" s="64" t="s">
        <v>1485</v>
      </c>
      <c r="J369" s="161">
        <v>40</v>
      </c>
      <c r="K369" s="162" t="s">
        <v>2835</v>
      </c>
      <c r="L369" s="11" t="s">
        <v>322</v>
      </c>
      <c r="W369" s="63">
        <v>1</v>
      </c>
    </row>
    <row r="370" spans="1:24" ht="45" customHeight="1" x14ac:dyDescent="0.5">
      <c r="B370" s="133">
        <v>370</v>
      </c>
      <c r="C370" s="9">
        <v>1</v>
      </c>
      <c r="D370" s="13">
        <v>1.9</v>
      </c>
      <c r="E370" s="14" t="s">
        <v>320</v>
      </c>
      <c r="F370" s="17" t="s">
        <v>324</v>
      </c>
      <c r="G370" s="255"/>
      <c r="H370" s="60">
        <v>322</v>
      </c>
      <c r="I370" s="64" t="s">
        <v>1486</v>
      </c>
      <c r="J370" s="161">
        <v>40</v>
      </c>
      <c r="K370" s="162" t="s">
        <v>325</v>
      </c>
      <c r="L370" s="11" t="s">
        <v>322</v>
      </c>
      <c r="W370" s="63">
        <v>1</v>
      </c>
    </row>
    <row r="371" spans="1:24" ht="45" customHeight="1" x14ac:dyDescent="0.5">
      <c r="A371" s="156"/>
      <c r="B371" s="133"/>
      <c r="C371" s="9">
        <v>1</v>
      </c>
      <c r="D371" s="13">
        <v>1.9</v>
      </c>
      <c r="E371" s="14" t="s">
        <v>320</v>
      </c>
      <c r="F371" s="17" t="s">
        <v>324</v>
      </c>
      <c r="G371" s="255"/>
      <c r="H371" s="60">
        <v>323</v>
      </c>
      <c r="I371" s="64" t="s">
        <v>1487</v>
      </c>
      <c r="J371" s="161">
        <v>3500</v>
      </c>
      <c r="K371" s="162" t="s">
        <v>326</v>
      </c>
      <c r="L371" s="11" t="s">
        <v>322</v>
      </c>
      <c r="W371" s="63">
        <v>1</v>
      </c>
    </row>
    <row r="372" spans="1:24" ht="45" customHeight="1" x14ac:dyDescent="0.5">
      <c r="B372" s="133">
        <v>371</v>
      </c>
      <c r="C372" s="9">
        <v>1</v>
      </c>
      <c r="D372" s="13">
        <v>1.9</v>
      </c>
      <c r="E372" s="14" t="s">
        <v>320</v>
      </c>
      <c r="F372" s="17" t="s">
        <v>324</v>
      </c>
      <c r="G372" s="256"/>
      <c r="H372" s="60">
        <v>324</v>
      </c>
      <c r="I372" s="64" t="s">
        <v>1488</v>
      </c>
      <c r="J372" s="161">
        <v>12</v>
      </c>
      <c r="K372" s="162" t="s">
        <v>327</v>
      </c>
      <c r="L372" s="11" t="s">
        <v>322</v>
      </c>
      <c r="W372" s="63">
        <v>1</v>
      </c>
    </row>
    <row r="373" spans="1:24" ht="45" customHeight="1" x14ac:dyDescent="0.5">
      <c r="B373" s="133">
        <v>372</v>
      </c>
      <c r="C373" s="9">
        <v>1</v>
      </c>
      <c r="D373" s="13">
        <v>1.9</v>
      </c>
      <c r="E373" s="14" t="s">
        <v>320</v>
      </c>
      <c r="F373" s="14" t="s">
        <v>328</v>
      </c>
      <c r="G373" s="257" t="s">
        <v>2836</v>
      </c>
      <c r="H373" s="144">
        <v>325</v>
      </c>
      <c r="I373" s="64" t="s">
        <v>1489</v>
      </c>
      <c r="J373" s="151">
        <v>4</v>
      </c>
      <c r="K373" s="152" t="s">
        <v>329</v>
      </c>
      <c r="L373" s="11" t="s">
        <v>322</v>
      </c>
      <c r="W373" s="63">
        <v>1</v>
      </c>
    </row>
    <row r="374" spans="1:24" ht="45" customHeight="1" x14ac:dyDescent="0.5">
      <c r="B374" s="133">
        <v>373</v>
      </c>
      <c r="C374" s="9">
        <v>1</v>
      </c>
      <c r="D374" s="13">
        <v>1.9</v>
      </c>
      <c r="E374" s="14" t="s">
        <v>320</v>
      </c>
      <c r="F374" s="14" t="s">
        <v>328</v>
      </c>
      <c r="G374" s="258"/>
      <c r="H374" s="144">
        <v>326</v>
      </c>
      <c r="I374" s="64" t="s">
        <v>1490</v>
      </c>
      <c r="J374" s="151">
        <v>40</v>
      </c>
      <c r="K374" s="152" t="s">
        <v>330</v>
      </c>
      <c r="L374" s="11" t="s">
        <v>322</v>
      </c>
      <c r="W374" s="63">
        <v>1</v>
      </c>
    </row>
    <row r="375" spans="1:24" ht="45" customHeight="1" x14ac:dyDescent="0.5">
      <c r="B375" s="133">
        <v>374</v>
      </c>
      <c r="C375" s="9">
        <v>1</v>
      </c>
      <c r="D375" s="13">
        <v>1.9</v>
      </c>
      <c r="E375" s="14" t="s">
        <v>320</v>
      </c>
      <c r="F375" s="14" t="s">
        <v>328</v>
      </c>
      <c r="G375" s="259"/>
      <c r="H375" s="144">
        <v>327</v>
      </c>
      <c r="I375" s="64" t="s">
        <v>1491</v>
      </c>
      <c r="J375" s="151">
        <v>1500</v>
      </c>
      <c r="K375" s="152" t="s">
        <v>331</v>
      </c>
      <c r="L375" s="11" t="s">
        <v>322</v>
      </c>
      <c r="W375" s="63">
        <v>1</v>
      </c>
    </row>
    <row r="376" spans="1:24" ht="45" customHeight="1" x14ac:dyDescent="0.5">
      <c r="B376" s="133">
        <v>375</v>
      </c>
      <c r="C376" s="9">
        <v>1</v>
      </c>
      <c r="D376" s="13">
        <v>1.9</v>
      </c>
      <c r="E376" s="14" t="s">
        <v>320</v>
      </c>
      <c r="F376" s="17" t="s">
        <v>332</v>
      </c>
      <c r="G376" s="247" t="s">
        <v>2837</v>
      </c>
      <c r="H376" s="60">
        <v>328</v>
      </c>
      <c r="I376" s="64" t="s">
        <v>1492</v>
      </c>
      <c r="J376" s="148">
        <v>39</v>
      </c>
      <c r="K376" s="154" t="s">
        <v>333</v>
      </c>
      <c r="L376" s="11" t="s">
        <v>322</v>
      </c>
      <c r="W376" s="63">
        <v>1</v>
      </c>
    </row>
    <row r="377" spans="1:24" ht="45" customHeight="1" x14ac:dyDescent="0.5">
      <c r="B377" s="133">
        <v>376</v>
      </c>
      <c r="C377" s="9">
        <v>1</v>
      </c>
      <c r="D377" s="13">
        <v>1.9</v>
      </c>
      <c r="E377" s="14" t="s">
        <v>320</v>
      </c>
      <c r="F377" s="17" t="s">
        <v>332</v>
      </c>
      <c r="G377" s="248"/>
      <c r="H377" s="60">
        <v>329</v>
      </c>
      <c r="I377" s="64" t="s">
        <v>1493</v>
      </c>
      <c r="J377" s="148">
        <v>40</v>
      </c>
      <c r="K377" s="154" t="s">
        <v>334</v>
      </c>
      <c r="L377" s="11" t="s">
        <v>322</v>
      </c>
      <c r="W377" s="63">
        <v>1</v>
      </c>
    </row>
    <row r="378" spans="1:24" ht="45" customHeight="1" x14ac:dyDescent="0.5">
      <c r="B378" s="133">
        <v>377</v>
      </c>
      <c r="G378" s="142" t="s">
        <v>2838</v>
      </c>
      <c r="H378" s="143"/>
      <c r="I378" s="143"/>
      <c r="J378" s="142"/>
      <c r="K378" s="142"/>
      <c r="M378" s="55"/>
      <c r="N378" s="55"/>
      <c r="O378" s="55"/>
      <c r="P378" s="55"/>
      <c r="Q378" s="56"/>
      <c r="R378" s="57"/>
      <c r="S378" s="58">
        <v>3</v>
      </c>
      <c r="T378" s="57" t="s">
        <v>1256</v>
      </c>
      <c r="U378" s="58"/>
      <c r="V378" s="57"/>
      <c r="W378" s="59">
        <f>SUM(W379:W384)</f>
        <v>6</v>
      </c>
      <c r="X378" s="57" t="s">
        <v>1258</v>
      </c>
    </row>
    <row r="379" spans="1:24" ht="45" customHeight="1" x14ac:dyDescent="0.5">
      <c r="B379" s="133">
        <v>378</v>
      </c>
      <c r="C379" s="9">
        <v>1</v>
      </c>
      <c r="D379" s="13">
        <v>1.9</v>
      </c>
      <c r="E379" s="15" t="s">
        <v>335</v>
      </c>
      <c r="F379" s="15" t="s">
        <v>336</v>
      </c>
      <c r="G379" s="260" t="s">
        <v>2839</v>
      </c>
      <c r="H379" s="163">
        <v>330</v>
      </c>
      <c r="I379" s="64" t="s">
        <v>1494</v>
      </c>
      <c r="J379" s="71">
        <v>16</v>
      </c>
      <c r="K379" s="153" t="s">
        <v>2840</v>
      </c>
      <c r="L379" s="11" t="s">
        <v>322</v>
      </c>
      <c r="W379" s="63">
        <v>1</v>
      </c>
    </row>
    <row r="380" spans="1:24" ht="45" customHeight="1" x14ac:dyDescent="0.5">
      <c r="B380" s="133">
        <v>379</v>
      </c>
      <c r="C380" s="9">
        <v>1</v>
      </c>
      <c r="D380" s="13">
        <v>1.9</v>
      </c>
      <c r="E380" s="15" t="s">
        <v>335</v>
      </c>
      <c r="F380" s="15" t="s">
        <v>336</v>
      </c>
      <c r="G380" s="261"/>
      <c r="H380" s="163">
        <v>331</v>
      </c>
      <c r="I380" s="64" t="s">
        <v>1495</v>
      </c>
      <c r="J380" s="71">
        <v>4</v>
      </c>
      <c r="K380" s="153" t="s">
        <v>337</v>
      </c>
      <c r="L380" s="11" t="s">
        <v>322</v>
      </c>
      <c r="W380" s="63">
        <v>1</v>
      </c>
    </row>
    <row r="381" spans="1:24" ht="45" customHeight="1" x14ac:dyDescent="0.5">
      <c r="B381" s="133">
        <v>380</v>
      </c>
      <c r="C381" s="9">
        <v>1</v>
      </c>
      <c r="D381" s="13">
        <v>1.9</v>
      </c>
      <c r="E381" s="15" t="s">
        <v>335</v>
      </c>
      <c r="F381" s="17" t="s">
        <v>338</v>
      </c>
      <c r="G381" s="254" t="s">
        <v>2841</v>
      </c>
      <c r="H381" s="70">
        <v>332</v>
      </c>
      <c r="I381" s="64" t="s">
        <v>1496</v>
      </c>
      <c r="J381" s="60">
        <v>4</v>
      </c>
      <c r="K381" s="154" t="s">
        <v>2842</v>
      </c>
      <c r="L381" s="11" t="s">
        <v>322</v>
      </c>
      <c r="W381" s="63">
        <v>1</v>
      </c>
    </row>
    <row r="382" spans="1:24" ht="45" customHeight="1" x14ac:dyDescent="0.5">
      <c r="B382" s="133">
        <v>381</v>
      </c>
      <c r="C382" s="9">
        <v>1</v>
      </c>
      <c r="D382" s="13">
        <v>1.9</v>
      </c>
      <c r="E382" s="15" t="s">
        <v>335</v>
      </c>
      <c r="F382" s="17" t="s">
        <v>338</v>
      </c>
      <c r="G382" s="256"/>
      <c r="H382" s="70">
        <v>333</v>
      </c>
      <c r="I382" s="64" t="s">
        <v>1497</v>
      </c>
      <c r="J382" s="60">
        <v>80</v>
      </c>
      <c r="K382" s="154" t="s">
        <v>339</v>
      </c>
      <c r="L382" s="11" t="s">
        <v>322</v>
      </c>
      <c r="W382" s="63">
        <v>1</v>
      </c>
    </row>
    <row r="383" spans="1:24" ht="45" customHeight="1" x14ac:dyDescent="0.5">
      <c r="B383" s="133">
        <v>382</v>
      </c>
      <c r="C383" s="9">
        <v>1</v>
      </c>
      <c r="D383" s="13">
        <v>1.9</v>
      </c>
      <c r="E383" s="15" t="s">
        <v>335</v>
      </c>
      <c r="F383" s="15" t="s">
        <v>340</v>
      </c>
      <c r="G383" s="250" t="s">
        <v>2843</v>
      </c>
      <c r="H383" s="163">
        <v>334</v>
      </c>
      <c r="I383" s="64" t="s">
        <v>1498</v>
      </c>
      <c r="J383" s="71">
        <v>4</v>
      </c>
      <c r="K383" s="153" t="s">
        <v>341</v>
      </c>
      <c r="L383" s="11" t="s">
        <v>322</v>
      </c>
      <c r="W383" s="63">
        <v>1</v>
      </c>
    </row>
    <row r="384" spans="1:24" ht="45" customHeight="1" x14ac:dyDescent="0.5">
      <c r="B384" s="133">
        <v>383</v>
      </c>
      <c r="C384" s="9">
        <v>1</v>
      </c>
      <c r="D384" s="13">
        <v>1.9</v>
      </c>
      <c r="E384" s="15" t="s">
        <v>335</v>
      </c>
      <c r="F384" s="15" t="s">
        <v>340</v>
      </c>
      <c r="G384" s="252"/>
      <c r="H384" s="163">
        <v>335</v>
      </c>
      <c r="I384" s="64" t="s">
        <v>1499</v>
      </c>
      <c r="J384" s="71">
        <v>15</v>
      </c>
      <c r="K384" s="153" t="s">
        <v>339</v>
      </c>
      <c r="L384" s="11" t="s">
        <v>322</v>
      </c>
      <c r="W384" s="63">
        <v>1</v>
      </c>
    </row>
    <row r="385" spans="1:24" ht="45" customHeight="1" x14ac:dyDescent="0.5">
      <c r="B385" s="133">
        <v>384</v>
      </c>
      <c r="G385" s="142" t="s">
        <v>2844</v>
      </c>
      <c r="H385" s="143"/>
      <c r="I385" s="143"/>
      <c r="J385" s="142"/>
      <c r="K385" s="142"/>
      <c r="M385" s="55"/>
      <c r="N385" s="55"/>
      <c r="O385" s="55"/>
      <c r="P385" s="55"/>
      <c r="Q385" s="56"/>
      <c r="R385" s="57"/>
      <c r="S385" s="58">
        <v>3</v>
      </c>
      <c r="T385" s="57" t="s">
        <v>1256</v>
      </c>
      <c r="U385" s="58"/>
      <c r="V385" s="57"/>
      <c r="W385" s="59">
        <f>SUM(W386:W393)</f>
        <v>8</v>
      </c>
      <c r="X385" s="57" t="s">
        <v>1258</v>
      </c>
    </row>
    <row r="386" spans="1:24" ht="45" customHeight="1" x14ac:dyDescent="0.5">
      <c r="B386" s="133">
        <v>385</v>
      </c>
      <c r="C386" s="9">
        <v>1</v>
      </c>
      <c r="D386" s="13">
        <v>1.9</v>
      </c>
      <c r="E386" s="14" t="s">
        <v>342</v>
      </c>
      <c r="F386" s="14" t="s">
        <v>343</v>
      </c>
      <c r="G386" s="257" t="s">
        <v>2845</v>
      </c>
      <c r="H386" s="164">
        <v>336</v>
      </c>
      <c r="I386" s="64" t="s">
        <v>1500</v>
      </c>
      <c r="J386" s="144">
        <v>40</v>
      </c>
      <c r="K386" s="152" t="s">
        <v>344</v>
      </c>
      <c r="L386" s="11" t="s">
        <v>322</v>
      </c>
      <c r="W386" s="63">
        <v>1</v>
      </c>
    </row>
    <row r="387" spans="1:24" ht="45" customHeight="1" x14ac:dyDescent="0.5">
      <c r="B387" s="133">
        <v>386</v>
      </c>
      <c r="C387" s="9">
        <v>1</v>
      </c>
      <c r="D387" s="13">
        <v>1.9</v>
      </c>
      <c r="E387" s="14" t="s">
        <v>342</v>
      </c>
      <c r="F387" s="14" t="s">
        <v>343</v>
      </c>
      <c r="G387" s="258"/>
      <c r="H387" s="164">
        <v>337</v>
      </c>
      <c r="I387" s="64" t="s">
        <v>1501</v>
      </c>
      <c r="J387" s="144">
        <v>4</v>
      </c>
      <c r="K387" s="152" t="s">
        <v>2846</v>
      </c>
      <c r="L387" s="11" t="s">
        <v>322</v>
      </c>
      <c r="W387" s="63">
        <v>1</v>
      </c>
    </row>
    <row r="388" spans="1:24" ht="45" customHeight="1" x14ac:dyDescent="0.5">
      <c r="B388" s="133">
        <v>387</v>
      </c>
      <c r="C388" s="9">
        <v>1</v>
      </c>
      <c r="D388" s="13">
        <v>1.9</v>
      </c>
      <c r="E388" s="14" t="s">
        <v>342</v>
      </c>
      <c r="F388" s="14" t="s">
        <v>343</v>
      </c>
      <c r="G388" s="259"/>
      <c r="H388" s="164">
        <v>338</v>
      </c>
      <c r="I388" s="64" t="s">
        <v>1502</v>
      </c>
      <c r="J388" s="144">
        <v>4</v>
      </c>
      <c r="K388" s="152" t="s">
        <v>345</v>
      </c>
      <c r="L388" s="11" t="s">
        <v>322</v>
      </c>
      <c r="W388" s="63">
        <v>1</v>
      </c>
    </row>
    <row r="389" spans="1:24" ht="45" customHeight="1" x14ac:dyDescent="0.5">
      <c r="B389" s="133">
        <v>388</v>
      </c>
      <c r="C389" s="9">
        <v>1</v>
      </c>
      <c r="D389" s="13">
        <v>1.9</v>
      </c>
      <c r="E389" s="14" t="s">
        <v>342</v>
      </c>
      <c r="F389" s="17" t="s">
        <v>346</v>
      </c>
      <c r="G389" s="254" t="s">
        <v>2847</v>
      </c>
      <c r="H389" s="70">
        <v>339</v>
      </c>
      <c r="I389" s="64" t="s">
        <v>1503</v>
      </c>
      <c r="J389" s="60">
        <v>8</v>
      </c>
      <c r="K389" s="154" t="s">
        <v>2848</v>
      </c>
      <c r="L389" s="11" t="s">
        <v>322</v>
      </c>
      <c r="W389" s="63">
        <v>1</v>
      </c>
    </row>
    <row r="390" spans="1:24" ht="45" customHeight="1" x14ac:dyDescent="0.5">
      <c r="B390" s="133">
        <v>389</v>
      </c>
      <c r="C390" s="9">
        <v>1</v>
      </c>
      <c r="D390" s="13">
        <v>1.9</v>
      </c>
      <c r="E390" s="14" t="s">
        <v>342</v>
      </c>
      <c r="F390" s="17" t="s">
        <v>346</v>
      </c>
      <c r="G390" s="256"/>
      <c r="H390" s="70">
        <v>340</v>
      </c>
      <c r="I390" s="64" t="s">
        <v>1504</v>
      </c>
      <c r="J390" s="60">
        <v>8</v>
      </c>
      <c r="K390" s="165" t="s">
        <v>2849</v>
      </c>
      <c r="L390" s="11" t="s">
        <v>322</v>
      </c>
      <c r="W390" s="63">
        <v>1</v>
      </c>
    </row>
    <row r="391" spans="1:24" ht="45" customHeight="1" x14ac:dyDescent="0.5">
      <c r="B391" s="133">
        <v>390</v>
      </c>
      <c r="C391" s="9">
        <v>1</v>
      </c>
      <c r="D391" s="13">
        <v>1.9</v>
      </c>
      <c r="E391" s="14" t="s">
        <v>342</v>
      </c>
      <c r="F391" s="14" t="s">
        <v>347</v>
      </c>
      <c r="G391" s="244" t="s">
        <v>2850</v>
      </c>
      <c r="H391" s="164">
        <v>341</v>
      </c>
      <c r="I391" s="64" t="s">
        <v>1505</v>
      </c>
      <c r="J391" s="144">
        <v>40</v>
      </c>
      <c r="K391" s="166" t="s">
        <v>2851</v>
      </c>
      <c r="L391" s="11" t="s">
        <v>322</v>
      </c>
      <c r="W391" s="63">
        <v>1</v>
      </c>
    </row>
    <row r="392" spans="1:24" ht="45" customHeight="1" x14ac:dyDescent="0.5">
      <c r="B392" s="133">
        <v>391</v>
      </c>
      <c r="C392" s="9">
        <v>1</v>
      </c>
      <c r="D392" s="13">
        <v>1.9</v>
      </c>
      <c r="E392" s="14" t="s">
        <v>342</v>
      </c>
      <c r="F392" s="14" t="s">
        <v>347</v>
      </c>
      <c r="G392" s="245"/>
      <c r="H392" s="164">
        <v>342</v>
      </c>
      <c r="I392" s="64" t="s">
        <v>1506</v>
      </c>
      <c r="J392" s="144">
        <v>40</v>
      </c>
      <c r="K392" s="166" t="s">
        <v>2852</v>
      </c>
      <c r="L392" s="11" t="s">
        <v>322</v>
      </c>
      <c r="W392" s="63">
        <v>1</v>
      </c>
    </row>
    <row r="393" spans="1:24" ht="45" customHeight="1" x14ac:dyDescent="0.5">
      <c r="B393" s="133">
        <v>392</v>
      </c>
      <c r="C393" s="9">
        <v>1</v>
      </c>
      <c r="D393" s="13">
        <v>1.9</v>
      </c>
      <c r="E393" s="14" t="s">
        <v>342</v>
      </c>
      <c r="F393" s="14" t="s">
        <v>347</v>
      </c>
      <c r="G393" s="246"/>
      <c r="H393" s="164">
        <v>343</v>
      </c>
      <c r="I393" s="64" t="s">
        <v>1507</v>
      </c>
      <c r="J393" s="157">
        <v>1</v>
      </c>
      <c r="K393" s="152" t="s">
        <v>2853</v>
      </c>
      <c r="L393" s="11" t="s">
        <v>322</v>
      </c>
      <c r="W393" s="63">
        <v>1</v>
      </c>
    </row>
    <row r="394" spans="1:24" ht="45" customHeight="1" x14ac:dyDescent="0.5">
      <c r="B394" s="133"/>
      <c r="G394" s="142" t="s">
        <v>2854</v>
      </c>
      <c r="H394" s="143"/>
      <c r="I394" s="143"/>
      <c r="J394" s="142"/>
      <c r="K394" s="142"/>
      <c r="M394" s="55"/>
      <c r="N394" s="55"/>
      <c r="O394" s="55"/>
      <c r="P394" s="55"/>
      <c r="Q394" s="56"/>
      <c r="R394" s="57"/>
      <c r="S394" s="58">
        <v>3</v>
      </c>
      <c r="T394" s="57" t="s">
        <v>1256</v>
      </c>
      <c r="U394" s="58"/>
      <c r="V394" s="57"/>
      <c r="W394" s="59">
        <f>SUM(W395:W399)</f>
        <v>5</v>
      </c>
      <c r="X394" s="57" t="s">
        <v>1258</v>
      </c>
    </row>
    <row r="395" spans="1:24" ht="45" customHeight="1" x14ac:dyDescent="0.5">
      <c r="A395" s="156"/>
      <c r="B395" s="133"/>
      <c r="C395" s="9" t="s">
        <v>2855</v>
      </c>
      <c r="D395" s="13">
        <v>1.9</v>
      </c>
      <c r="E395" s="15" t="s">
        <v>349</v>
      </c>
      <c r="F395" s="15" t="s">
        <v>350</v>
      </c>
      <c r="G395" s="153" t="s">
        <v>2856</v>
      </c>
      <c r="H395" s="163">
        <v>344</v>
      </c>
      <c r="I395" s="64" t="s">
        <v>1508</v>
      </c>
      <c r="J395" s="71">
        <v>1</v>
      </c>
      <c r="K395" s="153" t="s">
        <v>351</v>
      </c>
      <c r="L395" s="11" t="s">
        <v>352</v>
      </c>
      <c r="W395" s="63">
        <v>1</v>
      </c>
    </row>
    <row r="396" spans="1:24" ht="45" customHeight="1" x14ac:dyDescent="0.5">
      <c r="B396" s="133"/>
      <c r="C396" s="9">
        <v>1</v>
      </c>
      <c r="D396" s="13">
        <v>1.9</v>
      </c>
      <c r="E396" s="15" t="s">
        <v>349</v>
      </c>
      <c r="F396" s="17" t="s">
        <v>353</v>
      </c>
      <c r="G396" s="262" t="s">
        <v>2857</v>
      </c>
      <c r="H396" s="167">
        <v>345</v>
      </c>
      <c r="I396" s="64" t="s">
        <v>1509</v>
      </c>
      <c r="J396" s="158">
        <v>40</v>
      </c>
      <c r="K396" s="162" t="s">
        <v>354</v>
      </c>
      <c r="L396" s="11" t="s">
        <v>352</v>
      </c>
      <c r="W396" s="63">
        <v>1</v>
      </c>
    </row>
    <row r="397" spans="1:24" ht="45" customHeight="1" x14ac:dyDescent="0.5">
      <c r="B397" s="133"/>
      <c r="C397" s="9">
        <v>1</v>
      </c>
      <c r="D397" s="13">
        <v>1.9</v>
      </c>
      <c r="E397" s="15" t="s">
        <v>349</v>
      </c>
      <c r="F397" s="17" t="s">
        <v>353</v>
      </c>
      <c r="G397" s="263"/>
      <c r="H397" s="167">
        <v>346</v>
      </c>
      <c r="I397" s="64" t="s">
        <v>1510</v>
      </c>
      <c r="J397" s="158">
        <v>576</v>
      </c>
      <c r="K397" s="162" t="s">
        <v>2858</v>
      </c>
      <c r="L397" s="11" t="s">
        <v>352</v>
      </c>
      <c r="W397" s="63">
        <v>1</v>
      </c>
    </row>
    <row r="398" spans="1:24" ht="45" customHeight="1" x14ac:dyDescent="0.5">
      <c r="B398" s="133"/>
      <c r="C398" s="9">
        <v>1</v>
      </c>
      <c r="D398" s="13">
        <v>1.9</v>
      </c>
      <c r="E398" s="15" t="s">
        <v>349</v>
      </c>
      <c r="F398" s="17" t="s">
        <v>353</v>
      </c>
      <c r="G398" s="264"/>
      <c r="H398" s="167">
        <v>347</v>
      </c>
      <c r="I398" s="64" t="s">
        <v>1511</v>
      </c>
      <c r="J398" s="158">
        <v>60</v>
      </c>
      <c r="K398" s="162" t="s">
        <v>2859</v>
      </c>
      <c r="L398" s="11" t="s">
        <v>352</v>
      </c>
      <c r="W398" s="63">
        <v>1</v>
      </c>
    </row>
    <row r="399" spans="1:24" ht="64.95" customHeight="1" x14ac:dyDescent="0.5">
      <c r="B399" s="133"/>
      <c r="C399" s="9">
        <v>1</v>
      </c>
      <c r="D399" s="13">
        <v>1.9</v>
      </c>
      <c r="E399" s="15" t="s">
        <v>349</v>
      </c>
      <c r="F399" s="15" t="s">
        <v>355</v>
      </c>
      <c r="G399" s="153" t="s">
        <v>2860</v>
      </c>
      <c r="H399" s="163">
        <v>348</v>
      </c>
      <c r="I399" s="64" t="s">
        <v>1512</v>
      </c>
      <c r="J399" s="75">
        <v>0.5</v>
      </c>
      <c r="K399" s="153" t="s">
        <v>356</v>
      </c>
      <c r="L399" s="11" t="s">
        <v>352</v>
      </c>
      <c r="W399" s="63">
        <v>1</v>
      </c>
    </row>
    <row r="400" spans="1:24" ht="45" customHeight="1" x14ac:dyDescent="0.5">
      <c r="B400" s="133">
        <v>393</v>
      </c>
      <c r="G400" s="138" t="s">
        <v>2861</v>
      </c>
      <c r="H400" s="139"/>
      <c r="I400" s="139"/>
      <c r="J400" s="139"/>
      <c r="K400" s="160"/>
      <c r="M400" s="51"/>
      <c r="N400" s="51"/>
      <c r="O400" s="51"/>
      <c r="P400" s="51"/>
      <c r="Q400" s="52">
        <v>5</v>
      </c>
      <c r="R400" s="53" t="s">
        <v>1255</v>
      </c>
      <c r="S400" s="65">
        <f>SUM(S401:S483)</f>
        <v>30</v>
      </c>
      <c r="T400" s="53" t="s">
        <v>1256</v>
      </c>
      <c r="U400" s="54">
        <v>9</v>
      </c>
      <c r="V400" s="53" t="s">
        <v>1257</v>
      </c>
      <c r="W400" s="65">
        <f>SUM(W401:W483)/2</f>
        <v>78</v>
      </c>
      <c r="X400" s="53" t="s">
        <v>1258</v>
      </c>
    </row>
    <row r="401" spans="2:24" ht="45" customHeight="1" x14ac:dyDescent="0.5">
      <c r="B401" s="133">
        <v>394</v>
      </c>
      <c r="G401" s="142" t="s">
        <v>2862</v>
      </c>
      <c r="H401" s="143"/>
      <c r="I401" s="143"/>
      <c r="J401" s="142"/>
      <c r="K401" s="142"/>
      <c r="M401" s="55"/>
      <c r="N401" s="55"/>
      <c r="O401" s="55"/>
      <c r="P401" s="55"/>
      <c r="Q401" s="56"/>
      <c r="R401" s="57"/>
      <c r="S401" s="58">
        <v>2</v>
      </c>
      <c r="T401" s="57" t="s">
        <v>1256</v>
      </c>
      <c r="U401" s="58"/>
      <c r="V401" s="57"/>
      <c r="W401" s="59">
        <f>SUM(W402:W408)</f>
        <v>7</v>
      </c>
      <c r="X401" s="57" t="s">
        <v>1258</v>
      </c>
    </row>
    <row r="402" spans="2:24" ht="45" customHeight="1" x14ac:dyDescent="0.5">
      <c r="B402" s="133">
        <v>395</v>
      </c>
      <c r="C402" s="9">
        <v>1</v>
      </c>
      <c r="D402" s="16" t="s">
        <v>357</v>
      </c>
      <c r="E402" s="14" t="s">
        <v>358</v>
      </c>
      <c r="F402" s="14" t="s">
        <v>359</v>
      </c>
      <c r="G402" s="244" t="s">
        <v>2863</v>
      </c>
      <c r="H402" s="144">
        <v>349</v>
      </c>
      <c r="I402" s="64" t="s">
        <v>1513</v>
      </c>
      <c r="J402" s="144">
        <v>40</v>
      </c>
      <c r="K402" s="152" t="s">
        <v>360</v>
      </c>
      <c r="L402" s="11" t="s">
        <v>361</v>
      </c>
      <c r="W402" s="63">
        <v>1</v>
      </c>
    </row>
    <row r="403" spans="2:24" ht="45" customHeight="1" x14ac:dyDescent="0.5">
      <c r="B403" s="133">
        <v>396</v>
      </c>
      <c r="C403" s="9">
        <v>1</v>
      </c>
      <c r="D403" s="16" t="s">
        <v>357</v>
      </c>
      <c r="E403" s="14" t="s">
        <v>358</v>
      </c>
      <c r="F403" s="14" t="s">
        <v>359</v>
      </c>
      <c r="G403" s="245"/>
      <c r="H403" s="144">
        <v>350</v>
      </c>
      <c r="I403" s="64" t="s">
        <v>1514</v>
      </c>
      <c r="J403" s="144">
        <v>1</v>
      </c>
      <c r="K403" s="152" t="s">
        <v>362</v>
      </c>
      <c r="L403" s="11" t="s">
        <v>361</v>
      </c>
      <c r="W403" s="63">
        <v>1</v>
      </c>
    </row>
    <row r="404" spans="2:24" ht="45" customHeight="1" x14ac:dyDescent="0.5">
      <c r="B404" s="133">
        <v>397</v>
      </c>
      <c r="C404" s="9">
        <v>1</v>
      </c>
      <c r="D404" s="16" t="s">
        <v>357</v>
      </c>
      <c r="E404" s="14" t="s">
        <v>358</v>
      </c>
      <c r="F404" s="14" t="s">
        <v>359</v>
      </c>
      <c r="G404" s="245"/>
      <c r="H404" s="144">
        <v>351</v>
      </c>
      <c r="I404" s="64" t="s">
        <v>1515</v>
      </c>
      <c r="J404" s="144">
        <v>40</v>
      </c>
      <c r="K404" s="152" t="s">
        <v>363</v>
      </c>
      <c r="L404" s="11" t="s">
        <v>361</v>
      </c>
      <c r="W404" s="63">
        <v>1</v>
      </c>
    </row>
    <row r="405" spans="2:24" ht="45" customHeight="1" x14ac:dyDescent="0.5">
      <c r="B405" s="133">
        <v>398</v>
      </c>
      <c r="C405" s="9">
        <v>1</v>
      </c>
      <c r="D405" s="16" t="s">
        <v>357</v>
      </c>
      <c r="E405" s="14" t="s">
        <v>358</v>
      </c>
      <c r="F405" s="14" t="s">
        <v>359</v>
      </c>
      <c r="G405" s="245"/>
      <c r="H405" s="144">
        <v>352</v>
      </c>
      <c r="I405" s="64" t="s">
        <v>1516</v>
      </c>
      <c r="J405" s="144">
        <v>1</v>
      </c>
      <c r="K405" s="152" t="s">
        <v>364</v>
      </c>
      <c r="L405" s="11" t="s">
        <v>361</v>
      </c>
      <c r="W405" s="63">
        <v>1</v>
      </c>
    </row>
    <row r="406" spans="2:24" ht="45" customHeight="1" x14ac:dyDescent="0.5">
      <c r="B406" s="133">
        <v>399</v>
      </c>
      <c r="C406" s="9">
        <v>1</v>
      </c>
      <c r="D406" s="16" t="s">
        <v>357</v>
      </c>
      <c r="E406" s="14" t="s">
        <v>358</v>
      </c>
      <c r="F406" s="14" t="s">
        <v>359</v>
      </c>
      <c r="G406" s="246"/>
      <c r="H406" s="144">
        <v>353</v>
      </c>
      <c r="I406" s="64" t="s">
        <v>1517</v>
      </c>
      <c r="J406" s="144">
        <v>40</v>
      </c>
      <c r="K406" s="152" t="s">
        <v>365</v>
      </c>
      <c r="L406" s="11" t="s">
        <v>361</v>
      </c>
      <c r="W406" s="63">
        <v>1</v>
      </c>
    </row>
    <row r="407" spans="2:24" ht="45" customHeight="1" x14ac:dyDescent="0.5">
      <c r="B407" s="133">
        <v>400</v>
      </c>
      <c r="C407" s="9">
        <v>1</v>
      </c>
      <c r="D407" s="16" t="s">
        <v>357</v>
      </c>
      <c r="E407" s="14" t="s">
        <v>358</v>
      </c>
      <c r="F407" s="17" t="s">
        <v>366</v>
      </c>
      <c r="G407" s="247" t="s">
        <v>2864</v>
      </c>
      <c r="H407" s="60">
        <v>354</v>
      </c>
      <c r="I407" s="64" t="s">
        <v>1518</v>
      </c>
      <c r="J407" s="60">
        <v>20</v>
      </c>
      <c r="K407" s="154" t="s">
        <v>367</v>
      </c>
      <c r="L407" s="11" t="s">
        <v>361</v>
      </c>
      <c r="W407" s="63">
        <v>1</v>
      </c>
    </row>
    <row r="408" spans="2:24" ht="45" customHeight="1" x14ac:dyDescent="0.5">
      <c r="B408" s="133">
        <v>401</v>
      </c>
      <c r="C408" s="9">
        <v>1</v>
      </c>
      <c r="D408" s="16" t="s">
        <v>357</v>
      </c>
      <c r="E408" s="14" t="s">
        <v>358</v>
      </c>
      <c r="F408" s="17" t="s">
        <v>366</v>
      </c>
      <c r="G408" s="248"/>
      <c r="H408" s="60">
        <v>355</v>
      </c>
      <c r="I408" s="64" t="s">
        <v>1519</v>
      </c>
      <c r="J408" s="60">
        <v>40</v>
      </c>
      <c r="K408" s="154" t="s">
        <v>368</v>
      </c>
      <c r="L408" s="11" t="s">
        <v>361</v>
      </c>
      <c r="W408" s="63">
        <v>1</v>
      </c>
    </row>
    <row r="409" spans="2:24" ht="45" customHeight="1" x14ac:dyDescent="0.5">
      <c r="B409" s="133">
        <v>402</v>
      </c>
      <c r="G409" s="142" t="s">
        <v>2865</v>
      </c>
      <c r="H409" s="143"/>
      <c r="I409" s="143"/>
      <c r="J409" s="142"/>
      <c r="K409" s="142"/>
      <c r="M409" s="55"/>
      <c r="N409" s="55"/>
      <c r="O409" s="55"/>
      <c r="P409" s="55"/>
      <c r="Q409" s="56"/>
      <c r="R409" s="57"/>
      <c r="S409" s="58">
        <v>6</v>
      </c>
      <c r="T409" s="57" t="s">
        <v>1256</v>
      </c>
      <c r="U409" s="58"/>
      <c r="V409" s="57"/>
      <c r="W409" s="59">
        <f>SUM(W410:W422)</f>
        <v>13</v>
      </c>
      <c r="X409" s="57" t="s">
        <v>1258</v>
      </c>
    </row>
    <row r="410" spans="2:24" ht="45" customHeight="1" x14ac:dyDescent="0.5">
      <c r="B410" s="133">
        <v>403</v>
      </c>
      <c r="C410" s="9">
        <v>1</v>
      </c>
      <c r="D410" s="16" t="s">
        <v>357</v>
      </c>
      <c r="E410" s="15" t="s">
        <v>369</v>
      </c>
      <c r="F410" s="15" t="s">
        <v>370</v>
      </c>
      <c r="G410" s="153" t="s">
        <v>2866</v>
      </c>
      <c r="H410" s="71">
        <v>356</v>
      </c>
      <c r="I410" s="64" t="s">
        <v>1520</v>
      </c>
      <c r="J410" s="150">
        <v>80</v>
      </c>
      <c r="K410" s="153" t="s">
        <v>371</v>
      </c>
      <c r="L410" s="11" t="s">
        <v>361</v>
      </c>
      <c r="W410" s="63">
        <v>1</v>
      </c>
    </row>
    <row r="411" spans="2:24" ht="45" customHeight="1" x14ac:dyDescent="0.5">
      <c r="B411" s="133">
        <v>404</v>
      </c>
      <c r="C411" s="9">
        <v>1</v>
      </c>
      <c r="D411" s="16" t="s">
        <v>357</v>
      </c>
      <c r="E411" s="15" t="s">
        <v>369</v>
      </c>
      <c r="F411" s="17" t="s">
        <v>372</v>
      </c>
      <c r="G411" s="154" t="s">
        <v>2867</v>
      </c>
      <c r="H411" s="60">
        <v>357</v>
      </c>
      <c r="I411" s="64" t="s">
        <v>1521</v>
      </c>
      <c r="J411" s="148">
        <v>80</v>
      </c>
      <c r="K411" s="154" t="s">
        <v>373</v>
      </c>
      <c r="L411" s="11" t="s">
        <v>361</v>
      </c>
      <c r="W411" s="63">
        <v>1</v>
      </c>
    </row>
    <row r="412" spans="2:24" ht="45" customHeight="1" x14ac:dyDescent="0.5">
      <c r="B412" s="133">
        <v>405</v>
      </c>
      <c r="C412" s="9">
        <v>1</v>
      </c>
      <c r="D412" s="16" t="s">
        <v>357</v>
      </c>
      <c r="E412" s="15" t="s">
        <v>369</v>
      </c>
      <c r="F412" s="15" t="s">
        <v>374</v>
      </c>
      <c r="G412" s="250" t="s">
        <v>2868</v>
      </c>
      <c r="H412" s="71">
        <v>358</v>
      </c>
      <c r="I412" s="64" t="s">
        <v>1522</v>
      </c>
      <c r="J412" s="150">
        <v>80</v>
      </c>
      <c r="K412" s="153" t="s">
        <v>375</v>
      </c>
      <c r="L412" s="11" t="s">
        <v>361</v>
      </c>
      <c r="W412" s="63">
        <v>1</v>
      </c>
    </row>
    <row r="413" spans="2:24" ht="45" customHeight="1" x14ac:dyDescent="0.5">
      <c r="B413" s="133">
        <v>406</v>
      </c>
      <c r="C413" s="9">
        <v>1</v>
      </c>
      <c r="D413" s="16" t="s">
        <v>357</v>
      </c>
      <c r="E413" s="15" t="s">
        <v>369</v>
      </c>
      <c r="F413" s="15" t="s">
        <v>374</v>
      </c>
      <c r="G413" s="252"/>
      <c r="H413" s="71">
        <v>359</v>
      </c>
      <c r="I413" s="64" t="s">
        <v>1523</v>
      </c>
      <c r="J413" s="150">
        <v>80</v>
      </c>
      <c r="K413" s="153" t="s">
        <v>376</v>
      </c>
      <c r="L413" s="11" t="s">
        <v>361</v>
      </c>
      <c r="W413" s="63">
        <v>1</v>
      </c>
    </row>
    <row r="414" spans="2:24" ht="45" customHeight="1" x14ac:dyDescent="0.5">
      <c r="B414" s="133">
        <v>407</v>
      </c>
      <c r="C414" s="9">
        <v>1</v>
      </c>
      <c r="D414" s="16" t="s">
        <v>357</v>
      </c>
      <c r="E414" s="15" t="s">
        <v>369</v>
      </c>
      <c r="F414" s="17" t="s">
        <v>377</v>
      </c>
      <c r="G414" s="154" t="s">
        <v>2869</v>
      </c>
      <c r="H414" s="60">
        <v>360</v>
      </c>
      <c r="I414" s="64" t="s">
        <v>1524</v>
      </c>
      <c r="J414" s="148">
        <v>5600</v>
      </c>
      <c r="K414" s="154" t="s">
        <v>378</v>
      </c>
      <c r="L414" s="11" t="s">
        <v>361</v>
      </c>
      <c r="W414" s="63">
        <v>1</v>
      </c>
    </row>
    <row r="415" spans="2:24" ht="45" customHeight="1" x14ac:dyDescent="0.5">
      <c r="B415" s="133">
        <v>408</v>
      </c>
      <c r="C415" s="9">
        <v>1</v>
      </c>
      <c r="D415" s="16" t="s">
        <v>357</v>
      </c>
      <c r="E415" s="15" t="s">
        <v>369</v>
      </c>
      <c r="F415" s="15" t="s">
        <v>379</v>
      </c>
      <c r="G415" s="250" t="s">
        <v>2870</v>
      </c>
      <c r="H415" s="71">
        <v>361</v>
      </c>
      <c r="I415" s="64" t="s">
        <v>1525</v>
      </c>
      <c r="J415" s="150">
        <v>9000</v>
      </c>
      <c r="K415" s="153" t="s">
        <v>380</v>
      </c>
      <c r="L415" s="11" t="s">
        <v>361</v>
      </c>
      <c r="W415" s="63">
        <v>1</v>
      </c>
    </row>
    <row r="416" spans="2:24" ht="45" customHeight="1" x14ac:dyDescent="0.5">
      <c r="B416" s="133">
        <v>409</v>
      </c>
      <c r="C416" s="9">
        <v>1</v>
      </c>
      <c r="D416" s="16" t="s">
        <v>357</v>
      </c>
      <c r="E416" s="15" t="s">
        <v>369</v>
      </c>
      <c r="F416" s="15" t="s">
        <v>379</v>
      </c>
      <c r="G416" s="251"/>
      <c r="H416" s="71">
        <v>362</v>
      </c>
      <c r="I416" s="64" t="s">
        <v>1526</v>
      </c>
      <c r="J416" s="150">
        <v>1000</v>
      </c>
      <c r="K416" s="153" t="s">
        <v>381</v>
      </c>
      <c r="L416" s="11" t="s">
        <v>361</v>
      </c>
      <c r="W416" s="63">
        <v>1</v>
      </c>
    </row>
    <row r="417" spans="2:24" ht="45" customHeight="1" x14ac:dyDescent="0.5">
      <c r="B417" s="133">
        <v>410</v>
      </c>
      <c r="C417" s="9">
        <v>1</v>
      </c>
      <c r="D417" s="16" t="s">
        <v>357</v>
      </c>
      <c r="E417" s="15" t="s">
        <v>369</v>
      </c>
      <c r="F417" s="15" t="s">
        <v>379</v>
      </c>
      <c r="G417" s="251"/>
      <c r="H417" s="71">
        <v>363</v>
      </c>
      <c r="I417" s="64" t="s">
        <v>1527</v>
      </c>
      <c r="J417" s="150">
        <v>500</v>
      </c>
      <c r="K417" s="153" t="s">
        <v>382</v>
      </c>
      <c r="L417" s="11" t="s">
        <v>361</v>
      </c>
      <c r="W417" s="63">
        <v>1</v>
      </c>
    </row>
    <row r="418" spans="2:24" ht="45" customHeight="1" x14ac:dyDescent="0.5">
      <c r="B418" s="133">
        <v>411</v>
      </c>
      <c r="C418" s="9">
        <v>1</v>
      </c>
      <c r="D418" s="16" t="s">
        <v>357</v>
      </c>
      <c r="E418" s="15" t="s">
        <v>369</v>
      </c>
      <c r="F418" s="15" t="s">
        <v>379</v>
      </c>
      <c r="G418" s="251"/>
      <c r="H418" s="71">
        <v>364</v>
      </c>
      <c r="I418" s="64" t="s">
        <v>1528</v>
      </c>
      <c r="J418" s="150">
        <v>8</v>
      </c>
      <c r="K418" s="153" t="s">
        <v>383</v>
      </c>
      <c r="L418" s="11" t="s">
        <v>361</v>
      </c>
      <c r="W418" s="63">
        <v>1</v>
      </c>
    </row>
    <row r="419" spans="2:24" ht="45" customHeight="1" x14ac:dyDescent="0.5">
      <c r="B419" s="133">
        <v>412</v>
      </c>
      <c r="C419" s="9">
        <v>1</v>
      </c>
      <c r="D419" s="16" t="s">
        <v>357</v>
      </c>
      <c r="E419" s="15" t="s">
        <v>369</v>
      </c>
      <c r="F419" s="15" t="s">
        <v>379</v>
      </c>
      <c r="G419" s="251"/>
      <c r="H419" s="71">
        <v>365</v>
      </c>
      <c r="I419" s="64" t="s">
        <v>1529</v>
      </c>
      <c r="J419" s="150">
        <v>10000</v>
      </c>
      <c r="K419" s="153" t="s">
        <v>384</v>
      </c>
      <c r="L419" s="11" t="s">
        <v>361</v>
      </c>
      <c r="W419" s="63">
        <v>1</v>
      </c>
    </row>
    <row r="420" spans="2:24" ht="45" customHeight="1" x14ac:dyDescent="0.5">
      <c r="B420" s="133">
        <v>413</v>
      </c>
      <c r="C420" s="9">
        <v>1</v>
      </c>
      <c r="D420" s="16" t="s">
        <v>357</v>
      </c>
      <c r="E420" s="15" t="s">
        <v>369</v>
      </c>
      <c r="F420" s="15" t="s">
        <v>379</v>
      </c>
      <c r="G420" s="251"/>
      <c r="H420" s="71">
        <v>366</v>
      </c>
      <c r="I420" s="64" t="s">
        <v>1530</v>
      </c>
      <c r="J420" s="150">
        <v>1</v>
      </c>
      <c r="K420" s="153" t="s">
        <v>385</v>
      </c>
      <c r="L420" s="11" t="s">
        <v>361</v>
      </c>
      <c r="W420" s="63">
        <v>1</v>
      </c>
    </row>
    <row r="421" spans="2:24" ht="45" customHeight="1" x14ac:dyDescent="0.5">
      <c r="B421" s="133">
        <v>414</v>
      </c>
      <c r="C421" s="9">
        <v>1</v>
      </c>
      <c r="D421" s="16" t="s">
        <v>357</v>
      </c>
      <c r="E421" s="15" t="s">
        <v>369</v>
      </c>
      <c r="F421" s="15" t="s">
        <v>379</v>
      </c>
      <c r="G421" s="252"/>
      <c r="H421" s="71">
        <v>367</v>
      </c>
      <c r="I421" s="64" t="s">
        <v>1531</v>
      </c>
      <c r="J421" s="150">
        <v>3600</v>
      </c>
      <c r="K421" s="153" t="s">
        <v>2871</v>
      </c>
      <c r="L421" s="11" t="s">
        <v>361</v>
      </c>
      <c r="W421" s="63">
        <v>1</v>
      </c>
    </row>
    <row r="422" spans="2:24" ht="45" customHeight="1" x14ac:dyDescent="0.5">
      <c r="B422" s="133">
        <v>415</v>
      </c>
      <c r="C422" s="9">
        <v>1</v>
      </c>
      <c r="D422" s="16" t="s">
        <v>357</v>
      </c>
      <c r="E422" s="15" t="s">
        <v>369</v>
      </c>
      <c r="F422" s="17" t="s">
        <v>386</v>
      </c>
      <c r="G422" s="154" t="s">
        <v>2872</v>
      </c>
      <c r="H422" s="60">
        <v>368</v>
      </c>
      <c r="I422" s="64" t="s">
        <v>1532</v>
      </c>
      <c r="J422" s="148">
        <v>1</v>
      </c>
      <c r="K422" s="154" t="s">
        <v>387</v>
      </c>
      <c r="L422" s="11" t="s">
        <v>361</v>
      </c>
      <c r="W422" s="63">
        <v>1</v>
      </c>
    </row>
    <row r="423" spans="2:24" ht="45" customHeight="1" x14ac:dyDescent="0.5">
      <c r="B423" s="133">
        <v>416</v>
      </c>
      <c r="G423" s="142" t="s">
        <v>2873</v>
      </c>
      <c r="H423" s="143"/>
      <c r="I423" s="143"/>
      <c r="J423" s="142"/>
      <c r="K423" s="142"/>
      <c r="M423" s="55"/>
      <c r="N423" s="55"/>
      <c r="O423" s="55"/>
      <c r="P423" s="55"/>
      <c r="Q423" s="56"/>
      <c r="R423" s="57"/>
      <c r="S423" s="58">
        <v>6</v>
      </c>
      <c r="T423" s="57" t="s">
        <v>1256</v>
      </c>
      <c r="U423" s="58"/>
      <c r="V423" s="57"/>
      <c r="W423" s="59">
        <f>SUM(W424:W438)</f>
        <v>15</v>
      </c>
      <c r="X423" s="57" t="s">
        <v>1258</v>
      </c>
    </row>
    <row r="424" spans="2:24" ht="45" customHeight="1" x14ac:dyDescent="0.5">
      <c r="B424" s="133">
        <v>417</v>
      </c>
      <c r="C424" s="9">
        <v>1</v>
      </c>
      <c r="D424" s="16" t="s">
        <v>357</v>
      </c>
      <c r="E424" s="14" t="s">
        <v>388</v>
      </c>
      <c r="F424" s="14" t="s">
        <v>389</v>
      </c>
      <c r="G424" s="152" t="s">
        <v>2874</v>
      </c>
      <c r="H424" s="144">
        <v>369</v>
      </c>
      <c r="I424" s="64" t="s">
        <v>1533</v>
      </c>
      <c r="J424" s="151">
        <v>50</v>
      </c>
      <c r="K424" s="152" t="s">
        <v>390</v>
      </c>
      <c r="L424" s="11" t="s">
        <v>361</v>
      </c>
      <c r="W424" s="63">
        <v>1</v>
      </c>
    </row>
    <row r="425" spans="2:24" ht="45" customHeight="1" x14ac:dyDescent="0.5">
      <c r="B425" s="133">
        <v>418</v>
      </c>
      <c r="C425" s="9">
        <v>1</v>
      </c>
      <c r="D425" s="16" t="s">
        <v>357</v>
      </c>
      <c r="E425" s="14" t="s">
        <v>388</v>
      </c>
      <c r="F425" s="17" t="s">
        <v>391</v>
      </c>
      <c r="G425" s="247" t="s">
        <v>2875</v>
      </c>
      <c r="H425" s="60">
        <v>370</v>
      </c>
      <c r="I425" s="64" t="s">
        <v>1534</v>
      </c>
      <c r="J425" s="148">
        <v>240</v>
      </c>
      <c r="K425" s="154" t="s">
        <v>392</v>
      </c>
      <c r="L425" s="11" t="s">
        <v>361</v>
      </c>
      <c r="W425" s="63">
        <v>1</v>
      </c>
    </row>
    <row r="426" spans="2:24" ht="45" customHeight="1" x14ac:dyDescent="0.5">
      <c r="B426" s="133">
        <v>419</v>
      </c>
      <c r="C426" s="9">
        <v>1</v>
      </c>
      <c r="D426" s="16" t="s">
        <v>357</v>
      </c>
      <c r="E426" s="14" t="s">
        <v>388</v>
      </c>
      <c r="F426" s="17" t="s">
        <v>391</v>
      </c>
      <c r="G426" s="249"/>
      <c r="H426" s="60">
        <v>371</v>
      </c>
      <c r="I426" s="64" t="s">
        <v>1535</v>
      </c>
      <c r="J426" s="148">
        <v>60</v>
      </c>
      <c r="K426" s="154" t="s">
        <v>393</v>
      </c>
      <c r="L426" s="11" t="s">
        <v>361</v>
      </c>
      <c r="W426" s="63">
        <v>1</v>
      </c>
    </row>
    <row r="427" spans="2:24" ht="45" customHeight="1" x14ac:dyDescent="0.5">
      <c r="B427" s="133">
        <v>420</v>
      </c>
      <c r="C427" s="9">
        <v>1</v>
      </c>
      <c r="D427" s="16" t="s">
        <v>357</v>
      </c>
      <c r="E427" s="14" t="s">
        <v>388</v>
      </c>
      <c r="F427" s="17" t="s">
        <v>391</v>
      </c>
      <c r="G427" s="249"/>
      <c r="H427" s="60">
        <v>372</v>
      </c>
      <c r="I427" s="64" t="s">
        <v>1536</v>
      </c>
      <c r="J427" s="148">
        <v>10000</v>
      </c>
      <c r="K427" s="154" t="s">
        <v>394</v>
      </c>
      <c r="L427" s="11" t="s">
        <v>361</v>
      </c>
      <c r="W427" s="63">
        <v>1</v>
      </c>
    </row>
    <row r="428" spans="2:24" ht="45" customHeight="1" x14ac:dyDescent="0.5">
      <c r="B428" s="133">
        <v>421</v>
      </c>
      <c r="C428" s="9">
        <v>1</v>
      </c>
      <c r="D428" s="16" t="s">
        <v>357</v>
      </c>
      <c r="E428" s="14" t="s">
        <v>388</v>
      </c>
      <c r="F428" s="17" t="s">
        <v>391</v>
      </c>
      <c r="G428" s="249"/>
      <c r="H428" s="60">
        <v>373</v>
      </c>
      <c r="I428" s="64" t="s">
        <v>1537</v>
      </c>
      <c r="J428" s="148">
        <v>2000</v>
      </c>
      <c r="K428" s="154" t="s">
        <v>395</v>
      </c>
      <c r="L428" s="11" t="s">
        <v>361</v>
      </c>
      <c r="W428" s="63">
        <v>1</v>
      </c>
    </row>
    <row r="429" spans="2:24" ht="45" customHeight="1" x14ac:dyDescent="0.5">
      <c r="B429" s="133">
        <v>422</v>
      </c>
      <c r="C429" s="9">
        <v>1</v>
      </c>
      <c r="D429" s="16" t="s">
        <v>357</v>
      </c>
      <c r="E429" s="14" t="s">
        <v>388</v>
      </c>
      <c r="F429" s="17" t="s">
        <v>391</v>
      </c>
      <c r="G429" s="249"/>
      <c r="H429" s="60">
        <v>374</v>
      </c>
      <c r="I429" s="64" t="s">
        <v>1538</v>
      </c>
      <c r="J429" s="148">
        <v>1000</v>
      </c>
      <c r="K429" s="154" t="s">
        <v>396</v>
      </c>
      <c r="L429" s="11" t="s">
        <v>361</v>
      </c>
      <c r="W429" s="63">
        <v>1</v>
      </c>
    </row>
    <row r="430" spans="2:24" ht="45" customHeight="1" x14ac:dyDescent="0.5">
      <c r="B430" s="133">
        <v>423</v>
      </c>
      <c r="C430" s="9">
        <v>1</v>
      </c>
      <c r="D430" s="16" t="s">
        <v>357</v>
      </c>
      <c r="E430" s="14" t="s">
        <v>388</v>
      </c>
      <c r="F430" s="17" t="s">
        <v>391</v>
      </c>
      <c r="G430" s="249"/>
      <c r="H430" s="60">
        <v>375</v>
      </c>
      <c r="I430" s="64" t="s">
        <v>1539</v>
      </c>
      <c r="J430" s="148">
        <v>3</v>
      </c>
      <c r="K430" s="162" t="s">
        <v>2876</v>
      </c>
      <c r="L430" s="11" t="s">
        <v>361</v>
      </c>
      <c r="W430" s="63">
        <v>1</v>
      </c>
    </row>
    <row r="431" spans="2:24" ht="45" customHeight="1" x14ac:dyDescent="0.5">
      <c r="B431" s="133">
        <v>424</v>
      </c>
      <c r="C431" s="9">
        <v>1</v>
      </c>
      <c r="D431" s="16" t="s">
        <v>357</v>
      </c>
      <c r="E431" s="14" t="s">
        <v>388</v>
      </c>
      <c r="F431" s="17" t="s">
        <v>391</v>
      </c>
      <c r="G431" s="249"/>
      <c r="H431" s="60">
        <v>376</v>
      </c>
      <c r="I431" s="64" t="s">
        <v>1540</v>
      </c>
      <c r="J431" s="148">
        <v>50</v>
      </c>
      <c r="K431" s="154" t="s">
        <v>397</v>
      </c>
      <c r="L431" s="11" t="s">
        <v>361</v>
      </c>
      <c r="W431" s="63">
        <v>1</v>
      </c>
    </row>
    <row r="432" spans="2:24" ht="45" customHeight="1" x14ac:dyDescent="0.5">
      <c r="B432" s="133">
        <v>425</v>
      </c>
      <c r="C432" s="9">
        <v>1</v>
      </c>
      <c r="D432" s="16" t="s">
        <v>357</v>
      </c>
      <c r="E432" s="14" t="s">
        <v>388</v>
      </c>
      <c r="F432" s="17" t="s">
        <v>391</v>
      </c>
      <c r="G432" s="248"/>
      <c r="H432" s="60">
        <v>377</v>
      </c>
      <c r="I432" s="64" t="s">
        <v>1541</v>
      </c>
      <c r="J432" s="148">
        <v>10</v>
      </c>
      <c r="K432" s="154" t="s">
        <v>398</v>
      </c>
      <c r="L432" s="11" t="s">
        <v>361</v>
      </c>
      <c r="W432" s="63">
        <v>1</v>
      </c>
    </row>
    <row r="433" spans="2:24" ht="45" customHeight="1" x14ac:dyDescent="0.5">
      <c r="B433" s="133">
        <v>426</v>
      </c>
      <c r="C433" s="9">
        <v>1</v>
      </c>
      <c r="D433" s="16" t="s">
        <v>357</v>
      </c>
      <c r="E433" s="14" t="s">
        <v>388</v>
      </c>
      <c r="F433" s="14" t="s">
        <v>399</v>
      </c>
      <c r="G433" s="152" t="s">
        <v>2877</v>
      </c>
      <c r="H433" s="144">
        <v>378</v>
      </c>
      <c r="I433" s="64" t="s">
        <v>1542</v>
      </c>
      <c r="J433" s="151">
        <v>2500</v>
      </c>
      <c r="K433" s="152" t="s">
        <v>400</v>
      </c>
      <c r="L433" s="11" t="s">
        <v>361</v>
      </c>
      <c r="W433" s="63">
        <v>1</v>
      </c>
    </row>
    <row r="434" spans="2:24" ht="45" customHeight="1" x14ac:dyDescent="0.5">
      <c r="B434" s="133">
        <v>427</v>
      </c>
      <c r="C434" s="9">
        <v>1</v>
      </c>
      <c r="D434" s="16" t="s">
        <v>357</v>
      </c>
      <c r="E434" s="14" t="s">
        <v>388</v>
      </c>
      <c r="F434" s="17" t="s">
        <v>401</v>
      </c>
      <c r="G434" s="154" t="s">
        <v>2878</v>
      </c>
      <c r="H434" s="60">
        <v>379</v>
      </c>
      <c r="I434" s="64" t="s">
        <v>1543</v>
      </c>
      <c r="J434" s="148">
        <v>70</v>
      </c>
      <c r="K434" s="154" t="s">
        <v>402</v>
      </c>
      <c r="L434" s="11" t="s">
        <v>361</v>
      </c>
      <c r="W434" s="63">
        <v>1</v>
      </c>
    </row>
    <row r="435" spans="2:24" ht="45" customHeight="1" x14ac:dyDescent="0.5">
      <c r="B435" s="133">
        <v>428</v>
      </c>
      <c r="C435" s="9">
        <v>1</v>
      </c>
      <c r="D435" s="16" t="s">
        <v>357</v>
      </c>
      <c r="E435" s="14" t="s">
        <v>388</v>
      </c>
      <c r="F435" s="14" t="s">
        <v>403</v>
      </c>
      <c r="G435" s="152" t="s">
        <v>2879</v>
      </c>
      <c r="H435" s="144">
        <v>380</v>
      </c>
      <c r="I435" s="64" t="s">
        <v>1544</v>
      </c>
      <c r="J435" s="151">
        <v>50</v>
      </c>
      <c r="K435" s="152" t="s">
        <v>404</v>
      </c>
      <c r="L435" s="11" t="s">
        <v>361</v>
      </c>
      <c r="W435" s="63">
        <v>1</v>
      </c>
    </row>
    <row r="436" spans="2:24" ht="45" customHeight="1" x14ac:dyDescent="0.5">
      <c r="B436" s="133">
        <v>429</v>
      </c>
      <c r="C436" s="9">
        <v>1</v>
      </c>
      <c r="D436" s="16" t="s">
        <v>357</v>
      </c>
      <c r="E436" s="14" t="s">
        <v>388</v>
      </c>
      <c r="F436" s="17" t="s">
        <v>405</v>
      </c>
      <c r="G436" s="247" t="s">
        <v>2880</v>
      </c>
      <c r="H436" s="60">
        <v>381</v>
      </c>
      <c r="I436" s="64" t="s">
        <v>1545</v>
      </c>
      <c r="J436" s="148">
        <v>4</v>
      </c>
      <c r="K436" s="154" t="s">
        <v>406</v>
      </c>
      <c r="L436" s="11" t="s">
        <v>361</v>
      </c>
      <c r="W436" s="63">
        <v>1</v>
      </c>
    </row>
    <row r="437" spans="2:24" ht="45" customHeight="1" x14ac:dyDescent="0.5">
      <c r="B437" s="133">
        <v>430</v>
      </c>
      <c r="C437" s="9">
        <v>1</v>
      </c>
      <c r="D437" s="16" t="s">
        <v>357</v>
      </c>
      <c r="E437" s="14" t="s">
        <v>388</v>
      </c>
      <c r="F437" s="17" t="s">
        <v>405</v>
      </c>
      <c r="G437" s="249"/>
      <c r="H437" s="60">
        <v>382</v>
      </c>
      <c r="I437" s="64" t="s">
        <v>1546</v>
      </c>
      <c r="J437" s="148">
        <v>12</v>
      </c>
      <c r="K437" s="154" t="s">
        <v>407</v>
      </c>
      <c r="L437" s="11" t="s">
        <v>361</v>
      </c>
      <c r="W437" s="63">
        <v>1</v>
      </c>
    </row>
    <row r="438" spans="2:24" ht="45" customHeight="1" x14ac:dyDescent="0.5">
      <c r="B438" s="133">
        <v>431</v>
      </c>
      <c r="C438" s="9">
        <v>1</v>
      </c>
      <c r="D438" s="16" t="s">
        <v>357</v>
      </c>
      <c r="E438" s="14" t="s">
        <v>388</v>
      </c>
      <c r="F438" s="17" t="s">
        <v>405</v>
      </c>
      <c r="G438" s="248"/>
      <c r="H438" s="60">
        <v>383</v>
      </c>
      <c r="I438" s="64" t="s">
        <v>1547</v>
      </c>
      <c r="J438" s="148">
        <v>40</v>
      </c>
      <c r="K438" s="154" t="s">
        <v>408</v>
      </c>
      <c r="L438" s="11" t="s">
        <v>361</v>
      </c>
      <c r="W438" s="63">
        <v>1</v>
      </c>
    </row>
    <row r="439" spans="2:24" ht="45" customHeight="1" x14ac:dyDescent="0.5">
      <c r="B439" s="133">
        <v>432</v>
      </c>
      <c r="G439" s="142" t="s">
        <v>2881</v>
      </c>
      <c r="H439" s="143"/>
      <c r="I439" s="143"/>
      <c r="J439" s="142"/>
      <c r="K439" s="142"/>
      <c r="M439" s="55"/>
      <c r="N439" s="55"/>
      <c r="O439" s="55"/>
      <c r="P439" s="55"/>
      <c r="Q439" s="56"/>
      <c r="R439" s="57"/>
      <c r="S439" s="58">
        <v>10</v>
      </c>
      <c r="T439" s="57" t="s">
        <v>1256</v>
      </c>
      <c r="U439" s="58"/>
      <c r="V439" s="57"/>
      <c r="W439" s="59">
        <f>SUM(W440:W469)</f>
        <v>30</v>
      </c>
      <c r="X439" s="57" t="s">
        <v>1258</v>
      </c>
    </row>
    <row r="440" spans="2:24" ht="45" customHeight="1" x14ac:dyDescent="0.5">
      <c r="B440" s="133">
        <v>433</v>
      </c>
      <c r="C440" s="9">
        <v>1</v>
      </c>
      <c r="D440" s="16" t="s">
        <v>357</v>
      </c>
      <c r="E440" s="15" t="s">
        <v>409</v>
      </c>
      <c r="F440" s="15" t="s">
        <v>410</v>
      </c>
      <c r="G440" s="153" t="s">
        <v>411</v>
      </c>
      <c r="H440" s="71">
        <v>384</v>
      </c>
      <c r="I440" s="64" t="s">
        <v>1548</v>
      </c>
      <c r="J440" s="150">
        <v>6</v>
      </c>
      <c r="K440" s="153" t="s">
        <v>412</v>
      </c>
      <c r="L440" s="11" t="s">
        <v>361</v>
      </c>
      <c r="W440" s="63">
        <v>1</v>
      </c>
    </row>
    <row r="441" spans="2:24" ht="45" customHeight="1" x14ac:dyDescent="0.5">
      <c r="B441" s="133">
        <v>434</v>
      </c>
      <c r="C441" s="9">
        <v>1</v>
      </c>
      <c r="D441" s="16" t="s">
        <v>357</v>
      </c>
      <c r="E441" s="15" t="s">
        <v>409</v>
      </c>
      <c r="F441" s="17" t="s">
        <v>413</v>
      </c>
      <c r="G441" s="247" t="s">
        <v>2882</v>
      </c>
      <c r="H441" s="60">
        <v>385</v>
      </c>
      <c r="I441" s="64" t="s">
        <v>1549</v>
      </c>
      <c r="J441" s="148">
        <v>500</v>
      </c>
      <c r="K441" s="154" t="s">
        <v>414</v>
      </c>
      <c r="L441" s="11" t="s">
        <v>361</v>
      </c>
      <c r="W441" s="63">
        <v>1</v>
      </c>
    </row>
    <row r="442" spans="2:24" ht="45" customHeight="1" x14ac:dyDescent="0.5">
      <c r="B442" s="133">
        <v>435</v>
      </c>
      <c r="C442" s="9">
        <v>1</v>
      </c>
      <c r="D442" s="16" t="s">
        <v>357</v>
      </c>
      <c r="E442" s="15" t="s">
        <v>409</v>
      </c>
      <c r="F442" s="17" t="s">
        <v>413</v>
      </c>
      <c r="G442" s="248"/>
      <c r="H442" s="60">
        <v>386</v>
      </c>
      <c r="I442" s="64" t="s">
        <v>1550</v>
      </c>
      <c r="J442" s="148">
        <v>8</v>
      </c>
      <c r="K442" s="154" t="s">
        <v>415</v>
      </c>
      <c r="L442" s="11" t="s">
        <v>361</v>
      </c>
      <c r="W442" s="63">
        <v>1</v>
      </c>
    </row>
    <row r="443" spans="2:24" ht="45" customHeight="1" x14ac:dyDescent="0.5">
      <c r="B443" s="133">
        <v>436</v>
      </c>
      <c r="C443" s="9">
        <v>1</v>
      </c>
      <c r="D443" s="16" t="s">
        <v>357</v>
      </c>
      <c r="E443" s="15" t="s">
        <v>409</v>
      </c>
      <c r="F443" s="15" t="s">
        <v>416</v>
      </c>
      <c r="G443" s="153" t="s">
        <v>2883</v>
      </c>
      <c r="H443" s="71">
        <v>387</v>
      </c>
      <c r="I443" s="64" t="s">
        <v>1551</v>
      </c>
      <c r="J443" s="150">
        <v>50</v>
      </c>
      <c r="K443" s="153" t="s">
        <v>417</v>
      </c>
      <c r="L443" s="11" t="s">
        <v>361</v>
      </c>
      <c r="W443" s="63">
        <v>1</v>
      </c>
    </row>
    <row r="444" spans="2:24" ht="45" customHeight="1" x14ac:dyDescent="0.5">
      <c r="B444" s="133">
        <v>437</v>
      </c>
      <c r="C444" s="9">
        <v>1</v>
      </c>
      <c r="D444" s="16" t="s">
        <v>357</v>
      </c>
      <c r="E444" s="15" t="s">
        <v>409</v>
      </c>
      <c r="F444" s="17" t="s">
        <v>418</v>
      </c>
      <c r="G444" s="247" t="s">
        <v>2884</v>
      </c>
      <c r="H444" s="60">
        <v>388</v>
      </c>
      <c r="I444" s="64" t="s">
        <v>1552</v>
      </c>
      <c r="J444" s="148">
        <v>1</v>
      </c>
      <c r="K444" s="154" t="s">
        <v>419</v>
      </c>
      <c r="L444" s="11" t="s">
        <v>361</v>
      </c>
      <c r="W444" s="63">
        <v>1</v>
      </c>
    </row>
    <row r="445" spans="2:24" ht="45" customHeight="1" x14ac:dyDescent="0.5">
      <c r="B445" s="133">
        <v>438</v>
      </c>
      <c r="C445" s="9">
        <v>1</v>
      </c>
      <c r="D445" s="16" t="s">
        <v>357</v>
      </c>
      <c r="E445" s="15" t="s">
        <v>409</v>
      </c>
      <c r="F445" s="17" t="s">
        <v>418</v>
      </c>
      <c r="G445" s="248"/>
      <c r="H445" s="60">
        <v>389</v>
      </c>
      <c r="I445" s="64" t="s">
        <v>1553</v>
      </c>
      <c r="J445" s="148">
        <v>1000</v>
      </c>
      <c r="K445" s="154" t="s">
        <v>420</v>
      </c>
      <c r="L445" s="11" t="s">
        <v>361</v>
      </c>
      <c r="W445" s="63">
        <v>1</v>
      </c>
    </row>
    <row r="446" spans="2:24" ht="45" customHeight="1" x14ac:dyDescent="0.5">
      <c r="B446" s="133">
        <v>439</v>
      </c>
      <c r="C446" s="9">
        <v>1</v>
      </c>
      <c r="D446" s="16" t="s">
        <v>357</v>
      </c>
      <c r="E446" s="15" t="s">
        <v>409</v>
      </c>
      <c r="F446" s="15" t="s">
        <v>421</v>
      </c>
      <c r="G446" s="250" t="s">
        <v>2885</v>
      </c>
      <c r="H446" s="71">
        <v>390</v>
      </c>
      <c r="I446" s="64" t="s">
        <v>1554</v>
      </c>
      <c r="J446" s="150">
        <v>1</v>
      </c>
      <c r="K446" s="153" t="s">
        <v>422</v>
      </c>
      <c r="L446" s="11" t="s">
        <v>361</v>
      </c>
      <c r="W446" s="63">
        <v>1</v>
      </c>
    </row>
    <row r="447" spans="2:24" ht="45" customHeight="1" x14ac:dyDescent="0.5">
      <c r="B447" s="133">
        <v>440</v>
      </c>
      <c r="C447" s="9">
        <v>1</v>
      </c>
      <c r="D447" s="16" t="s">
        <v>357</v>
      </c>
      <c r="E447" s="15" t="s">
        <v>409</v>
      </c>
      <c r="F447" s="15" t="s">
        <v>421</v>
      </c>
      <c r="G447" s="252"/>
      <c r="H447" s="71">
        <v>391</v>
      </c>
      <c r="I447" s="64" t="s">
        <v>1555</v>
      </c>
      <c r="J447" s="150">
        <v>800</v>
      </c>
      <c r="K447" s="153" t="s">
        <v>423</v>
      </c>
      <c r="L447" s="11" t="s">
        <v>361</v>
      </c>
      <c r="W447" s="63">
        <v>1</v>
      </c>
    </row>
    <row r="448" spans="2:24" ht="45" customHeight="1" x14ac:dyDescent="0.5">
      <c r="B448" s="133">
        <v>441</v>
      </c>
      <c r="C448" s="9">
        <v>1</v>
      </c>
      <c r="D448" s="16" t="s">
        <v>357</v>
      </c>
      <c r="E448" s="15" t="s">
        <v>409</v>
      </c>
      <c r="F448" s="17" t="s">
        <v>424</v>
      </c>
      <c r="G448" s="247" t="s">
        <v>2886</v>
      </c>
      <c r="H448" s="60">
        <v>392</v>
      </c>
      <c r="I448" s="64" t="s">
        <v>1556</v>
      </c>
      <c r="J448" s="148">
        <v>10000</v>
      </c>
      <c r="K448" s="154" t="s">
        <v>425</v>
      </c>
      <c r="L448" s="11" t="s">
        <v>361</v>
      </c>
      <c r="W448" s="63">
        <v>1</v>
      </c>
    </row>
    <row r="449" spans="2:23" ht="45" customHeight="1" x14ac:dyDescent="0.5">
      <c r="B449" s="133">
        <v>442</v>
      </c>
      <c r="C449" s="9">
        <v>1</v>
      </c>
      <c r="D449" s="16" t="s">
        <v>357</v>
      </c>
      <c r="E449" s="15" t="s">
        <v>409</v>
      </c>
      <c r="F449" s="17" t="s">
        <v>424</v>
      </c>
      <c r="G449" s="249"/>
      <c r="H449" s="60">
        <v>393</v>
      </c>
      <c r="I449" s="64" t="s">
        <v>1557</v>
      </c>
      <c r="J449" s="148">
        <v>5000</v>
      </c>
      <c r="K449" s="154" t="s">
        <v>426</v>
      </c>
      <c r="L449" s="11" t="s">
        <v>361</v>
      </c>
      <c r="W449" s="63">
        <v>1</v>
      </c>
    </row>
    <row r="450" spans="2:23" ht="45" customHeight="1" x14ac:dyDescent="0.5">
      <c r="B450" s="133">
        <v>443</v>
      </c>
      <c r="C450" s="9">
        <v>1</v>
      </c>
      <c r="D450" s="16" t="s">
        <v>357</v>
      </c>
      <c r="E450" s="15" t="s">
        <v>409</v>
      </c>
      <c r="F450" s="17" t="s">
        <v>424</v>
      </c>
      <c r="G450" s="249"/>
      <c r="H450" s="60">
        <v>394</v>
      </c>
      <c r="I450" s="64" t="s">
        <v>1558</v>
      </c>
      <c r="J450" s="148">
        <v>1000</v>
      </c>
      <c r="K450" s="154" t="s">
        <v>2887</v>
      </c>
      <c r="L450" s="11" t="s">
        <v>361</v>
      </c>
      <c r="W450" s="63">
        <v>1</v>
      </c>
    </row>
    <row r="451" spans="2:23" ht="45" customHeight="1" x14ac:dyDescent="0.5">
      <c r="B451" s="133">
        <v>444</v>
      </c>
      <c r="C451" s="9">
        <v>1</v>
      </c>
      <c r="D451" s="16" t="s">
        <v>357</v>
      </c>
      <c r="E451" s="15" t="s">
        <v>409</v>
      </c>
      <c r="F451" s="17" t="s">
        <v>424</v>
      </c>
      <c r="G451" s="249"/>
      <c r="H451" s="60">
        <v>395</v>
      </c>
      <c r="I451" s="64" t="s">
        <v>1559</v>
      </c>
      <c r="J451" s="148">
        <v>200</v>
      </c>
      <c r="K451" s="154" t="s">
        <v>427</v>
      </c>
      <c r="L451" s="11" t="s">
        <v>361</v>
      </c>
      <c r="W451" s="63">
        <v>1</v>
      </c>
    </row>
    <row r="452" spans="2:23" ht="45" customHeight="1" x14ac:dyDescent="0.5">
      <c r="B452" s="133">
        <v>445</v>
      </c>
      <c r="C452" s="9">
        <v>1</v>
      </c>
      <c r="D452" s="16" t="s">
        <v>357</v>
      </c>
      <c r="E452" s="15" t="s">
        <v>409</v>
      </c>
      <c r="F452" s="17" t="s">
        <v>424</v>
      </c>
      <c r="G452" s="249"/>
      <c r="H452" s="60">
        <v>396</v>
      </c>
      <c r="I452" s="64" t="s">
        <v>1560</v>
      </c>
      <c r="J452" s="148">
        <v>500</v>
      </c>
      <c r="K452" s="154" t="s">
        <v>428</v>
      </c>
      <c r="L452" s="11" t="s">
        <v>361</v>
      </c>
      <c r="W452" s="63">
        <v>1</v>
      </c>
    </row>
    <row r="453" spans="2:23" ht="45" customHeight="1" x14ac:dyDescent="0.5">
      <c r="B453" s="133">
        <v>446</v>
      </c>
      <c r="C453" s="9">
        <v>1</v>
      </c>
      <c r="D453" s="16" t="s">
        <v>357</v>
      </c>
      <c r="E453" s="15" t="s">
        <v>409</v>
      </c>
      <c r="F453" s="17" t="s">
        <v>424</v>
      </c>
      <c r="G453" s="249"/>
      <c r="H453" s="60">
        <v>397</v>
      </c>
      <c r="I453" s="64" t="s">
        <v>1561</v>
      </c>
      <c r="J453" s="148">
        <v>4000</v>
      </c>
      <c r="K453" s="154" t="s">
        <v>429</v>
      </c>
      <c r="L453" s="11" t="s">
        <v>361</v>
      </c>
      <c r="W453" s="63">
        <v>1</v>
      </c>
    </row>
    <row r="454" spans="2:23" ht="45" customHeight="1" x14ac:dyDescent="0.5">
      <c r="B454" s="133">
        <v>447</v>
      </c>
      <c r="C454" s="9">
        <v>1</v>
      </c>
      <c r="D454" s="16" t="s">
        <v>357</v>
      </c>
      <c r="E454" s="15" t="s">
        <v>409</v>
      </c>
      <c r="F454" s="17" t="s">
        <v>424</v>
      </c>
      <c r="G454" s="249"/>
      <c r="H454" s="60">
        <v>398</v>
      </c>
      <c r="I454" s="64" t="s">
        <v>1562</v>
      </c>
      <c r="J454" s="148">
        <v>300</v>
      </c>
      <c r="K454" s="154" t="s">
        <v>430</v>
      </c>
      <c r="L454" s="11" t="s">
        <v>361</v>
      </c>
      <c r="W454" s="63">
        <v>1</v>
      </c>
    </row>
    <row r="455" spans="2:23" ht="45" customHeight="1" x14ac:dyDescent="0.5">
      <c r="B455" s="133">
        <v>448</v>
      </c>
      <c r="C455" s="9">
        <v>1</v>
      </c>
      <c r="D455" s="16" t="s">
        <v>357</v>
      </c>
      <c r="E455" s="15" t="s">
        <v>409</v>
      </c>
      <c r="F455" s="17" t="s">
        <v>424</v>
      </c>
      <c r="G455" s="249"/>
      <c r="H455" s="60">
        <v>399</v>
      </c>
      <c r="I455" s="64" t="s">
        <v>1563</v>
      </c>
      <c r="J455" s="148">
        <v>4</v>
      </c>
      <c r="K455" s="154" t="s">
        <v>2888</v>
      </c>
      <c r="L455" s="11" t="s">
        <v>361</v>
      </c>
      <c r="W455" s="63">
        <v>1</v>
      </c>
    </row>
    <row r="456" spans="2:23" ht="45" customHeight="1" x14ac:dyDescent="0.5">
      <c r="B456" s="133">
        <v>449</v>
      </c>
      <c r="C456" s="9">
        <v>1</v>
      </c>
      <c r="D456" s="16" t="s">
        <v>357</v>
      </c>
      <c r="E456" s="15" t="s">
        <v>409</v>
      </c>
      <c r="F456" s="17" t="s">
        <v>424</v>
      </c>
      <c r="G456" s="249"/>
      <c r="H456" s="60">
        <v>400</v>
      </c>
      <c r="I456" s="64" t="s">
        <v>1564</v>
      </c>
      <c r="J456" s="148">
        <v>30000</v>
      </c>
      <c r="K456" s="154" t="s">
        <v>431</v>
      </c>
      <c r="L456" s="11" t="s">
        <v>361</v>
      </c>
      <c r="W456" s="63">
        <v>1</v>
      </c>
    </row>
    <row r="457" spans="2:23" ht="45" customHeight="1" x14ac:dyDescent="0.5">
      <c r="B457" s="133">
        <v>451</v>
      </c>
      <c r="C457" s="9">
        <v>1</v>
      </c>
      <c r="D457" s="16" t="s">
        <v>357</v>
      </c>
      <c r="E457" s="15" t="s">
        <v>409</v>
      </c>
      <c r="F457" s="17" t="s">
        <v>424</v>
      </c>
      <c r="G457" s="249"/>
      <c r="H457" s="60">
        <v>401</v>
      </c>
      <c r="I457" s="64" t="s">
        <v>1565</v>
      </c>
      <c r="J457" s="148">
        <v>200</v>
      </c>
      <c r="K457" s="154" t="s">
        <v>432</v>
      </c>
      <c r="L457" s="11" t="s">
        <v>361</v>
      </c>
      <c r="W457" s="63">
        <v>1</v>
      </c>
    </row>
    <row r="458" spans="2:23" ht="45" customHeight="1" x14ac:dyDescent="0.5">
      <c r="B458" s="133">
        <v>452</v>
      </c>
      <c r="C458" s="9">
        <v>1</v>
      </c>
      <c r="D458" s="16" t="s">
        <v>357</v>
      </c>
      <c r="E458" s="15" t="s">
        <v>409</v>
      </c>
      <c r="F458" s="17" t="s">
        <v>424</v>
      </c>
      <c r="G458" s="248"/>
      <c r="H458" s="60">
        <v>402</v>
      </c>
      <c r="I458" s="64" t="s">
        <v>1566</v>
      </c>
      <c r="J458" s="148">
        <v>4000</v>
      </c>
      <c r="K458" s="154" t="s">
        <v>433</v>
      </c>
      <c r="L458" s="11" t="s">
        <v>361</v>
      </c>
      <c r="W458" s="63">
        <v>1</v>
      </c>
    </row>
    <row r="459" spans="2:23" ht="45" customHeight="1" x14ac:dyDescent="0.5">
      <c r="B459" s="133">
        <v>453</v>
      </c>
      <c r="C459" s="9">
        <v>1</v>
      </c>
      <c r="D459" s="16" t="s">
        <v>357</v>
      </c>
      <c r="E459" s="15" t="s">
        <v>409</v>
      </c>
      <c r="F459" s="15" t="s">
        <v>434</v>
      </c>
      <c r="G459" s="250" t="s">
        <v>2889</v>
      </c>
      <c r="H459" s="71">
        <v>403</v>
      </c>
      <c r="I459" s="64" t="s">
        <v>1567</v>
      </c>
      <c r="J459" s="150">
        <v>6</v>
      </c>
      <c r="K459" s="153" t="s">
        <v>435</v>
      </c>
      <c r="L459" s="11" t="s">
        <v>361</v>
      </c>
      <c r="W459" s="63">
        <v>1</v>
      </c>
    </row>
    <row r="460" spans="2:23" ht="45" customHeight="1" x14ac:dyDescent="0.5">
      <c r="B460" s="133">
        <v>454</v>
      </c>
      <c r="C460" s="9">
        <v>1</v>
      </c>
      <c r="D460" s="16" t="s">
        <v>357</v>
      </c>
      <c r="E460" s="15" t="s">
        <v>409</v>
      </c>
      <c r="F460" s="15" t="s">
        <v>434</v>
      </c>
      <c r="G460" s="251"/>
      <c r="H460" s="71">
        <v>404</v>
      </c>
      <c r="I460" s="64" t="s">
        <v>1568</v>
      </c>
      <c r="J460" s="150">
        <v>3</v>
      </c>
      <c r="K460" s="153" t="s">
        <v>2890</v>
      </c>
      <c r="L460" s="11" t="s">
        <v>361</v>
      </c>
      <c r="W460" s="63">
        <v>1</v>
      </c>
    </row>
    <row r="461" spans="2:23" ht="45" customHeight="1" x14ac:dyDescent="0.5">
      <c r="B461" s="133">
        <v>455</v>
      </c>
      <c r="C461" s="9">
        <v>1</v>
      </c>
      <c r="D461" s="16" t="s">
        <v>357</v>
      </c>
      <c r="E461" s="15" t="s">
        <v>409</v>
      </c>
      <c r="F461" s="15" t="s">
        <v>434</v>
      </c>
      <c r="G461" s="252"/>
      <c r="H461" s="71">
        <v>405</v>
      </c>
      <c r="I461" s="64" t="s">
        <v>1569</v>
      </c>
      <c r="J461" s="150">
        <v>4</v>
      </c>
      <c r="K461" s="153" t="s">
        <v>2891</v>
      </c>
      <c r="L461" s="11" t="s">
        <v>361</v>
      </c>
      <c r="W461" s="63">
        <v>1</v>
      </c>
    </row>
    <row r="462" spans="2:23" ht="45" customHeight="1" x14ac:dyDescent="0.5">
      <c r="B462" s="133">
        <v>456</v>
      </c>
      <c r="C462" s="9">
        <v>1</v>
      </c>
      <c r="D462" s="16" t="s">
        <v>357</v>
      </c>
      <c r="E462" s="15" t="s">
        <v>409</v>
      </c>
      <c r="F462" s="17" t="s">
        <v>436</v>
      </c>
      <c r="G462" s="247" t="s">
        <v>2892</v>
      </c>
      <c r="H462" s="60">
        <v>406</v>
      </c>
      <c r="I462" s="64" t="s">
        <v>1570</v>
      </c>
      <c r="J462" s="148">
        <v>40</v>
      </c>
      <c r="K462" s="168" t="s">
        <v>2893</v>
      </c>
      <c r="L462" s="11" t="s">
        <v>361</v>
      </c>
      <c r="W462" s="63">
        <v>1</v>
      </c>
    </row>
    <row r="463" spans="2:23" ht="45" customHeight="1" x14ac:dyDescent="0.5">
      <c r="B463" s="133">
        <v>457</v>
      </c>
      <c r="C463" s="9">
        <v>1</v>
      </c>
      <c r="D463" s="16" t="s">
        <v>357</v>
      </c>
      <c r="E463" s="15" t="s">
        <v>409</v>
      </c>
      <c r="F463" s="17" t="s">
        <v>436</v>
      </c>
      <c r="G463" s="249"/>
      <c r="H463" s="60">
        <v>407</v>
      </c>
      <c r="I463" s="64" t="s">
        <v>1571</v>
      </c>
      <c r="J463" s="148">
        <v>100</v>
      </c>
      <c r="K463" s="168" t="s">
        <v>437</v>
      </c>
      <c r="L463" s="11" t="s">
        <v>361</v>
      </c>
      <c r="W463" s="63">
        <v>1</v>
      </c>
    </row>
    <row r="464" spans="2:23" ht="45" customHeight="1" x14ac:dyDescent="0.5">
      <c r="B464" s="133">
        <v>458</v>
      </c>
      <c r="C464" s="9">
        <v>1</v>
      </c>
      <c r="D464" s="16" t="s">
        <v>357</v>
      </c>
      <c r="E464" s="15" t="s">
        <v>409</v>
      </c>
      <c r="F464" s="17" t="s">
        <v>436</v>
      </c>
      <c r="G464" s="248"/>
      <c r="H464" s="60">
        <v>408</v>
      </c>
      <c r="I464" s="64" t="s">
        <v>1572</v>
      </c>
      <c r="J464" s="148">
        <v>40</v>
      </c>
      <c r="K464" s="168" t="s">
        <v>2894</v>
      </c>
      <c r="L464" s="11" t="s">
        <v>361</v>
      </c>
      <c r="W464" s="63">
        <v>1</v>
      </c>
    </row>
    <row r="465" spans="1:24" ht="45" customHeight="1" x14ac:dyDescent="0.5">
      <c r="B465" s="133">
        <v>459</v>
      </c>
      <c r="C465" s="9">
        <v>1</v>
      </c>
      <c r="D465" s="16" t="s">
        <v>357</v>
      </c>
      <c r="E465" s="15" t="s">
        <v>409</v>
      </c>
      <c r="F465" s="15" t="s">
        <v>438</v>
      </c>
      <c r="G465" s="250" t="s">
        <v>2895</v>
      </c>
      <c r="H465" s="71">
        <v>409</v>
      </c>
      <c r="I465" s="64" t="s">
        <v>1573</v>
      </c>
      <c r="J465" s="150">
        <v>40</v>
      </c>
      <c r="K465" s="131" t="s">
        <v>2896</v>
      </c>
      <c r="L465" s="11" t="s">
        <v>361</v>
      </c>
      <c r="W465" s="63">
        <v>1</v>
      </c>
    </row>
    <row r="466" spans="1:24" ht="45" customHeight="1" x14ac:dyDescent="0.5">
      <c r="B466" s="133">
        <v>460</v>
      </c>
      <c r="C466" s="9">
        <v>1</v>
      </c>
      <c r="D466" s="16" t="s">
        <v>357</v>
      </c>
      <c r="E466" s="15" t="s">
        <v>409</v>
      </c>
      <c r="F466" s="15" t="s">
        <v>438</v>
      </c>
      <c r="G466" s="252"/>
      <c r="H466" s="71">
        <v>410</v>
      </c>
      <c r="I466" s="64" t="s">
        <v>1574</v>
      </c>
      <c r="J466" s="150">
        <v>4</v>
      </c>
      <c r="K466" s="153" t="s">
        <v>439</v>
      </c>
      <c r="L466" s="11" t="s">
        <v>361</v>
      </c>
      <c r="W466" s="63">
        <v>1</v>
      </c>
    </row>
    <row r="467" spans="1:24" ht="45" customHeight="1" x14ac:dyDescent="0.5">
      <c r="B467" s="133">
        <v>461</v>
      </c>
      <c r="C467" s="9">
        <v>1</v>
      </c>
      <c r="D467" s="16" t="s">
        <v>357</v>
      </c>
      <c r="E467" s="15" t="s">
        <v>409</v>
      </c>
      <c r="F467" s="17" t="s">
        <v>440</v>
      </c>
      <c r="G467" s="254" t="s">
        <v>2897</v>
      </c>
      <c r="H467" s="60">
        <v>411</v>
      </c>
      <c r="I467" s="64" t="s">
        <v>1575</v>
      </c>
      <c r="J467" s="148">
        <v>1</v>
      </c>
      <c r="K467" s="165" t="s">
        <v>441</v>
      </c>
      <c r="L467" s="11" t="s">
        <v>361</v>
      </c>
      <c r="W467" s="63">
        <v>1</v>
      </c>
    </row>
    <row r="468" spans="1:24" ht="45" customHeight="1" x14ac:dyDescent="0.5">
      <c r="B468" s="133">
        <v>462</v>
      </c>
      <c r="C468" s="9">
        <v>1</v>
      </c>
      <c r="D468" s="16" t="s">
        <v>357</v>
      </c>
      <c r="E468" s="15" t="s">
        <v>409</v>
      </c>
      <c r="F468" s="17" t="s">
        <v>440</v>
      </c>
      <c r="G468" s="255"/>
      <c r="H468" s="60">
        <v>412</v>
      </c>
      <c r="I468" s="64" t="s">
        <v>1576</v>
      </c>
      <c r="J468" s="148">
        <v>1</v>
      </c>
      <c r="K468" s="165" t="s">
        <v>442</v>
      </c>
      <c r="L468" s="11" t="s">
        <v>361</v>
      </c>
      <c r="W468" s="63">
        <v>1</v>
      </c>
    </row>
    <row r="469" spans="1:24" ht="45" customHeight="1" x14ac:dyDescent="0.5">
      <c r="B469" s="133">
        <v>463</v>
      </c>
      <c r="C469" s="9">
        <v>1</v>
      </c>
      <c r="D469" s="16" t="s">
        <v>357</v>
      </c>
      <c r="E469" s="15" t="s">
        <v>409</v>
      </c>
      <c r="F469" s="17" t="s">
        <v>440</v>
      </c>
      <c r="G469" s="256"/>
      <c r="H469" s="60">
        <v>413</v>
      </c>
      <c r="I469" s="64" t="s">
        <v>1577</v>
      </c>
      <c r="J469" s="148">
        <v>1</v>
      </c>
      <c r="K469" s="165" t="s">
        <v>2898</v>
      </c>
      <c r="L469" s="11" t="s">
        <v>361</v>
      </c>
      <c r="W469" s="63">
        <v>1</v>
      </c>
    </row>
    <row r="470" spans="1:24" ht="45" customHeight="1" x14ac:dyDescent="0.5">
      <c r="B470" s="169"/>
      <c r="C470" s="17"/>
      <c r="D470" s="17"/>
      <c r="E470" s="17"/>
      <c r="F470" s="17"/>
      <c r="G470" s="142" t="s">
        <v>2899</v>
      </c>
      <c r="H470" s="143"/>
      <c r="I470" s="143"/>
      <c r="J470" s="142"/>
      <c r="K470" s="142"/>
      <c r="M470" s="55"/>
      <c r="N470" s="55"/>
      <c r="O470" s="55"/>
      <c r="P470" s="55"/>
      <c r="Q470" s="56"/>
      <c r="R470" s="57"/>
      <c r="S470" s="58">
        <v>6</v>
      </c>
      <c r="T470" s="57" t="s">
        <v>1256</v>
      </c>
      <c r="U470" s="58"/>
      <c r="V470" s="57"/>
      <c r="W470" s="59">
        <f>SUM(W471:W483)</f>
        <v>13</v>
      </c>
      <c r="X470" s="57" t="s">
        <v>1258</v>
      </c>
    </row>
    <row r="471" spans="1:24" ht="45" customHeight="1" x14ac:dyDescent="0.5">
      <c r="A471" s="156"/>
      <c r="B471" s="133"/>
      <c r="C471" s="9">
        <v>1</v>
      </c>
      <c r="D471" s="16" t="s">
        <v>357</v>
      </c>
      <c r="E471" s="14" t="s">
        <v>443</v>
      </c>
      <c r="F471" s="14" t="s">
        <v>444</v>
      </c>
      <c r="G471" s="257" t="s">
        <v>2900</v>
      </c>
      <c r="H471" s="144">
        <f>+H469+1</f>
        <v>414</v>
      </c>
      <c r="I471" s="64" t="s">
        <v>1578</v>
      </c>
      <c r="J471" s="144">
        <v>1</v>
      </c>
      <c r="K471" s="166" t="s">
        <v>445</v>
      </c>
      <c r="L471" s="11" t="s">
        <v>361</v>
      </c>
      <c r="W471" s="63">
        <v>1</v>
      </c>
    </row>
    <row r="472" spans="1:24" ht="45" customHeight="1" x14ac:dyDescent="0.5">
      <c r="A472" s="156"/>
      <c r="B472" s="133"/>
      <c r="C472" s="9">
        <v>1</v>
      </c>
      <c r="D472" s="16" t="s">
        <v>357</v>
      </c>
      <c r="E472" s="14" t="s">
        <v>443</v>
      </c>
      <c r="F472" s="14" t="s">
        <v>444</v>
      </c>
      <c r="G472" s="259"/>
      <c r="H472" s="144">
        <f>+H471+1</f>
        <v>415</v>
      </c>
      <c r="I472" s="64" t="s">
        <v>1579</v>
      </c>
      <c r="J472" s="144">
        <v>1</v>
      </c>
      <c r="K472" s="166" t="s">
        <v>446</v>
      </c>
      <c r="L472" s="11" t="s">
        <v>361</v>
      </c>
      <c r="W472" s="63">
        <v>1</v>
      </c>
    </row>
    <row r="473" spans="1:24" ht="45" customHeight="1" x14ac:dyDescent="0.5">
      <c r="A473" s="156"/>
      <c r="B473" s="133"/>
      <c r="C473" s="9">
        <v>1</v>
      </c>
      <c r="D473" s="16" t="s">
        <v>357</v>
      </c>
      <c r="E473" s="14" t="s">
        <v>443</v>
      </c>
      <c r="F473" s="17" t="s">
        <v>447</v>
      </c>
      <c r="G473" s="265" t="s">
        <v>2901</v>
      </c>
      <c r="H473" s="158">
        <f t="shared" ref="H473:H483" si="17">+H472+1</f>
        <v>416</v>
      </c>
      <c r="I473" s="64" t="s">
        <v>1580</v>
      </c>
      <c r="J473" s="158">
        <v>1</v>
      </c>
      <c r="K473" s="170" t="s">
        <v>448</v>
      </c>
      <c r="L473" s="11" t="s">
        <v>361</v>
      </c>
      <c r="W473" s="63">
        <v>1</v>
      </c>
    </row>
    <row r="474" spans="1:24" ht="45" customHeight="1" x14ac:dyDescent="0.5">
      <c r="A474" s="156"/>
      <c r="B474" s="133"/>
      <c r="C474" s="9">
        <v>1</v>
      </c>
      <c r="D474" s="16" t="s">
        <v>357</v>
      </c>
      <c r="E474" s="14" t="s">
        <v>443</v>
      </c>
      <c r="F474" s="17" t="s">
        <v>447</v>
      </c>
      <c r="G474" s="266"/>
      <c r="H474" s="158">
        <f t="shared" si="17"/>
        <v>417</v>
      </c>
      <c r="I474" s="64" t="s">
        <v>1581</v>
      </c>
      <c r="J474" s="158">
        <v>40</v>
      </c>
      <c r="K474" s="170" t="s">
        <v>2902</v>
      </c>
      <c r="L474" s="11" t="s">
        <v>361</v>
      </c>
      <c r="W474" s="63">
        <v>1</v>
      </c>
    </row>
    <row r="475" spans="1:24" ht="45" customHeight="1" x14ac:dyDescent="0.5">
      <c r="A475" s="156"/>
      <c r="B475" s="133"/>
      <c r="C475" s="9">
        <v>1</v>
      </c>
      <c r="D475" s="16" t="s">
        <v>357</v>
      </c>
      <c r="E475" s="14" t="s">
        <v>443</v>
      </c>
      <c r="F475" s="14" t="s">
        <v>449</v>
      </c>
      <c r="G475" s="166" t="s">
        <v>2903</v>
      </c>
      <c r="H475" s="144">
        <f t="shared" si="17"/>
        <v>418</v>
      </c>
      <c r="I475" s="64" t="s">
        <v>1582</v>
      </c>
      <c r="J475" s="144">
        <v>4</v>
      </c>
      <c r="K475" s="166" t="s">
        <v>450</v>
      </c>
      <c r="L475" s="11" t="s">
        <v>361</v>
      </c>
      <c r="W475" s="63">
        <v>1</v>
      </c>
    </row>
    <row r="476" spans="1:24" ht="45" customHeight="1" x14ac:dyDescent="0.5">
      <c r="A476" s="156"/>
      <c r="B476" s="133"/>
      <c r="C476" s="9">
        <v>1</v>
      </c>
      <c r="D476" s="16" t="s">
        <v>357</v>
      </c>
      <c r="E476" s="14" t="s">
        <v>443</v>
      </c>
      <c r="F476" s="17" t="s">
        <v>451</v>
      </c>
      <c r="G476" s="265" t="s">
        <v>2904</v>
      </c>
      <c r="H476" s="158">
        <f t="shared" si="17"/>
        <v>419</v>
      </c>
      <c r="I476" s="64" t="s">
        <v>1583</v>
      </c>
      <c r="J476" s="158">
        <v>4</v>
      </c>
      <c r="K476" s="170" t="s">
        <v>452</v>
      </c>
      <c r="L476" s="11" t="s">
        <v>361</v>
      </c>
      <c r="W476" s="63">
        <v>1</v>
      </c>
    </row>
    <row r="477" spans="1:24" ht="45" customHeight="1" x14ac:dyDescent="0.5">
      <c r="A477" s="156"/>
      <c r="B477" s="133"/>
      <c r="C477" s="9">
        <v>1</v>
      </c>
      <c r="D477" s="16" t="s">
        <v>357</v>
      </c>
      <c r="E477" s="14" t="s">
        <v>443</v>
      </c>
      <c r="F477" s="17" t="s">
        <v>451</v>
      </c>
      <c r="G477" s="266"/>
      <c r="H477" s="158">
        <f t="shared" si="17"/>
        <v>420</v>
      </c>
      <c r="I477" s="64" t="s">
        <v>1584</v>
      </c>
      <c r="J477" s="158">
        <v>4</v>
      </c>
      <c r="K477" s="170" t="s">
        <v>453</v>
      </c>
      <c r="L477" s="11" t="s">
        <v>361</v>
      </c>
      <c r="W477" s="63">
        <v>1</v>
      </c>
    </row>
    <row r="478" spans="1:24" ht="45" customHeight="1" x14ac:dyDescent="0.5">
      <c r="A478" s="156"/>
      <c r="B478" s="133"/>
      <c r="C478" s="9">
        <v>1</v>
      </c>
      <c r="D478" s="16" t="s">
        <v>357</v>
      </c>
      <c r="E478" s="14" t="s">
        <v>443</v>
      </c>
      <c r="F478" s="14" t="s">
        <v>454</v>
      </c>
      <c r="G478" s="166" t="s">
        <v>2905</v>
      </c>
      <c r="H478" s="144">
        <f t="shared" si="17"/>
        <v>421</v>
      </c>
      <c r="I478" s="64" t="s">
        <v>1585</v>
      </c>
      <c r="J478" s="144">
        <v>1</v>
      </c>
      <c r="K478" s="166" t="s">
        <v>455</v>
      </c>
      <c r="L478" s="11" t="s">
        <v>361</v>
      </c>
      <c r="W478" s="63">
        <v>1</v>
      </c>
    </row>
    <row r="479" spans="1:24" ht="45" customHeight="1" x14ac:dyDescent="0.5">
      <c r="A479" s="156"/>
      <c r="B479" s="133"/>
      <c r="C479" s="9">
        <v>1</v>
      </c>
      <c r="D479" s="16" t="s">
        <v>357</v>
      </c>
      <c r="E479" s="14" t="s">
        <v>443</v>
      </c>
      <c r="F479" s="17" t="s">
        <v>456</v>
      </c>
      <c r="G479" s="265" t="s">
        <v>2906</v>
      </c>
      <c r="H479" s="158">
        <f t="shared" si="17"/>
        <v>422</v>
      </c>
      <c r="I479" s="64" t="s">
        <v>1586</v>
      </c>
      <c r="J479" s="158">
        <v>1</v>
      </c>
      <c r="K479" s="170" t="s">
        <v>457</v>
      </c>
      <c r="L479" s="11" t="s">
        <v>361</v>
      </c>
      <c r="W479" s="63">
        <v>1</v>
      </c>
    </row>
    <row r="480" spans="1:24" ht="45" customHeight="1" x14ac:dyDescent="0.5">
      <c r="A480" s="156"/>
      <c r="B480" s="133"/>
      <c r="C480" s="9">
        <v>1</v>
      </c>
      <c r="D480" s="16" t="s">
        <v>357</v>
      </c>
      <c r="E480" s="14" t="s">
        <v>443</v>
      </c>
      <c r="F480" s="17" t="s">
        <v>456</v>
      </c>
      <c r="G480" s="267"/>
      <c r="H480" s="158">
        <f t="shared" si="17"/>
        <v>423</v>
      </c>
      <c r="I480" s="64" t="s">
        <v>1587</v>
      </c>
      <c r="J480" s="158">
        <v>1</v>
      </c>
      <c r="K480" s="170" t="s">
        <v>458</v>
      </c>
      <c r="L480" s="11" t="s">
        <v>361</v>
      </c>
      <c r="W480" s="63">
        <v>1</v>
      </c>
    </row>
    <row r="481" spans="1:24" ht="45" customHeight="1" x14ac:dyDescent="0.5">
      <c r="A481" s="156"/>
      <c r="B481" s="133"/>
      <c r="C481" s="9">
        <v>1</v>
      </c>
      <c r="D481" s="16" t="s">
        <v>357</v>
      </c>
      <c r="E481" s="14" t="s">
        <v>443</v>
      </c>
      <c r="F481" s="17" t="s">
        <v>456</v>
      </c>
      <c r="G481" s="267"/>
      <c r="H481" s="158">
        <f t="shared" si="17"/>
        <v>424</v>
      </c>
      <c r="I481" s="64" t="s">
        <v>1588</v>
      </c>
      <c r="J481" s="158">
        <v>10</v>
      </c>
      <c r="K481" s="170" t="s">
        <v>459</v>
      </c>
      <c r="L481" s="11" t="s">
        <v>361</v>
      </c>
      <c r="W481" s="63">
        <v>1</v>
      </c>
    </row>
    <row r="482" spans="1:24" ht="45" customHeight="1" x14ac:dyDescent="0.5">
      <c r="A482" s="156"/>
      <c r="B482" s="133"/>
      <c r="C482" s="9">
        <v>1</v>
      </c>
      <c r="D482" s="16" t="s">
        <v>357</v>
      </c>
      <c r="E482" s="14" t="s">
        <v>443</v>
      </c>
      <c r="F482" s="17" t="s">
        <v>456</v>
      </c>
      <c r="G482" s="267"/>
      <c r="H482" s="158">
        <f t="shared" si="17"/>
        <v>425</v>
      </c>
      <c r="I482" s="64" t="s">
        <v>1589</v>
      </c>
      <c r="J482" s="158">
        <v>4</v>
      </c>
      <c r="K482" s="170" t="s">
        <v>460</v>
      </c>
      <c r="L482" s="11" t="s">
        <v>361</v>
      </c>
      <c r="W482" s="63">
        <v>1</v>
      </c>
    </row>
    <row r="483" spans="1:24" ht="45" customHeight="1" x14ac:dyDescent="0.5">
      <c r="A483" s="156"/>
      <c r="B483" s="133"/>
      <c r="C483" s="9">
        <v>1</v>
      </c>
      <c r="D483" s="16" t="s">
        <v>357</v>
      </c>
      <c r="E483" s="14" t="s">
        <v>443</v>
      </c>
      <c r="F483" s="17" t="s">
        <v>456</v>
      </c>
      <c r="G483" s="266"/>
      <c r="H483" s="158">
        <f t="shared" si="17"/>
        <v>426</v>
      </c>
      <c r="I483" s="64" t="s">
        <v>1590</v>
      </c>
      <c r="J483" s="158">
        <v>10</v>
      </c>
      <c r="K483" s="170" t="s">
        <v>461</v>
      </c>
      <c r="L483" s="11" t="s">
        <v>361</v>
      </c>
      <c r="W483" s="63">
        <v>1</v>
      </c>
    </row>
    <row r="484" spans="1:24" ht="45" customHeight="1" x14ac:dyDescent="0.5">
      <c r="B484" s="133">
        <v>464</v>
      </c>
      <c r="G484" s="134" t="s">
        <v>2907</v>
      </c>
      <c r="H484" s="135"/>
      <c r="I484" s="171"/>
      <c r="J484" s="172"/>
      <c r="K484" s="172"/>
      <c r="M484" s="48"/>
      <c r="N484" s="48"/>
      <c r="O484" s="48">
        <v>4</v>
      </c>
      <c r="P484" s="48" t="s">
        <v>1591</v>
      </c>
      <c r="Q484" s="72">
        <f>SUM(Q485:Q644)</f>
        <v>15</v>
      </c>
      <c r="R484" s="50" t="s">
        <v>1255</v>
      </c>
      <c r="S484" s="72">
        <f>SUM(S485:S644)/2</f>
        <v>34</v>
      </c>
      <c r="T484" s="50" t="s">
        <v>1256</v>
      </c>
      <c r="U484" s="72">
        <f>SUM(U485:U644)</f>
        <v>22</v>
      </c>
      <c r="V484" s="50" t="s">
        <v>1257</v>
      </c>
      <c r="W484" s="72">
        <f>SUM(W485:W644)/3</f>
        <v>141</v>
      </c>
      <c r="X484" s="50" t="s">
        <v>1258</v>
      </c>
    </row>
    <row r="485" spans="1:24" ht="45" customHeight="1" x14ac:dyDescent="0.5">
      <c r="B485" s="133">
        <v>465</v>
      </c>
      <c r="G485" s="138" t="s">
        <v>2908</v>
      </c>
      <c r="H485" s="139"/>
      <c r="I485" s="139"/>
      <c r="J485" s="139"/>
      <c r="K485" s="160"/>
      <c r="M485" s="66"/>
      <c r="N485" s="66"/>
      <c r="O485" s="66"/>
      <c r="P485" s="66"/>
      <c r="Q485" s="67">
        <v>4</v>
      </c>
      <c r="R485" s="68" t="s">
        <v>1255</v>
      </c>
      <c r="S485" s="69">
        <f>SUM(S486:S535)</f>
        <v>11</v>
      </c>
      <c r="T485" s="68" t="s">
        <v>1256</v>
      </c>
      <c r="U485" s="69">
        <v>4</v>
      </c>
      <c r="V485" s="68" t="s">
        <v>1257</v>
      </c>
      <c r="W485" s="69">
        <f>SUM(W486:W535)/2</f>
        <v>46</v>
      </c>
      <c r="X485" s="68" t="s">
        <v>1258</v>
      </c>
    </row>
    <row r="486" spans="1:24" ht="45" customHeight="1" x14ac:dyDescent="0.5">
      <c r="B486" s="133">
        <v>466</v>
      </c>
      <c r="G486" s="142" t="s">
        <v>2909</v>
      </c>
      <c r="H486" s="143"/>
      <c r="I486" s="143"/>
      <c r="J486" s="142"/>
      <c r="K486" s="142"/>
      <c r="M486" s="55"/>
      <c r="N486" s="55"/>
      <c r="O486" s="55"/>
      <c r="P486" s="55"/>
      <c r="Q486" s="56"/>
      <c r="R486" s="57"/>
      <c r="S486" s="58">
        <v>3</v>
      </c>
      <c r="T486" s="57" t="s">
        <v>1256</v>
      </c>
      <c r="U486" s="58"/>
      <c r="V486" s="57"/>
      <c r="W486" s="59">
        <f>SUM(W487:W497)</f>
        <v>11</v>
      </c>
      <c r="X486" s="57" t="s">
        <v>1258</v>
      </c>
    </row>
    <row r="487" spans="1:24" ht="45" customHeight="1" x14ac:dyDescent="0.5">
      <c r="A487" s="7">
        <v>1</v>
      </c>
      <c r="B487" s="133">
        <v>467</v>
      </c>
      <c r="C487" s="18">
        <v>2</v>
      </c>
      <c r="D487" s="13">
        <v>2.1</v>
      </c>
      <c r="E487" s="14" t="s">
        <v>462</v>
      </c>
      <c r="F487" s="14" t="s">
        <v>463</v>
      </c>
      <c r="G487" s="268" t="s">
        <v>2910</v>
      </c>
      <c r="H487" s="144">
        <f>+H483+1</f>
        <v>427</v>
      </c>
      <c r="I487" s="64" t="s">
        <v>2911</v>
      </c>
      <c r="J487" s="144">
        <v>1</v>
      </c>
      <c r="K487" s="146" t="s">
        <v>464</v>
      </c>
      <c r="L487" s="11" t="s">
        <v>465</v>
      </c>
      <c r="W487" s="63">
        <v>1</v>
      </c>
    </row>
    <row r="488" spans="1:24" ht="45" customHeight="1" x14ac:dyDescent="0.5">
      <c r="A488" s="7">
        <v>2</v>
      </c>
      <c r="B488" s="133">
        <v>468</v>
      </c>
      <c r="C488" s="18">
        <v>2</v>
      </c>
      <c r="D488" s="13">
        <v>2.1</v>
      </c>
      <c r="E488" s="14" t="s">
        <v>462</v>
      </c>
      <c r="F488" s="14" t="s">
        <v>463</v>
      </c>
      <c r="G488" s="269"/>
      <c r="H488" s="144">
        <f>+H487+1</f>
        <v>428</v>
      </c>
      <c r="I488" s="64" t="s">
        <v>2912</v>
      </c>
      <c r="J488" s="157">
        <v>1</v>
      </c>
      <c r="K488" s="146" t="s">
        <v>466</v>
      </c>
      <c r="L488" s="11" t="s">
        <v>465</v>
      </c>
      <c r="W488" s="63">
        <v>1</v>
      </c>
    </row>
    <row r="489" spans="1:24" ht="45" customHeight="1" x14ac:dyDescent="0.5">
      <c r="A489" s="7">
        <v>3</v>
      </c>
      <c r="B489" s="133">
        <v>469</v>
      </c>
      <c r="C489" s="18">
        <v>2</v>
      </c>
      <c r="D489" s="13">
        <v>2.1</v>
      </c>
      <c r="E489" s="14" t="s">
        <v>462</v>
      </c>
      <c r="F489" s="14" t="s">
        <v>463</v>
      </c>
      <c r="G489" s="269"/>
      <c r="H489" s="144">
        <f t="shared" ref="H489:H497" si="18">+H488+1</f>
        <v>429</v>
      </c>
      <c r="I489" s="64" t="s">
        <v>2913</v>
      </c>
      <c r="J489" s="144">
        <v>4</v>
      </c>
      <c r="K489" s="146" t="s">
        <v>467</v>
      </c>
      <c r="L489" s="11" t="s">
        <v>465</v>
      </c>
      <c r="W489" s="63">
        <v>1</v>
      </c>
    </row>
    <row r="490" spans="1:24" ht="45" customHeight="1" x14ac:dyDescent="0.5">
      <c r="A490" s="7">
        <v>4</v>
      </c>
      <c r="B490" s="133">
        <v>470</v>
      </c>
      <c r="C490" s="18">
        <v>2</v>
      </c>
      <c r="D490" s="13">
        <v>2.1</v>
      </c>
      <c r="E490" s="14" t="s">
        <v>462</v>
      </c>
      <c r="F490" s="14" t="s">
        <v>463</v>
      </c>
      <c r="G490" s="269"/>
      <c r="H490" s="144">
        <f t="shared" si="18"/>
        <v>430</v>
      </c>
      <c r="I490" s="64" t="s">
        <v>2914</v>
      </c>
      <c r="J490" s="144">
        <v>4</v>
      </c>
      <c r="K490" s="146" t="s">
        <v>468</v>
      </c>
      <c r="L490" s="11" t="s">
        <v>465</v>
      </c>
      <c r="W490" s="63">
        <v>1</v>
      </c>
    </row>
    <row r="491" spans="1:24" ht="45" customHeight="1" x14ac:dyDescent="0.5">
      <c r="A491" s="7">
        <v>5</v>
      </c>
      <c r="B491" s="133">
        <v>471</v>
      </c>
      <c r="C491" s="18">
        <v>2</v>
      </c>
      <c r="D491" s="13">
        <v>2.1</v>
      </c>
      <c r="E491" s="14" t="s">
        <v>462</v>
      </c>
      <c r="F491" s="14" t="s">
        <v>463</v>
      </c>
      <c r="G491" s="270"/>
      <c r="H491" s="144">
        <f t="shared" si="18"/>
        <v>431</v>
      </c>
      <c r="I491" s="64" t="s">
        <v>2915</v>
      </c>
      <c r="J491" s="144">
        <v>4</v>
      </c>
      <c r="K491" s="146" t="s">
        <v>469</v>
      </c>
      <c r="L491" s="11" t="s">
        <v>465</v>
      </c>
      <c r="W491" s="63">
        <v>1</v>
      </c>
    </row>
    <row r="492" spans="1:24" ht="45" customHeight="1" x14ac:dyDescent="0.5">
      <c r="A492" s="7">
        <v>6</v>
      </c>
      <c r="B492" s="133">
        <v>472</v>
      </c>
      <c r="C492" s="18">
        <v>2</v>
      </c>
      <c r="D492" s="13">
        <v>2.1</v>
      </c>
      <c r="E492" s="14" t="s">
        <v>462</v>
      </c>
      <c r="F492" s="17" t="s">
        <v>470</v>
      </c>
      <c r="G492" s="271" t="s">
        <v>2916</v>
      </c>
      <c r="H492" s="60">
        <f t="shared" si="18"/>
        <v>432</v>
      </c>
      <c r="I492" s="64" t="s">
        <v>2917</v>
      </c>
      <c r="J492" s="60">
        <v>2</v>
      </c>
      <c r="K492" s="147" t="s">
        <v>471</v>
      </c>
      <c r="L492" s="11" t="s">
        <v>465</v>
      </c>
      <c r="W492" s="63">
        <v>1</v>
      </c>
    </row>
    <row r="493" spans="1:24" ht="45" customHeight="1" x14ac:dyDescent="0.5">
      <c r="A493" s="7">
        <v>7</v>
      </c>
      <c r="B493" s="133">
        <v>473</v>
      </c>
      <c r="C493" s="18">
        <v>2</v>
      </c>
      <c r="D493" s="13">
        <v>2.1</v>
      </c>
      <c r="E493" s="14" t="s">
        <v>462</v>
      </c>
      <c r="F493" s="17" t="s">
        <v>470</v>
      </c>
      <c r="G493" s="272"/>
      <c r="H493" s="60">
        <f t="shared" si="18"/>
        <v>433</v>
      </c>
      <c r="I493" s="64" t="s">
        <v>2918</v>
      </c>
      <c r="J493" s="60">
        <v>16</v>
      </c>
      <c r="K493" s="147" t="s">
        <v>472</v>
      </c>
      <c r="L493" s="11" t="s">
        <v>465</v>
      </c>
      <c r="W493" s="63">
        <v>1</v>
      </c>
    </row>
    <row r="494" spans="1:24" ht="45" customHeight="1" x14ac:dyDescent="0.5">
      <c r="A494" s="7">
        <v>8</v>
      </c>
      <c r="B494" s="133">
        <v>474</v>
      </c>
      <c r="C494" s="18">
        <v>2</v>
      </c>
      <c r="D494" s="13">
        <v>2.1</v>
      </c>
      <c r="E494" s="14" t="s">
        <v>462</v>
      </c>
      <c r="F494" s="17" t="s">
        <v>470</v>
      </c>
      <c r="G494" s="273"/>
      <c r="H494" s="60">
        <f t="shared" si="18"/>
        <v>434</v>
      </c>
      <c r="I494" s="64" t="s">
        <v>2919</v>
      </c>
      <c r="J494" s="60">
        <v>4</v>
      </c>
      <c r="K494" s="147" t="s">
        <v>473</v>
      </c>
      <c r="L494" s="11" t="s">
        <v>465</v>
      </c>
      <c r="W494" s="63">
        <v>1</v>
      </c>
    </row>
    <row r="495" spans="1:24" ht="45" customHeight="1" x14ac:dyDescent="0.5">
      <c r="A495" s="7">
        <v>9</v>
      </c>
      <c r="B495" s="133">
        <v>475</v>
      </c>
      <c r="C495" s="18">
        <v>2</v>
      </c>
      <c r="D495" s="13">
        <v>2.1</v>
      </c>
      <c r="E495" s="14" t="s">
        <v>462</v>
      </c>
      <c r="F495" s="14" t="s">
        <v>474</v>
      </c>
      <c r="G495" s="268" t="s">
        <v>2920</v>
      </c>
      <c r="H495" s="144">
        <f t="shared" si="18"/>
        <v>435</v>
      </c>
      <c r="I495" s="64" t="s">
        <v>2921</v>
      </c>
      <c r="J495" s="144">
        <v>500</v>
      </c>
      <c r="K495" s="146" t="s">
        <v>2922</v>
      </c>
      <c r="L495" s="11" t="s">
        <v>465</v>
      </c>
      <c r="W495" s="63">
        <v>1</v>
      </c>
    </row>
    <row r="496" spans="1:24" ht="45" customHeight="1" x14ac:dyDescent="0.5">
      <c r="A496" s="7">
        <v>10</v>
      </c>
      <c r="B496" s="133">
        <v>476</v>
      </c>
      <c r="C496" s="18">
        <v>2</v>
      </c>
      <c r="D496" s="13">
        <v>2.1</v>
      </c>
      <c r="E496" s="14" t="s">
        <v>462</v>
      </c>
      <c r="F496" s="14" t="s">
        <v>474</v>
      </c>
      <c r="G496" s="269"/>
      <c r="H496" s="144">
        <f t="shared" si="18"/>
        <v>436</v>
      </c>
      <c r="I496" s="64" t="s">
        <v>2923</v>
      </c>
      <c r="J496" s="157">
        <v>1</v>
      </c>
      <c r="K496" s="146" t="s">
        <v>475</v>
      </c>
      <c r="L496" s="11" t="s">
        <v>465</v>
      </c>
      <c r="W496" s="63">
        <v>1</v>
      </c>
    </row>
    <row r="497" spans="1:24" ht="45" customHeight="1" x14ac:dyDescent="0.5">
      <c r="A497" s="7">
        <v>11</v>
      </c>
      <c r="B497" s="133">
        <v>477</v>
      </c>
      <c r="C497" s="18">
        <v>2</v>
      </c>
      <c r="D497" s="13">
        <v>2.1</v>
      </c>
      <c r="E497" s="14" t="s">
        <v>462</v>
      </c>
      <c r="F497" s="14" t="s">
        <v>474</v>
      </c>
      <c r="G497" s="270"/>
      <c r="H497" s="144">
        <f t="shared" si="18"/>
        <v>437</v>
      </c>
      <c r="I497" s="64" t="s">
        <v>2924</v>
      </c>
      <c r="J497" s="157">
        <v>1</v>
      </c>
      <c r="K497" s="146" t="s">
        <v>476</v>
      </c>
      <c r="L497" s="11" t="s">
        <v>465</v>
      </c>
      <c r="W497" s="63">
        <v>1</v>
      </c>
    </row>
    <row r="498" spans="1:24" ht="45" customHeight="1" x14ac:dyDescent="0.5">
      <c r="B498" s="133">
        <v>478</v>
      </c>
      <c r="G498" s="142" t="s">
        <v>2925</v>
      </c>
      <c r="H498" s="143"/>
      <c r="I498" s="143"/>
      <c r="J498" s="142"/>
      <c r="K498" s="142"/>
      <c r="M498" s="55"/>
      <c r="N498" s="55"/>
      <c r="O498" s="55"/>
      <c r="P498" s="55"/>
      <c r="Q498" s="56"/>
      <c r="R498" s="57"/>
      <c r="S498" s="58">
        <v>3</v>
      </c>
      <c r="T498" s="57" t="s">
        <v>1256</v>
      </c>
      <c r="U498" s="58"/>
      <c r="V498" s="57"/>
      <c r="W498" s="59">
        <f>SUM(W499:W510)</f>
        <v>12</v>
      </c>
      <c r="X498" s="57" t="s">
        <v>1258</v>
      </c>
    </row>
    <row r="499" spans="1:24" ht="45" customHeight="1" x14ac:dyDescent="0.5">
      <c r="A499" s="7">
        <v>12</v>
      </c>
      <c r="B499" s="133">
        <v>479</v>
      </c>
      <c r="C499" s="18">
        <v>2</v>
      </c>
      <c r="D499" s="13">
        <v>2.1</v>
      </c>
      <c r="E499" s="15" t="s">
        <v>477</v>
      </c>
      <c r="F499" s="15" t="s">
        <v>478</v>
      </c>
      <c r="G499" s="274" t="s">
        <v>2926</v>
      </c>
      <c r="H499" s="71">
        <f>+H497+1</f>
        <v>438</v>
      </c>
      <c r="I499" s="64" t="s">
        <v>2927</v>
      </c>
      <c r="J499" s="71">
        <v>30</v>
      </c>
      <c r="K499" s="73" t="s">
        <v>479</v>
      </c>
      <c r="L499" s="11" t="s">
        <v>465</v>
      </c>
      <c r="W499" s="63">
        <v>1</v>
      </c>
    </row>
    <row r="500" spans="1:24" ht="45" customHeight="1" x14ac:dyDescent="0.5">
      <c r="A500" s="7">
        <v>13</v>
      </c>
      <c r="B500" s="133">
        <v>480</v>
      </c>
      <c r="C500" s="18">
        <v>2</v>
      </c>
      <c r="D500" s="13">
        <v>2.1</v>
      </c>
      <c r="E500" s="15" t="s">
        <v>477</v>
      </c>
      <c r="F500" s="15" t="s">
        <v>478</v>
      </c>
      <c r="G500" s="275"/>
      <c r="H500" s="71">
        <f>+H499+1</f>
        <v>439</v>
      </c>
      <c r="I500" s="64" t="s">
        <v>2928</v>
      </c>
      <c r="J500" s="71">
        <v>4</v>
      </c>
      <c r="K500" s="73" t="s">
        <v>480</v>
      </c>
      <c r="L500" s="11" t="s">
        <v>465</v>
      </c>
      <c r="W500" s="63">
        <v>1</v>
      </c>
    </row>
    <row r="501" spans="1:24" ht="45" customHeight="1" x14ac:dyDescent="0.5">
      <c r="A501" s="7">
        <v>14</v>
      </c>
      <c r="B501" s="133">
        <v>481</v>
      </c>
      <c r="C501" s="18">
        <v>2</v>
      </c>
      <c r="D501" s="13">
        <v>2.1</v>
      </c>
      <c r="E501" s="15" t="s">
        <v>477</v>
      </c>
      <c r="F501" s="15" t="s">
        <v>478</v>
      </c>
      <c r="G501" s="276"/>
      <c r="H501" s="71">
        <f t="shared" ref="H501:H510" si="19">+H500+1</f>
        <v>440</v>
      </c>
      <c r="I501" s="64" t="s">
        <v>2929</v>
      </c>
      <c r="J501" s="71">
        <v>9</v>
      </c>
      <c r="K501" s="73" t="s">
        <v>481</v>
      </c>
      <c r="L501" s="11" t="s">
        <v>465</v>
      </c>
      <c r="W501" s="63">
        <v>1</v>
      </c>
    </row>
    <row r="502" spans="1:24" ht="45" customHeight="1" x14ac:dyDescent="0.5">
      <c r="A502" s="7">
        <v>15</v>
      </c>
      <c r="B502" s="133">
        <v>482</v>
      </c>
      <c r="C502" s="18">
        <v>2</v>
      </c>
      <c r="D502" s="13">
        <v>2.1</v>
      </c>
      <c r="E502" s="15" t="s">
        <v>477</v>
      </c>
      <c r="F502" s="17" t="s">
        <v>482</v>
      </c>
      <c r="G502" s="271" t="s">
        <v>2930</v>
      </c>
      <c r="H502" s="60">
        <f t="shared" si="19"/>
        <v>441</v>
      </c>
      <c r="I502" s="64" t="s">
        <v>2931</v>
      </c>
      <c r="J502" s="155">
        <v>1</v>
      </c>
      <c r="K502" s="147" t="s">
        <v>483</v>
      </c>
      <c r="L502" s="11" t="s">
        <v>465</v>
      </c>
      <c r="W502" s="63">
        <v>1</v>
      </c>
    </row>
    <row r="503" spans="1:24" ht="45" customHeight="1" x14ac:dyDescent="0.5">
      <c r="A503" s="7">
        <v>16</v>
      </c>
      <c r="B503" s="133">
        <v>483</v>
      </c>
      <c r="C503" s="18">
        <v>2</v>
      </c>
      <c r="D503" s="13">
        <v>2.1</v>
      </c>
      <c r="E503" s="15" t="s">
        <v>477</v>
      </c>
      <c r="F503" s="17" t="s">
        <v>482</v>
      </c>
      <c r="G503" s="272"/>
      <c r="H503" s="60">
        <f t="shared" si="19"/>
        <v>442</v>
      </c>
      <c r="I503" s="64" t="s">
        <v>2932</v>
      </c>
      <c r="J503" s="60">
        <v>1</v>
      </c>
      <c r="K503" s="147" t="s">
        <v>484</v>
      </c>
      <c r="L503" s="11" t="s">
        <v>465</v>
      </c>
      <c r="W503" s="63">
        <v>1</v>
      </c>
    </row>
    <row r="504" spans="1:24" ht="45" customHeight="1" x14ac:dyDescent="0.5">
      <c r="A504" s="7">
        <v>17</v>
      </c>
      <c r="B504" s="133">
        <v>484</v>
      </c>
      <c r="C504" s="18">
        <v>2</v>
      </c>
      <c r="D504" s="13">
        <v>2.1</v>
      </c>
      <c r="E504" s="15" t="s">
        <v>477</v>
      </c>
      <c r="F504" s="17" t="s">
        <v>482</v>
      </c>
      <c r="G504" s="272"/>
      <c r="H504" s="60">
        <f t="shared" si="19"/>
        <v>443</v>
      </c>
      <c r="I504" s="64" t="s">
        <v>2933</v>
      </c>
      <c r="J504" s="155">
        <v>1</v>
      </c>
      <c r="K504" s="147" t="s">
        <v>485</v>
      </c>
      <c r="L504" s="11" t="s">
        <v>465</v>
      </c>
      <c r="W504" s="63">
        <v>1</v>
      </c>
    </row>
    <row r="505" spans="1:24" ht="45" customHeight="1" x14ac:dyDescent="0.5">
      <c r="A505" s="7">
        <v>18</v>
      </c>
      <c r="B505" s="133">
        <v>485</v>
      </c>
      <c r="C505" s="18">
        <v>2</v>
      </c>
      <c r="D505" s="13">
        <v>2.1</v>
      </c>
      <c r="E505" s="15" t="s">
        <v>477</v>
      </c>
      <c r="F505" s="17" t="s">
        <v>482</v>
      </c>
      <c r="G505" s="272"/>
      <c r="H505" s="60">
        <f t="shared" si="19"/>
        <v>444</v>
      </c>
      <c r="I505" s="64" t="s">
        <v>2934</v>
      </c>
      <c r="J505" s="60">
        <v>4</v>
      </c>
      <c r="K505" s="147" t="s">
        <v>486</v>
      </c>
      <c r="L505" s="11" t="s">
        <v>465</v>
      </c>
      <c r="W505" s="63">
        <v>1</v>
      </c>
    </row>
    <row r="506" spans="1:24" ht="45" customHeight="1" x14ac:dyDescent="0.5">
      <c r="A506" s="7">
        <v>19</v>
      </c>
      <c r="B506" s="133">
        <v>486</v>
      </c>
      <c r="C506" s="18">
        <v>2</v>
      </c>
      <c r="D506" s="13">
        <v>2.1</v>
      </c>
      <c r="E506" s="15" t="s">
        <v>477</v>
      </c>
      <c r="F506" s="17" t="s">
        <v>482</v>
      </c>
      <c r="G506" s="273"/>
      <c r="H506" s="60">
        <f t="shared" si="19"/>
        <v>445</v>
      </c>
      <c r="I506" s="64" t="s">
        <v>2935</v>
      </c>
      <c r="J506" s="155">
        <v>1</v>
      </c>
      <c r="K506" s="147" t="s">
        <v>487</v>
      </c>
      <c r="L506" s="11" t="s">
        <v>465</v>
      </c>
      <c r="W506" s="63">
        <v>1</v>
      </c>
    </row>
    <row r="507" spans="1:24" ht="45" customHeight="1" x14ac:dyDescent="0.5">
      <c r="A507" s="7">
        <v>20</v>
      </c>
      <c r="B507" s="133">
        <v>487</v>
      </c>
      <c r="C507" s="18">
        <v>2</v>
      </c>
      <c r="D507" s="13">
        <v>2.1</v>
      </c>
      <c r="E507" s="15" t="s">
        <v>477</v>
      </c>
      <c r="F507" s="15" t="s">
        <v>488</v>
      </c>
      <c r="G507" s="274" t="s">
        <v>2936</v>
      </c>
      <c r="H507" s="71">
        <f t="shared" si="19"/>
        <v>446</v>
      </c>
      <c r="I507" s="64" t="s">
        <v>2937</v>
      </c>
      <c r="J507" s="71">
        <v>4</v>
      </c>
      <c r="K507" s="73" t="s">
        <v>489</v>
      </c>
      <c r="L507" s="11" t="s">
        <v>465</v>
      </c>
      <c r="W507" s="63">
        <v>1</v>
      </c>
    </row>
    <row r="508" spans="1:24" ht="45" customHeight="1" x14ac:dyDescent="0.5">
      <c r="A508" s="7">
        <v>21</v>
      </c>
      <c r="B508" s="133">
        <v>488</v>
      </c>
      <c r="C508" s="18">
        <v>2</v>
      </c>
      <c r="D508" s="13">
        <v>2.1</v>
      </c>
      <c r="E508" s="15" t="s">
        <v>477</v>
      </c>
      <c r="F508" s="15" t="s">
        <v>488</v>
      </c>
      <c r="G508" s="275"/>
      <c r="H508" s="71">
        <f t="shared" si="19"/>
        <v>447</v>
      </c>
      <c r="I508" s="64" t="s">
        <v>2938</v>
      </c>
      <c r="J508" s="71">
        <v>1</v>
      </c>
      <c r="K508" s="73" t="s">
        <v>490</v>
      </c>
      <c r="L508" s="11" t="s">
        <v>465</v>
      </c>
      <c r="W508" s="63">
        <v>1</v>
      </c>
    </row>
    <row r="509" spans="1:24" ht="45" customHeight="1" x14ac:dyDescent="0.5">
      <c r="A509" s="7">
        <v>22</v>
      </c>
      <c r="B509" s="133">
        <v>489</v>
      </c>
      <c r="C509" s="18">
        <v>2</v>
      </c>
      <c r="D509" s="13">
        <v>2.1</v>
      </c>
      <c r="E509" s="15" t="s">
        <v>477</v>
      </c>
      <c r="F509" s="15" t="s">
        <v>488</v>
      </c>
      <c r="G509" s="275"/>
      <c r="H509" s="71">
        <f t="shared" si="19"/>
        <v>448</v>
      </c>
      <c r="I509" s="64" t="s">
        <v>2939</v>
      </c>
      <c r="J509" s="71">
        <v>20</v>
      </c>
      <c r="K509" s="73" t="s">
        <v>491</v>
      </c>
      <c r="L509" s="11" t="s">
        <v>465</v>
      </c>
      <c r="W509" s="63">
        <v>1</v>
      </c>
    </row>
    <row r="510" spans="1:24" ht="45" customHeight="1" x14ac:dyDescent="0.5">
      <c r="A510" s="7">
        <v>23</v>
      </c>
      <c r="B510" s="133">
        <v>490</v>
      </c>
      <c r="C510" s="18">
        <v>2</v>
      </c>
      <c r="D510" s="13">
        <v>2.1</v>
      </c>
      <c r="E510" s="15" t="s">
        <v>477</v>
      </c>
      <c r="F510" s="15" t="s">
        <v>488</v>
      </c>
      <c r="G510" s="276"/>
      <c r="H510" s="71">
        <f t="shared" si="19"/>
        <v>449</v>
      </c>
      <c r="I510" s="64" t="s">
        <v>2940</v>
      </c>
      <c r="J510" s="71">
        <v>4</v>
      </c>
      <c r="K510" s="73" t="s">
        <v>492</v>
      </c>
      <c r="L510" s="11" t="s">
        <v>465</v>
      </c>
      <c r="W510" s="63">
        <v>1</v>
      </c>
    </row>
    <row r="511" spans="1:24" ht="45" customHeight="1" x14ac:dyDescent="0.5">
      <c r="B511" s="133">
        <v>491</v>
      </c>
      <c r="G511" s="142" t="s">
        <v>2941</v>
      </c>
      <c r="H511" s="143"/>
      <c r="I511" s="143"/>
      <c r="J511" s="142"/>
      <c r="K511" s="142"/>
      <c r="M511" s="55"/>
      <c r="N511" s="55"/>
      <c r="O511" s="55"/>
      <c r="P511" s="55"/>
      <c r="Q511" s="56"/>
      <c r="R511" s="57"/>
      <c r="S511" s="58">
        <v>3</v>
      </c>
      <c r="T511" s="57" t="s">
        <v>1256</v>
      </c>
      <c r="U511" s="58"/>
      <c r="V511" s="57"/>
      <c r="W511" s="59">
        <f>SUM(W512:W527)</f>
        <v>16</v>
      </c>
      <c r="X511" s="57" t="s">
        <v>1258</v>
      </c>
    </row>
    <row r="512" spans="1:24" ht="45" customHeight="1" x14ac:dyDescent="0.5">
      <c r="A512" s="7">
        <v>24</v>
      </c>
      <c r="B512" s="133">
        <v>492</v>
      </c>
      <c r="C512" s="18">
        <v>2</v>
      </c>
      <c r="D512" s="13">
        <v>2.1</v>
      </c>
      <c r="E512" s="14" t="s">
        <v>493</v>
      </c>
      <c r="F512" s="14" t="s">
        <v>494</v>
      </c>
      <c r="G512" s="268" t="s">
        <v>2942</v>
      </c>
      <c r="H512" s="144">
        <f>+H510+1</f>
        <v>450</v>
      </c>
      <c r="I512" s="64" t="s">
        <v>2943</v>
      </c>
      <c r="J512" s="144">
        <v>1</v>
      </c>
      <c r="K512" s="146" t="s">
        <v>495</v>
      </c>
      <c r="L512" s="11" t="s">
        <v>465</v>
      </c>
      <c r="W512" s="63">
        <v>1</v>
      </c>
    </row>
    <row r="513" spans="1:24" ht="45" customHeight="1" x14ac:dyDescent="0.5">
      <c r="A513" s="7">
        <v>25</v>
      </c>
      <c r="B513" s="133">
        <v>493</v>
      </c>
      <c r="C513" s="18">
        <v>2</v>
      </c>
      <c r="D513" s="13">
        <v>2.1</v>
      </c>
      <c r="E513" s="14" t="s">
        <v>493</v>
      </c>
      <c r="F513" s="14" t="s">
        <v>494</v>
      </c>
      <c r="G513" s="269"/>
      <c r="H513" s="144">
        <f>+H512+1</f>
        <v>451</v>
      </c>
      <c r="I513" s="64" t="s">
        <v>2944</v>
      </c>
      <c r="J513" s="157">
        <v>1</v>
      </c>
      <c r="K513" s="146" t="s">
        <v>496</v>
      </c>
      <c r="L513" s="11" t="s">
        <v>465</v>
      </c>
      <c r="W513" s="63">
        <v>1</v>
      </c>
    </row>
    <row r="514" spans="1:24" ht="45" customHeight="1" x14ac:dyDescent="0.5">
      <c r="A514" s="7">
        <v>26</v>
      </c>
      <c r="B514" s="133">
        <v>494</v>
      </c>
      <c r="C514" s="18">
        <v>2</v>
      </c>
      <c r="D514" s="13">
        <v>2.1</v>
      </c>
      <c r="E514" s="14" t="s">
        <v>493</v>
      </c>
      <c r="F514" s="14" t="s">
        <v>494</v>
      </c>
      <c r="G514" s="269"/>
      <c r="H514" s="144">
        <f t="shared" ref="H514:H527" si="20">+H513+1</f>
        <v>452</v>
      </c>
      <c r="I514" s="64" t="s">
        <v>2945</v>
      </c>
      <c r="J514" s="157">
        <v>1</v>
      </c>
      <c r="K514" s="146" t="s">
        <v>497</v>
      </c>
      <c r="L514" s="11" t="s">
        <v>465</v>
      </c>
      <c r="W514" s="63">
        <v>1</v>
      </c>
    </row>
    <row r="515" spans="1:24" ht="45" customHeight="1" x14ac:dyDescent="0.5">
      <c r="A515" s="7">
        <v>27</v>
      </c>
      <c r="B515" s="133">
        <v>495</v>
      </c>
      <c r="C515" s="18">
        <v>2</v>
      </c>
      <c r="D515" s="13">
        <v>2.1</v>
      </c>
      <c r="E515" s="14" t="s">
        <v>493</v>
      </c>
      <c r="F515" s="14" t="s">
        <v>494</v>
      </c>
      <c r="G515" s="269"/>
      <c r="H515" s="144">
        <f t="shared" si="20"/>
        <v>453</v>
      </c>
      <c r="I515" s="64" t="s">
        <v>2946</v>
      </c>
      <c r="J515" s="157">
        <v>1</v>
      </c>
      <c r="K515" s="146" t="s">
        <v>498</v>
      </c>
      <c r="L515" s="11" t="s">
        <v>465</v>
      </c>
      <c r="W515" s="63">
        <v>1</v>
      </c>
    </row>
    <row r="516" spans="1:24" ht="45" customHeight="1" x14ac:dyDescent="0.5">
      <c r="A516" s="7">
        <v>28</v>
      </c>
      <c r="B516" s="133">
        <v>496</v>
      </c>
      <c r="C516" s="18">
        <v>2</v>
      </c>
      <c r="D516" s="13">
        <v>2.1</v>
      </c>
      <c r="E516" s="14" t="s">
        <v>493</v>
      </c>
      <c r="F516" s="14" t="s">
        <v>494</v>
      </c>
      <c r="G516" s="269"/>
      <c r="H516" s="144">
        <f t="shared" si="20"/>
        <v>454</v>
      </c>
      <c r="I516" s="64" t="s">
        <v>2947</v>
      </c>
      <c r="J516" s="157">
        <v>1</v>
      </c>
      <c r="K516" s="146" t="s">
        <v>499</v>
      </c>
      <c r="L516" s="11" t="s">
        <v>465</v>
      </c>
      <c r="W516" s="63">
        <v>1</v>
      </c>
    </row>
    <row r="517" spans="1:24" ht="45" customHeight="1" x14ac:dyDescent="0.5">
      <c r="A517" s="7">
        <v>29</v>
      </c>
      <c r="B517" s="133">
        <v>497</v>
      </c>
      <c r="C517" s="18">
        <v>2</v>
      </c>
      <c r="D517" s="13">
        <v>2.1</v>
      </c>
      <c r="E517" s="14" t="s">
        <v>493</v>
      </c>
      <c r="F517" s="14" t="s">
        <v>494</v>
      </c>
      <c r="G517" s="269"/>
      <c r="H517" s="144">
        <f t="shared" si="20"/>
        <v>455</v>
      </c>
      <c r="I517" s="64" t="s">
        <v>2948</v>
      </c>
      <c r="J517" s="144">
        <v>1</v>
      </c>
      <c r="K517" s="146" t="s">
        <v>500</v>
      </c>
      <c r="L517" s="11" t="s">
        <v>465</v>
      </c>
      <c r="W517" s="63">
        <v>1</v>
      </c>
    </row>
    <row r="518" spans="1:24" ht="45" customHeight="1" x14ac:dyDescent="0.5">
      <c r="A518" s="7">
        <v>30</v>
      </c>
      <c r="B518" s="133">
        <v>498</v>
      </c>
      <c r="C518" s="18">
        <v>2</v>
      </c>
      <c r="D518" s="13">
        <v>2.1</v>
      </c>
      <c r="E518" s="14" t="s">
        <v>493</v>
      </c>
      <c r="F518" s="14" t="s">
        <v>494</v>
      </c>
      <c r="G518" s="269"/>
      <c r="H518" s="144">
        <f t="shared" si="20"/>
        <v>456</v>
      </c>
      <c r="I518" s="64" t="s">
        <v>2949</v>
      </c>
      <c r="J518" s="144">
        <v>4</v>
      </c>
      <c r="K518" s="146" t="s">
        <v>501</v>
      </c>
      <c r="L518" s="11" t="s">
        <v>465</v>
      </c>
      <c r="W518" s="63">
        <v>1</v>
      </c>
    </row>
    <row r="519" spans="1:24" ht="45" customHeight="1" x14ac:dyDescent="0.5">
      <c r="A519" s="7">
        <v>31</v>
      </c>
      <c r="B519" s="133">
        <v>499</v>
      </c>
      <c r="C519" s="18">
        <v>2</v>
      </c>
      <c r="D519" s="13">
        <v>2.1</v>
      </c>
      <c r="E519" s="14" t="s">
        <v>493</v>
      </c>
      <c r="F519" s="14" t="s">
        <v>494</v>
      </c>
      <c r="G519" s="270"/>
      <c r="H519" s="144">
        <f t="shared" si="20"/>
        <v>457</v>
      </c>
      <c r="I519" s="64" t="s">
        <v>2950</v>
      </c>
      <c r="J519" s="144">
        <v>4</v>
      </c>
      <c r="K519" s="146" t="s">
        <v>502</v>
      </c>
      <c r="L519" s="11" t="s">
        <v>465</v>
      </c>
      <c r="W519" s="63">
        <v>1</v>
      </c>
    </row>
    <row r="520" spans="1:24" ht="45" customHeight="1" x14ac:dyDescent="0.5">
      <c r="A520" s="7">
        <v>32</v>
      </c>
      <c r="B520" s="133">
        <v>500</v>
      </c>
      <c r="C520" s="18">
        <v>2</v>
      </c>
      <c r="D520" s="13">
        <v>2.1</v>
      </c>
      <c r="E520" s="14" t="s">
        <v>493</v>
      </c>
      <c r="F520" s="17" t="s">
        <v>503</v>
      </c>
      <c r="G520" s="271" t="s">
        <v>2951</v>
      </c>
      <c r="H520" s="60">
        <f t="shared" si="20"/>
        <v>458</v>
      </c>
      <c r="I520" s="64" t="s">
        <v>2952</v>
      </c>
      <c r="J520" s="60">
        <v>350</v>
      </c>
      <c r="K520" s="147" t="s">
        <v>504</v>
      </c>
      <c r="L520" s="11" t="s">
        <v>465</v>
      </c>
      <c r="W520" s="63">
        <v>1</v>
      </c>
    </row>
    <row r="521" spans="1:24" ht="45" customHeight="1" x14ac:dyDescent="0.5">
      <c r="A521" s="7">
        <v>33</v>
      </c>
      <c r="B521" s="133">
        <v>501</v>
      </c>
      <c r="C521" s="18">
        <v>2</v>
      </c>
      <c r="D521" s="13">
        <v>2.1</v>
      </c>
      <c r="E521" s="14" t="s">
        <v>493</v>
      </c>
      <c r="F521" s="17" t="s">
        <v>503</v>
      </c>
      <c r="G521" s="272"/>
      <c r="H521" s="60">
        <f t="shared" si="20"/>
        <v>459</v>
      </c>
      <c r="I521" s="64" t="s">
        <v>2953</v>
      </c>
      <c r="J521" s="60">
        <v>350</v>
      </c>
      <c r="K521" s="147" t="s">
        <v>505</v>
      </c>
      <c r="L521" s="11" t="s">
        <v>465</v>
      </c>
      <c r="W521" s="63">
        <v>1</v>
      </c>
    </row>
    <row r="522" spans="1:24" ht="45" customHeight="1" x14ac:dyDescent="0.5">
      <c r="A522" s="7">
        <v>34</v>
      </c>
      <c r="B522" s="133">
        <v>502</v>
      </c>
      <c r="C522" s="18">
        <v>2</v>
      </c>
      <c r="D522" s="13">
        <v>2.1</v>
      </c>
      <c r="E522" s="14" t="s">
        <v>493</v>
      </c>
      <c r="F522" s="17" t="s">
        <v>503</v>
      </c>
      <c r="G522" s="272"/>
      <c r="H522" s="60">
        <f t="shared" si="20"/>
        <v>460</v>
      </c>
      <c r="I522" s="64" t="s">
        <v>2954</v>
      </c>
      <c r="J522" s="60">
        <v>350</v>
      </c>
      <c r="K522" s="147" t="s">
        <v>506</v>
      </c>
      <c r="L522" s="11" t="s">
        <v>465</v>
      </c>
      <c r="W522" s="63">
        <v>1</v>
      </c>
    </row>
    <row r="523" spans="1:24" ht="45" customHeight="1" x14ac:dyDescent="0.5">
      <c r="A523" s="7">
        <v>35</v>
      </c>
      <c r="B523" s="133">
        <v>503</v>
      </c>
      <c r="C523" s="18">
        <v>2</v>
      </c>
      <c r="D523" s="13">
        <v>2.1</v>
      </c>
      <c r="E523" s="14" t="s">
        <v>493</v>
      </c>
      <c r="F523" s="17" t="s">
        <v>503</v>
      </c>
      <c r="G523" s="272"/>
      <c r="H523" s="60">
        <f t="shared" si="20"/>
        <v>461</v>
      </c>
      <c r="I523" s="64" t="s">
        <v>2955</v>
      </c>
      <c r="J523" s="60">
        <v>10</v>
      </c>
      <c r="K523" s="147" t="s">
        <v>2956</v>
      </c>
      <c r="L523" s="11" t="s">
        <v>465</v>
      </c>
      <c r="W523" s="63">
        <v>1</v>
      </c>
    </row>
    <row r="524" spans="1:24" ht="45" customHeight="1" x14ac:dyDescent="0.5">
      <c r="A524" s="7">
        <v>36</v>
      </c>
      <c r="B524" s="133">
        <v>504</v>
      </c>
      <c r="C524" s="18">
        <v>2</v>
      </c>
      <c r="D524" s="13">
        <v>2.1</v>
      </c>
      <c r="E524" s="14" t="s">
        <v>493</v>
      </c>
      <c r="F524" s="17" t="s">
        <v>503</v>
      </c>
      <c r="G524" s="273"/>
      <c r="H524" s="60">
        <f t="shared" si="20"/>
        <v>462</v>
      </c>
      <c r="I524" s="64" t="s">
        <v>2957</v>
      </c>
      <c r="J524" s="60">
        <v>350</v>
      </c>
      <c r="K524" s="147" t="s">
        <v>507</v>
      </c>
      <c r="L524" s="11" t="s">
        <v>465</v>
      </c>
      <c r="W524" s="63">
        <v>1</v>
      </c>
    </row>
    <row r="525" spans="1:24" ht="45" customHeight="1" x14ac:dyDescent="0.5">
      <c r="B525" s="133"/>
      <c r="C525" s="18">
        <v>2</v>
      </c>
      <c r="D525" s="13">
        <v>2.1</v>
      </c>
      <c r="E525" s="14" t="s">
        <v>493</v>
      </c>
      <c r="F525" s="14" t="s">
        <v>508</v>
      </c>
      <c r="G525" s="268" t="s">
        <v>2958</v>
      </c>
      <c r="H525" s="144">
        <f t="shared" si="20"/>
        <v>463</v>
      </c>
      <c r="I525" s="64" t="s">
        <v>2959</v>
      </c>
      <c r="J525" s="144">
        <v>1</v>
      </c>
      <c r="K525" s="146" t="s">
        <v>509</v>
      </c>
      <c r="L525" s="11" t="s">
        <v>465</v>
      </c>
      <c r="W525" s="63">
        <v>1</v>
      </c>
    </row>
    <row r="526" spans="1:24" ht="45" customHeight="1" x14ac:dyDescent="0.5">
      <c r="B526" s="133"/>
      <c r="C526" s="18">
        <v>2</v>
      </c>
      <c r="D526" s="13">
        <v>2.1</v>
      </c>
      <c r="E526" s="14" t="s">
        <v>493</v>
      </c>
      <c r="F526" s="14" t="s">
        <v>508</v>
      </c>
      <c r="G526" s="269"/>
      <c r="H526" s="144">
        <f t="shared" si="20"/>
        <v>464</v>
      </c>
      <c r="I526" s="64" t="s">
        <v>2960</v>
      </c>
      <c r="J526" s="144">
        <v>40</v>
      </c>
      <c r="K526" s="146" t="s">
        <v>510</v>
      </c>
      <c r="L526" s="11" t="s">
        <v>465</v>
      </c>
      <c r="W526" s="63">
        <v>1</v>
      </c>
    </row>
    <row r="527" spans="1:24" ht="45" customHeight="1" x14ac:dyDescent="0.5">
      <c r="B527" s="133"/>
      <c r="C527" s="18">
        <v>2</v>
      </c>
      <c r="D527" s="13">
        <v>2.1</v>
      </c>
      <c r="E527" s="14" t="s">
        <v>493</v>
      </c>
      <c r="F527" s="14" t="s">
        <v>508</v>
      </c>
      <c r="G527" s="270"/>
      <c r="H527" s="144">
        <f t="shared" si="20"/>
        <v>465</v>
      </c>
      <c r="I527" s="64" t="s">
        <v>2961</v>
      </c>
      <c r="J527" s="144">
        <v>4</v>
      </c>
      <c r="K527" s="146" t="s">
        <v>511</v>
      </c>
      <c r="L527" s="11" t="s">
        <v>465</v>
      </c>
      <c r="W527" s="63">
        <v>1</v>
      </c>
    </row>
    <row r="528" spans="1:24" ht="45" customHeight="1" x14ac:dyDescent="0.5">
      <c r="B528" s="133">
        <v>505</v>
      </c>
      <c r="G528" s="142" t="s">
        <v>2962</v>
      </c>
      <c r="H528" s="143"/>
      <c r="I528" s="143"/>
      <c r="J528" s="142"/>
      <c r="K528" s="142"/>
      <c r="M528" s="55"/>
      <c r="N528" s="55"/>
      <c r="O528" s="55"/>
      <c r="P528" s="55"/>
      <c r="Q528" s="56"/>
      <c r="R528" s="57"/>
      <c r="S528" s="58">
        <v>2</v>
      </c>
      <c r="T528" s="57" t="s">
        <v>1256</v>
      </c>
      <c r="U528" s="58"/>
      <c r="V528" s="57"/>
      <c r="W528" s="59">
        <f>SUM(W529:W535)</f>
        <v>7</v>
      </c>
      <c r="X528" s="57" t="s">
        <v>1258</v>
      </c>
    </row>
    <row r="529" spans="1:24" ht="45" customHeight="1" x14ac:dyDescent="0.5">
      <c r="A529" s="7">
        <v>37</v>
      </c>
      <c r="B529" s="133">
        <v>506</v>
      </c>
      <c r="C529" s="18">
        <v>2</v>
      </c>
      <c r="D529" s="13">
        <v>2.1</v>
      </c>
      <c r="E529" s="15" t="s">
        <v>512</v>
      </c>
      <c r="F529" s="15" t="s">
        <v>513</v>
      </c>
      <c r="G529" s="274" t="s">
        <v>2963</v>
      </c>
      <c r="H529" s="71">
        <f>+H527+1</f>
        <v>466</v>
      </c>
      <c r="I529" s="64" t="s">
        <v>2964</v>
      </c>
      <c r="J529" s="71">
        <v>3</v>
      </c>
      <c r="K529" s="73" t="s">
        <v>514</v>
      </c>
      <c r="L529" s="11" t="s">
        <v>465</v>
      </c>
      <c r="W529" s="63">
        <v>1</v>
      </c>
    </row>
    <row r="530" spans="1:24" ht="45" customHeight="1" x14ac:dyDescent="0.5">
      <c r="A530" s="7">
        <v>38</v>
      </c>
      <c r="B530" s="133">
        <v>507</v>
      </c>
      <c r="C530" s="18">
        <v>2</v>
      </c>
      <c r="D530" s="13">
        <v>2.1</v>
      </c>
      <c r="E530" s="15" t="s">
        <v>512</v>
      </c>
      <c r="F530" s="15" t="s">
        <v>513</v>
      </c>
      <c r="G530" s="275"/>
      <c r="H530" s="71">
        <f t="shared" ref="H530:H535" si="21">+H529+1</f>
        <v>467</v>
      </c>
      <c r="I530" s="64" t="s">
        <v>2965</v>
      </c>
      <c r="J530" s="75">
        <v>1</v>
      </c>
      <c r="K530" s="73" t="s">
        <v>515</v>
      </c>
      <c r="L530" s="11" t="s">
        <v>465</v>
      </c>
      <c r="W530" s="63">
        <v>1</v>
      </c>
    </row>
    <row r="531" spans="1:24" ht="45" customHeight="1" x14ac:dyDescent="0.5">
      <c r="A531" s="7">
        <v>39</v>
      </c>
      <c r="B531" s="133">
        <v>508</v>
      </c>
      <c r="C531" s="18">
        <v>2</v>
      </c>
      <c r="D531" s="13">
        <v>2.1</v>
      </c>
      <c r="E531" s="15" t="s">
        <v>512</v>
      </c>
      <c r="F531" s="15" t="s">
        <v>513</v>
      </c>
      <c r="G531" s="275"/>
      <c r="H531" s="71">
        <f t="shared" si="21"/>
        <v>468</v>
      </c>
      <c r="I531" s="64" t="s">
        <v>2966</v>
      </c>
      <c r="J531" s="71">
        <v>1</v>
      </c>
      <c r="K531" s="73" t="s">
        <v>516</v>
      </c>
      <c r="L531" s="11" t="s">
        <v>465</v>
      </c>
      <c r="W531" s="63">
        <v>1</v>
      </c>
    </row>
    <row r="532" spans="1:24" ht="45" customHeight="1" x14ac:dyDescent="0.5">
      <c r="A532" s="7">
        <v>40</v>
      </c>
      <c r="B532" s="133">
        <v>509</v>
      </c>
      <c r="C532" s="18">
        <v>2</v>
      </c>
      <c r="D532" s="13">
        <v>2.1</v>
      </c>
      <c r="E532" s="15" t="s">
        <v>512</v>
      </c>
      <c r="F532" s="15" t="s">
        <v>513</v>
      </c>
      <c r="G532" s="276"/>
      <c r="H532" s="71">
        <f t="shared" si="21"/>
        <v>469</v>
      </c>
      <c r="I532" s="64" t="s">
        <v>2967</v>
      </c>
      <c r="J532" s="75">
        <v>1</v>
      </c>
      <c r="K532" s="73" t="s">
        <v>517</v>
      </c>
      <c r="L532" s="11" t="s">
        <v>465</v>
      </c>
      <c r="W532" s="63">
        <v>1</v>
      </c>
    </row>
    <row r="533" spans="1:24" ht="45" customHeight="1" x14ac:dyDescent="0.5">
      <c r="A533" s="7">
        <v>41</v>
      </c>
      <c r="B533" s="133">
        <v>510</v>
      </c>
      <c r="C533" s="18">
        <v>2</v>
      </c>
      <c r="D533" s="13">
        <v>2.1</v>
      </c>
      <c r="E533" s="15" t="s">
        <v>512</v>
      </c>
      <c r="F533" s="17" t="s">
        <v>518</v>
      </c>
      <c r="G533" s="271" t="s">
        <v>2968</v>
      </c>
      <c r="H533" s="60">
        <f t="shared" si="21"/>
        <v>470</v>
      </c>
      <c r="I533" s="64" t="s">
        <v>2969</v>
      </c>
      <c r="J533" s="155">
        <v>1</v>
      </c>
      <c r="K533" s="147" t="s">
        <v>519</v>
      </c>
      <c r="L533" s="11" t="s">
        <v>465</v>
      </c>
      <c r="W533" s="63">
        <v>1</v>
      </c>
    </row>
    <row r="534" spans="1:24" ht="45" customHeight="1" x14ac:dyDescent="0.5">
      <c r="A534" s="7">
        <v>42</v>
      </c>
      <c r="B534" s="133">
        <v>511</v>
      </c>
      <c r="C534" s="18">
        <v>2</v>
      </c>
      <c r="D534" s="13">
        <v>2.1</v>
      </c>
      <c r="E534" s="15" t="s">
        <v>512</v>
      </c>
      <c r="F534" s="17" t="s">
        <v>518</v>
      </c>
      <c r="G534" s="272"/>
      <c r="H534" s="60">
        <f t="shared" si="21"/>
        <v>471</v>
      </c>
      <c r="I534" s="64" t="s">
        <v>2970</v>
      </c>
      <c r="J534" s="60">
        <v>4</v>
      </c>
      <c r="K534" s="147" t="s">
        <v>520</v>
      </c>
      <c r="L534" s="11" t="s">
        <v>465</v>
      </c>
      <c r="W534" s="63">
        <v>1</v>
      </c>
    </row>
    <row r="535" spans="1:24" ht="45" customHeight="1" x14ac:dyDescent="0.5">
      <c r="A535" s="7">
        <v>43</v>
      </c>
      <c r="B535" s="133">
        <v>512</v>
      </c>
      <c r="C535" s="18">
        <v>2</v>
      </c>
      <c r="D535" s="13">
        <v>2.1</v>
      </c>
      <c r="E535" s="15" t="s">
        <v>512</v>
      </c>
      <c r="F535" s="17" t="s">
        <v>518</v>
      </c>
      <c r="G535" s="273"/>
      <c r="H535" s="60">
        <f t="shared" si="21"/>
        <v>472</v>
      </c>
      <c r="I535" s="64" t="s">
        <v>2971</v>
      </c>
      <c r="J535" s="60">
        <v>2</v>
      </c>
      <c r="K535" s="147" t="s">
        <v>521</v>
      </c>
      <c r="L535" s="11" t="s">
        <v>465</v>
      </c>
      <c r="W535" s="63">
        <v>1</v>
      </c>
    </row>
    <row r="536" spans="1:24" ht="45" customHeight="1" x14ac:dyDescent="0.5">
      <c r="B536" s="133">
        <v>513</v>
      </c>
      <c r="G536" s="138" t="s">
        <v>2972</v>
      </c>
      <c r="H536" s="139"/>
      <c r="I536" s="139"/>
      <c r="J536" s="139"/>
      <c r="K536" s="160"/>
      <c r="M536" s="51"/>
      <c r="N536" s="51"/>
      <c r="O536" s="51"/>
      <c r="P536" s="51"/>
      <c r="Q536" s="52">
        <v>4</v>
      </c>
      <c r="R536" s="53" t="s">
        <v>1255</v>
      </c>
      <c r="S536" s="65">
        <f>SUM(S537:S576)</f>
        <v>8</v>
      </c>
      <c r="T536" s="53" t="s">
        <v>1256</v>
      </c>
      <c r="U536" s="54">
        <v>5</v>
      </c>
      <c r="V536" s="53" t="s">
        <v>1257</v>
      </c>
      <c r="W536" s="65">
        <f>SUM(W537:W576)/2</f>
        <v>36</v>
      </c>
      <c r="X536" s="53" t="s">
        <v>1258</v>
      </c>
    </row>
    <row r="537" spans="1:24" ht="45" customHeight="1" x14ac:dyDescent="0.5">
      <c r="B537" s="133">
        <v>514</v>
      </c>
      <c r="G537" s="142" t="s">
        <v>2973</v>
      </c>
      <c r="H537" s="143"/>
      <c r="I537" s="143"/>
      <c r="J537" s="142"/>
      <c r="K537" s="142"/>
      <c r="M537" s="55"/>
      <c r="N537" s="55"/>
      <c r="O537" s="55"/>
      <c r="P537" s="55"/>
      <c r="Q537" s="56"/>
      <c r="R537" s="57"/>
      <c r="S537" s="58">
        <v>3</v>
      </c>
      <c r="T537" s="57" t="s">
        <v>1256</v>
      </c>
      <c r="U537" s="58"/>
      <c r="V537" s="57"/>
      <c r="W537" s="59">
        <f>SUM(W538:W552)</f>
        <v>15</v>
      </c>
      <c r="X537" s="57" t="s">
        <v>1258</v>
      </c>
    </row>
    <row r="538" spans="1:24" ht="45" customHeight="1" x14ac:dyDescent="0.5">
      <c r="A538" s="7">
        <v>44</v>
      </c>
      <c r="B538" s="133">
        <v>515</v>
      </c>
      <c r="C538" s="18">
        <v>2</v>
      </c>
      <c r="D538" s="16">
        <v>2.2000000000000002</v>
      </c>
      <c r="E538" s="14" t="s">
        <v>522</v>
      </c>
      <c r="F538" s="14" t="s">
        <v>523</v>
      </c>
      <c r="G538" s="268" t="s">
        <v>2974</v>
      </c>
      <c r="H538" s="144">
        <f>+H535+1</f>
        <v>473</v>
      </c>
      <c r="I538" s="64" t="s">
        <v>1592</v>
      </c>
      <c r="J538" s="144">
        <v>1</v>
      </c>
      <c r="K538" s="146" t="s">
        <v>2975</v>
      </c>
      <c r="L538" s="11" t="s">
        <v>465</v>
      </c>
      <c r="W538" s="63">
        <v>1</v>
      </c>
    </row>
    <row r="539" spans="1:24" ht="45" customHeight="1" x14ac:dyDescent="0.5">
      <c r="A539" s="7">
        <v>45</v>
      </c>
      <c r="B539" s="133">
        <v>516</v>
      </c>
      <c r="C539" s="18">
        <v>2</v>
      </c>
      <c r="D539" s="16">
        <v>2.2000000000000002</v>
      </c>
      <c r="E539" s="14" t="s">
        <v>522</v>
      </c>
      <c r="F539" s="14" t="s">
        <v>523</v>
      </c>
      <c r="G539" s="269"/>
      <c r="H539" s="144">
        <f>+H538+1</f>
        <v>474</v>
      </c>
      <c r="I539" s="64" t="s">
        <v>1593</v>
      </c>
      <c r="J539" s="144">
        <v>4</v>
      </c>
      <c r="K539" s="146" t="s">
        <v>2976</v>
      </c>
      <c r="L539" s="11" t="s">
        <v>465</v>
      </c>
      <c r="W539" s="63">
        <v>1</v>
      </c>
    </row>
    <row r="540" spans="1:24" ht="45" customHeight="1" x14ac:dyDescent="0.5">
      <c r="A540" s="7">
        <v>46</v>
      </c>
      <c r="B540" s="133">
        <v>517</v>
      </c>
      <c r="C540" s="18">
        <v>2</v>
      </c>
      <c r="D540" s="16">
        <v>2.2000000000000002</v>
      </c>
      <c r="E540" s="14" t="s">
        <v>522</v>
      </c>
      <c r="F540" s="14" t="s">
        <v>523</v>
      </c>
      <c r="G540" s="269"/>
      <c r="H540" s="144">
        <f t="shared" ref="H540:H552" si="22">+H539+1</f>
        <v>475</v>
      </c>
      <c r="I540" s="64" t="s">
        <v>1594</v>
      </c>
      <c r="J540" s="144">
        <v>40</v>
      </c>
      <c r="K540" s="146" t="s">
        <v>524</v>
      </c>
      <c r="L540" s="11" t="s">
        <v>465</v>
      </c>
      <c r="W540" s="63">
        <v>1</v>
      </c>
    </row>
    <row r="541" spans="1:24" ht="45" customHeight="1" x14ac:dyDescent="0.5">
      <c r="A541" s="7">
        <v>47</v>
      </c>
      <c r="B541" s="133">
        <v>518</v>
      </c>
      <c r="C541" s="18">
        <v>2</v>
      </c>
      <c r="D541" s="16">
        <v>2.2000000000000002</v>
      </c>
      <c r="E541" s="14" t="s">
        <v>522</v>
      </c>
      <c r="F541" s="14" t="s">
        <v>523</v>
      </c>
      <c r="G541" s="269"/>
      <c r="H541" s="144">
        <f t="shared" si="22"/>
        <v>476</v>
      </c>
      <c r="I541" s="64" t="s">
        <v>1595</v>
      </c>
      <c r="J541" s="144">
        <v>400</v>
      </c>
      <c r="K541" s="146" t="s">
        <v>2977</v>
      </c>
      <c r="L541" s="11" t="s">
        <v>465</v>
      </c>
      <c r="W541" s="63">
        <v>1</v>
      </c>
    </row>
    <row r="542" spans="1:24" ht="45" customHeight="1" x14ac:dyDescent="0.5">
      <c r="A542" s="7">
        <v>48</v>
      </c>
      <c r="B542" s="133">
        <v>519</v>
      </c>
      <c r="C542" s="18">
        <v>2</v>
      </c>
      <c r="D542" s="16">
        <v>2.2000000000000002</v>
      </c>
      <c r="E542" s="14" t="s">
        <v>522</v>
      </c>
      <c r="F542" s="14" t="s">
        <v>523</v>
      </c>
      <c r="G542" s="269"/>
      <c r="H542" s="144">
        <f t="shared" si="22"/>
        <v>477</v>
      </c>
      <c r="I542" s="64" t="s">
        <v>1596</v>
      </c>
      <c r="J542" s="157">
        <v>1</v>
      </c>
      <c r="K542" s="146" t="s">
        <v>525</v>
      </c>
      <c r="L542" s="11" t="s">
        <v>465</v>
      </c>
      <c r="W542" s="63">
        <v>1</v>
      </c>
    </row>
    <row r="543" spans="1:24" ht="45" customHeight="1" x14ac:dyDescent="0.5">
      <c r="A543" s="7">
        <v>49</v>
      </c>
      <c r="B543" s="133">
        <v>520</v>
      </c>
      <c r="C543" s="18">
        <v>2</v>
      </c>
      <c r="D543" s="16">
        <v>2.2000000000000002</v>
      </c>
      <c r="E543" s="14" t="s">
        <v>522</v>
      </c>
      <c r="F543" s="14" t="s">
        <v>523</v>
      </c>
      <c r="G543" s="269"/>
      <c r="H543" s="144">
        <f t="shared" si="22"/>
        <v>478</v>
      </c>
      <c r="I543" s="64" t="s">
        <v>1597</v>
      </c>
      <c r="J543" s="144">
        <v>200</v>
      </c>
      <c r="K543" s="146" t="s">
        <v>526</v>
      </c>
      <c r="L543" s="11" t="s">
        <v>465</v>
      </c>
      <c r="W543" s="63">
        <v>1</v>
      </c>
    </row>
    <row r="544" spans="1:24" ht="45" customHeight="1" x14ac:dyDescent="0.5">
      <c r="A544" s="7">
        <v>50</v>
      </c>
      <c r="B544" s="133">
        <v>521</v>
      </c>
      <c r="C544" s="18">
        <v>2</v>
      </c>
      <c r="D544" s="16">
        <v>2.2000000000000002</v>
      </c>
      <c r="E544" s="14" t="s">
        <v>522</v>
      </c>
      <c r="F544" s="14" t="s">
        <v>523</v>
      </c>
      <c r="G544" s="269"/>
      <c r="H544" s="144">
        <f t="shared" si="22"/>
        <v>479</v>
      </c>
      <c r="I544" s="64" t="s">
        <v>1598</v>
      </c>
      <c r="J544" s="144">
        <v>6</v>
      </c>
      <c r="K544" s="146" t="s">
        <v>527</v>
      </c>
      <c r="L544" s="11" t="s">
        <v>465</v>
      </c>
      <c r="W544" s="63">
        <v>1</v>
      </c>
    </row>
    <row r="545" spans="1:24" ht="45" customHeight="1" x14ac:dyDescent="0.5">
      <c r="A545" s="7">
        <v>51</v>
      </c>
      <c r="B545" s="133">
        <v>522</v>
      </c>
      <c r="C545" s="18">
        <v>2</v>
      </c>
      <c r="D545" s="16">
        <v>2.2000000000000002</v>
      </c>
      <c r="E545" s="14" t="s">
        <v>522</v>
      </c>
      <c r="F545" s="14" t="s">
        <v>523</v>
      </c>
      <c r="G545" s="270"/>
      <c r="H545" s="144">
        <f t="shared" si="22"/>
        <v>480</v>
      </c>
      <c r="I545" s="64" t="s">
        <v>1599</v>
      </c>
      <c r="J545" s="144">
        <v>3</v>
      </c>
      <c r="K545" s="146" t="s">
        <v>528</v>
      </c>
      <c r="L545" s="11" t="s">
        <v>465</v>
      </c>
      <c r="W545" s="63">
        <v>1</v>
      </c>
    </row>
    <row r="546" spans="1:24" ht="45" customHeight="1" x14ac:dyDescent="0.5">
      <c r="A546" s="7">
        <v>52</v>
      </c>
      <c r="B546" s="133">
        <v>523</v>
      </c>
      <c r="C546" s="18">
        <v>2</v>
      </c>
      <c r="D546" s="16">
        <v>2.2000000000000002</v>
      </c>
      <c r="E546" s="14" t="s">
        <v>522</v>
      </c>
      <c r="F546" s="17" t="s">
        <v>529</v>
      </c>
      <c r="G546" s="271" t="s">
        <v>2978</v>
      </c>
      <c r="H546" s="60">
        <f t="shared" si="22"/>
        <v>481</v>
      </c>
      <c r="I546" s="64" t="s">
        <v>1600</v>
      </c>
      <c r="J546" s="60">
        <v>500</v>
      </c>
      <c r="K546" s="147" t="s">
        <v>530</v>
      </c>
      <c r="L546" s="11" t="s">
        <v>465</v>
      </c>
      <c r="W546" s="63">
        <v>1</v>
      </c>
    </row>
    <row r="547" spans="1:24" ht="45" customHeight="1" x14ac:dyDescent="0.5">
      <c r="A547" s="7">
        <v>53</v>
      </c>
      <c r="B547" s="133">
        <v>524</v>
      </c>
      <c r="C547" s="18">
        <v>2</v>
      </c>
      <c r="D547" s="16">
        <v>2.2000000000000002</v>
      </c>
      <c r="E547" s="14" t="s">
        <v>522</v>
      </c>
      <c r="F547" s="17" t="s">
        <v>529</v>
      </c>
      <c r="G547" s="272"/>
      <c r="H547" s="60">
        <f t="shared" si="22"/>
        <v>482</v>
      </c>
      <c r="I547" s="64" t="s">
        <v>1601</v>
      </c>
      <c r="J547" s="60">
        <v>350</v>
      </c>
      <c r="K547" s="147" t="s">
        <v>531</v>
      </c>
      <c r="L547" s="11" t="s">
        <v>465</v>
      </c>
      <c r="W547" s="63">
        <v>1</v>
      </c>
    </row>
    <row r="548" spans="1:24" ht="45" customHeight="1" x14ac:dyDescent="0.5">
      <c r="A548" s="7">
        <v>54</v>
      </c>
      <c r="B548" s="133">
        <v>525</v>
      </c>
      <c r="C548" s="18">
        <v>2</v>
      </c>
      <c r="D548" s="16">
        <v>2.2000000000000002</v>
      </c>
      <c r="E548" s="14" t="s">
        <v>522</v>
      </c>
      <c r="F548" s="17" t="s">
        <v>529</v>
      </c>
      <c r="G548" s="272"/>
      <c r="H548" s="60">
        <f t="shared" si="22"/>
        <v>483</v>
      </c>
      <c r="I548" s="64" t="s">
        <v>1602</v>
      </c>
      <c r="J548" s="60">
        <v>350</v>
      </c>
      <c r="K548" s="147" t="s">
        <v>532</v>
      </c>
      <c r="L548" s="11" t="s">
        <v>465</v>
      </c>
      <c r="W548" s="63">
        <v>1</v>
      </c>
    </row>
    <row r="549" spans="1:24" ht="45" customHeight="1" x14ac:dyDescent="0.5">
      <c r="A549" s="7">
        <v>55</v>
      </c>
      <c r="B549" s="133">
        <v>526</v>
      </c>
      <c r="C549" s="18">
        <v>2</v>
      </c>
      <c r="D549" s="16">
        <v>2.2000000000000002</v>
      </c>
      <c r="E549" s="14" t="s">
        <v>522</v>
      </c>
      <c r="F549" s="17" t="s">
        <v>529</v>
      </c>
      <c r="G549" s="272"/>
      <c r="H549" s="60">
        <f t="shared" si="22"/>
        <v>484</v>
      </c>
      <c r="I549" s="64" t="s">
        <v>1603</v>
      </c>
      <c r="J549" s="60">
        <v>4</v>
      </c>
      <c r="K549" s="147" t="s">
        <v>2979</v>
      </c>
      <c r="L549" s="11" t="s">
        <v>465</v>
      </c>
      <c r="W549" s="63">
        <v>1</v>
      </c>
    </row>
    <row r="550" spans="1:24" ht="45" customHeight="1" x14ac:dyDescent="0.5">
      <c r="A550" s="7">
        <v>56</v>
      </c>
      <c r="B550" s="133">
        <v>527</v>
      </c>
      <c r="C550" s="18">
        <v>2</v>
      </c>
      <c r="D550" s="16">
        <v>2.2000000000000002</v>
      </c>
      <c r="E550" s="14" t="s">
        <v>522</v>
      </c>
      <c r="F550" s="17" t="s">
        <v>529</v>
      </c>
      <c r="G550" s="273"/>
      <c r="H550" s="60">
        <f t="shared" si="22"/>
        <v>485</v>
      </c>
      <c r="I550" s="64" t="s">
        <v>1604</v>
      </c>
      <c r="J550" s="60">
        <v>4</v>
      </c>
      <c r="K550" s="147" t="s">
        <v>533</v>
      </c>
      <c r="L550" s="11" t="s">
        <v>465</v>
      </c>
      <c r="W550" s="63">
        <v>1</v>
      </c>
    </row>
    <row r="551" spans="1:24" ht="45" customHeight="1" x14ac:dyDescent="0.5">
      <c r="A551" s="7">
        <v>57</v>
      </c>
      <c r="B551" s="133">
        <v>528</v>
      </c>
      <c r="C551" s="18">
        <v>2</v>
      </c>
      <c r="D551" s="16">
        <v>2.2000000000000002</v>
      </c>
      <c r="E551" s="14" t="s">
        <v>522</v>
      </c>
      <c r="F551" s="14" t="s">
        <v>534</v>
      </c>
      <c r="G551" s="268" t="s">
        <v>2980</v>
      </c>
      <c r="H551" s="144">
        <f t="shared" si="22"/>
        <v>486</v>
      </c>
      <c r="I551" s="64" t="s">
        <v>1605</v>
      </c>
      <c r="J551" s="144">
        <v>350</v>
      </c>
      <c r="K551" s="146" t="s">
        <v>535</v>
      </c>
      <c r="L551" s="11" t="s">
        <v>465</v>
      </c>
      <c r="W551" s="63">
        <v>1</v>
      </c>
    </row>
    <row r="552" spans="1:24" ht="45" customHeight="1" x14ac:dyDescent="0.5">
      <c r="A552" s="7">
        <v>58</v>
      </c>
      <c r="B552" s="133">
        <v>529</v>
      </c>
      <c r="C552" s="18">
        <v>2</v>
      </c>
      <c r="D552" s="16">
        <v>2.2000000000000002</v>
      </c>
      <c r="E552" s="14" t="s">
        <v>522</v>
      </c>
      <c r="F552" s="14" t="s">
        <v>534</v>
      </c>
      <c r="G552" s="270"/>
      <c r="H552" s="144">
        <f t="shared" si="22"/>
        <v>487</v>
      </c>
      <c r="I552" s="64" t="s">
        <v>1606</v>
      </c>
      <c r="J552" s="144">
        <v>350</v>
      </c>
      <c r="K552" s="146" t="s">
        <v>2981</v>
      </c>
      <c r="L552" s="11" t="s">
        <v>465</v>
      </c>
      <c r="W552" s="63">
        <v>1</v>
      </c>
    </row>
    <row r="553" spans="1:24" ht="45" customHeight="1" x14ac:dyDescent="0.5">
      <c r="B553" s="133">
        <v>530</v>
      </c>
      <c r="G553" s="142" t="s">
        <v>2982</v>
      </c>
      <c r="H553" s="143"/>
      <c r="I553" s="143"/>
      <c r="J553" s="142"/>
      <c r="K553" s="142"/>
      <c r="M553" s="55"/>
      <c r="N553" s="55"/>
      <c r="O553" s="55"/>
      <c r="P553" s="55"/>
      <c r="Q553" s="56"/>
      <c r="R553" s="57"/>
      <c r="S553" s="58">
        <v>1</v>
      </c>
      <c r="T553" s="57" t="s">
        <v>1256</v>
      </c>
      <c r="U553" s="58"/>
      <c r="V553" s="57"/>
      <c r="W553" s="59">
        <f>SUM(W554:W558)</f>
        <v>5</v>
      </c>
      <c r="X553" s="57" t="s">
        <v>1258</v>
      </c>
    </row>
    <row r="554" spans="1:24" ht="45" customHeight="1" x14ac:dyDescent="0.5">
      <c r="A554" s="7">
        <v>59</v>
      </c>
      <c r="B554" s="133">
        <v>531</v>
      </c>
      <c r="C554" s="18">
        <v>2</v>
      </c>
      <c r="D554" s="16">
        <v>2.2000000000000002</v>
      </c>
      <c r="E554" s="15" t="s">
        <v>536</v>
      </c>
      <c r="F554" s="15" t="s">
        <v>537</v>
      </c>
      <c r="G554" s="274" t="s">
        <v>2983</v>
      </c>
      <c r="H554" s="71">
        <f>+H552+1</f>
        <v>488</v>
      </c>
      <c r="I554" s="64" t="s">
        <v>1607</v>
      </c>
      <c r="J554" s="75">
        <v>1</v>
      </c>
      <c r="K554" s="73" t="s">
        <v>538</v>
      </c>
      <c r="L554" s="11" t="s">
        <v>465</v>
      </c>
      <c r="W554" s="63">
        <v>1</v>
      </c>
    </row>
    <row r="555" spans="1:24" ht="45" customHeight="1" x14ac:dyDescent="0.5">
      <c r="A555" s="7">
        <v>60</v>
      </c>
      <c r="B555" s="133">
        <v>532</v>
      </c>
      <c r="C555" s="18">
        <v>2</v>
      </c>
      <c r="D555" s="16">
        <v>2.2000000000000002</v>
      </c>
      <c r="E555" s="15" t="s">
        <v>536</v>
      </c>
      <c r="F555" s="15" t="s">
        <v>537</v>
      </c>
      <c r="G555" s="275"/>
      <c r="H555" s="71">
        <f>+H554+1</f>
        <v>489</v>
      </c>
      <c r="I555" s="64" t="s">
        <v>1608</v>
      </c>
      <c r="J555" s="71">
        <v>8</v>
      </c>
      <c r="K555" s="73" t="s">
        <v>539</v>
      </c>
      <c r="L555" s="11" t="s">
        <v>465</v>
      </c>
      <c r="W555" s="63">
        <v>1</v>
      </c>
    </row>
    <row r="556" spans="1:24" ht="45" customHeight="1" x14ac:dyDescent="0.5">
      <c r="A556" s="156"/>
      <c r="B556" s="133"/>
      <c r="C556" s="18">
        <v>2</v>
      </c>
      <c r="D556" s="16">
        <v>2.2000000000000002</v>
      </c>
      <c r="E556" s="15" t="s">
        <v>536</v>
      </c>
      <c r="F556" s="15" t="s">
        <v>537</v>
      </c>
      <c r="G556" s="275"/>
      <c r="H556" s="71">
        <f>+H555+1</f>
        <v>490</v>
      </c>
      <c r="I556" s="64" t="s">
        <v>1609</v>
      </c>
      <c r="J556" s="173">
        <v>1</v>
      </c>
      <c r="K556" s="174" t="s">
        <v>540</v>
      </c>
      <c r="L556" s="11" t="s">
        <v>465</v>
      </c>
      <c r="W556" s="63">
        <v>1</v>
      </c>
    </row>
    <row r="557" spans="1:24" ht="45" customHeight="1" x14ac:dyDescent="0.5">
      <c r="A557" s="7">
        <v>61</v>
      </c>
      <c r="B557" s="133">
        <v>533</v>
      </c>
      <c r="C557" s="18">
        <v>2</v>
      </c>
      <c r="D557" s="16">
        <v>2.2000000000000002</v>
      </c>
      <c r="E557" s="15" t="s">
        <v>536</v>
      </c>
      <c r="F557" s="15" t="s">
        <v>537</v>
      </c>
      <c r="G557" s="275"/>
      <c r="H557" s="71">
        <f>+H556+1</f>
        <v>491</v>
      </c>
      <c r="I557" s="64" t="s">
        <v>1610</v>
      </c>
      <c r="J557" s="71">
        <v>3</v>
      </c>
      <c r="K557" s="73" t="s">
        <v>541</v>
      </c>
      <c r="L557" s="11" t="s">
        <v>465</v>
      </c>
      <c r="W557" s="63">
        <v>1</v>
      </c>
    </row>
    <row r="558" spans="1:24" ht="45" customHeight="1" x14ac:dyDescent="0.5">
      <c r="A558" s="7">
        <v>62</v>
      </c>
      <c r="B558" s="133">
        <v>534</v>
      </c>
      <c r="C558" s="18">
        <v>2</v>
      </c>
      <c r="D558" s="16">
        <v>2.2000000000000002</v>
      </c>
      <c r="E558" s="15" t="s">
        <v>536</v>
      </c>
      <c r="F558" s="15" t="s">
        <v>537</v>
      </c>
      <c r="G558" s="276"/>
      <c r="H558" s="71">
        <f>+H557+1</f>
        <v>492</v>
      </c>
      <c r="I558" s="64" t="s">
        <v>1611</v>
      </c>
      <c r="J558" s="71">
        <v>6</v>
      </c>
      <c r="K558" s="73" t="s">
        <v>542</v>
      </c>
      <c r="L558" s="11" t="s">
        <v>465</v>
      </c>
      <c r="W558" s="63">
        <v>1</v>
      </c>
    </row>
    <row r="559" spans="1:24" ht="45" customHeight="1" x14ac:dyDescent="0.5">
      <c r="B559" s="133">
        <v>535</v>
      </c>
      <c r="G559" s="142" t="s">
        <v>2984</v>
      </c>
      <c r="H559" s="143"/>
      <c r="I559" s="143"/>
      <c r="J559" s="142"/>
      <c r="K559" s="142"/>
      <c r="M559" s="55"/>
      <c r="N559" s="55"/>
      <c r="O559" s="55"/>
      <c r="P559" s="55"/>
      <c r="Q559" s="56"/>
      <c r="R559" s="57"/>
      <c r="S559" s="58">
        <v>2</v>
      </c>
      <c r="T559" s="57" t="s">
        <v>1256</v>
      </c>
      <c r="U559" s="58"/>
      <c r="V559" s="57"/>
      <c r="W559" s="59">
        <f>SUM(W560:W566)</f>
        <v>7</v>
      </c>
      <c r="X559" s="57" t="s">
        <v>1258</v>
      </c>
    </row>
    <row r="560" spans="1:24" ht="45" customHeight="1" x14ac:dyDescent="0.5">
      <c r="A560" s="7">
        <v>63</v>
      </c>
      <c r="B560" s="133">
        <v>536</v>
      </c>
      <c r="C560" s="18">
        <v>2</v>
      </c>
      <c r="D560" s="16">
        <v>2.2000000000000002</v>
      </c>
      <c r="E560" s="14" t="s">
        <v>543</v>
      </c>
      <c r="F560" s="14" t="s">
        <v>544</v>
      </c>
      <c r="G560" s="268" t="s">
        <v>2985</v>
      </c>
      <c r="H560" s="144">
        <f>+H558+1</f>
        <v>493</v>
      </c>
      <c r="I560" s="64" t="s">
        <v>1612</v>
      </c>
      <c r="J560" s="144">
        <v>1</v>
      </c>
      <c r="K560" s="146" t="s">
        <v>2986</v>
      </c>
      <c r="L560" s="11" t="s">
        <v>465</v>
      </c>
      <c r="W560" s="63">
        <v>1</v>
      </c>
    </row>
    <row r="561" spans="1:24" ht="45" customHeight="1" x14ac:dyDescent="0.5">
      <c r="A561" s="7">
        <v>64</v>
      </c>
      <c r="B561" s="133">
        <v>537</v>
      </c>
      <c r="C561" s="18">
        <v>2</v>
      </c>
      <c r="D561" s="16">
        <v>2.2000000000000002</v>
      </c>
      <c r="E561" s="14" t="s">
        <v>543</v>
      </c>
      <c r="F561" s="14" t="s">
        <v>544</v>
      </c>
      <c r="G561" s="269"/>
      <c r="H561" s="144">
        <f t="shared" ref="H561:H566" si="23">+H560+1</f>
        <v>494</v>
      </c>
      <c r="I561" s="64" t="s">
        <v>1613</v>
      </c>
      <c r="J561" s="144">
        <v>1</v>
      </c>
      <c r="K561" s="146" t="s">
        <v>2987</v>
      </c>
      <c r="L561" s="11" t="s">
        <v>465</v>
      </c>
      <c r="W561" s="63">
        <v>1</v>
      </c>
    </row>
    <row r="562" spans="1:24" ht="45" customHeight="1" x14ac:dyDescent="0.5">
      <c r="A562" s="7">
        <v>65</v>
      </c>
      <c r="B562" s="133">
        <v>538</v>
      </c>
      <c r="C562" s="18">
        <v>2</v>
      </c>
      <c r="D562" s="16">
        <v>2.2000000000000002</v>
      </c>
      <c r="E562" s="14" t="s">
        <v>543</v>
      </c>
      <c r="F562" s="14" t="s">
        <v>544</v>
      </c>
      <c r="G562" s="269"/>
      <c r="H562" s="144">
        <f t="shared" si="23"/>
        <v>495</v>
      </c>
      <c r="I562" s="64" t="s">
        <v>1614</v>
      </c>
      <c r="J562" s="144">
        <v>350</v>
      </c>
      <c r="K562" s="146" t="s">
        <v>545</v>
      </c>
      <c r="L562" s="11" t="s">
        <v>465</v>
      </c>
      <c r="W562" s="63">
        <v>1</v>
      </c>
    </row>
    <row r="563" spans="1:24" ht="45" customHeight="1" x14ac:dyDescent="0.5">
      <c r="A563" s="7">
        <v>66</v>
      </c>
      <c r="B563" s="133">
        <v>539</v>
      </c>
      <c r="C563" s="18">
        <v>2</v>
      </c>
      <c r="D563" s="16">
        <v>2.2000000000000002</v>
      </c>
      <c r="E563" s="14" t="s">
        <v>543</v>
      </c>
      <c r="F563" s="14" t="s">
        <v>544</v>
      </c>
      <c r="G563" s="270"/>
      <c r="H563" s="144">
        <f t="shared" si="23"/>
        <v>496</v>
      </c>
      <c r="I563" s="64" t="s">
        <v>1615</v>
      </c>
      <c r="J563" s="157">
        <v>1</v>
      </c>
      <c r="K563" s="146" t="s">
        <v>546</v>
      </c>
      <c r="L563" s="11" t="s">
        <v>465</v>
      </c>
      <c r="W563" s="63">
        <v>1</v>
      </c>
    </row>
    <row r="564" spans="1:24" ht="45" customHeight="1" x14ac:dyDescent="0.5">
      <c r="A564" s="7">
        <v>67</v>
      </c>
      <c r="B564" s="133">
        <v>540</v>
      </c>
      <c r="C564" s="18">
        <v>2</v>
      </c>
      <c r="D564" s="16">
        <v>2.2000000000000002</v>
      </c>
      <c r="E564" s="14" t="s">
        <v>543</v>
      </c>
      <c r="F564" s="17" t="s">
        <v>547</v>
      </c>
      <c r="G564" s="271" t="s">
        <v>2988</v>
      </c>
      <c r="H564" s="60">
        <f t="shared" si="23"/>
        <v>497</v>
      </c>
      <c r="I564" s="64" t="s">
        <v>1616</v>
      </c>
      <c r="J564" s="60">
        <v>350</v>
      </c>
      <c r="K564" s="147" t="s">
        <v>548</v>
      </c>
      <c r="L564" s="11" t="s">
        <v>465</v>
      </c>
      <c r="W564" s="63">
        <v>1</v>
      </c>
    </row>
    <row r="565" spans="1:24" ht="45" customHeight="1" x14ac:dyDescent="0.5">
      <c r="A565" s="7">
        <v>68</v>
      </c>
      <c r="B565" s="133">
        <v>541</v>
      </c>
      <c r="C565" s="18">
        <v>2</v>
      </c>
      <c r="D565" s="16">
        <v>2.2000000000000002</v>
      </c>
      <c r="E565" s="14" t="s">
        <v>543</v>
      </c>
      <c r="F565" s="17" t="s">
        <v>547</v>
      </c>
      <c r="G565" s="272"/>
      <c r="H565" s="60">
        <f t="shared" si="23"/>
        <v>498</v>
      </c>
      <c r="I565" s="64" t="s">
        <v>1617</v>
      </c>
      <c r="J565" s="60">
        <v>40</v>
      </c>
      <c r="K565" s="147" t="s">
        <v>549</v>
      </c>
      <c r="L565" s="11" t="s">
        <v>465</v>
      </c>
      <c r="W565" s="63">
        <v>1</v>
      </c>
    </row>
    <row r="566" spans="1:24" ht="45" customHeight="1" x14ac:dyDescent="0.5">
      <c r="A566" s="7">
        <v>69</v>
      </c>
      <c r="B566" s="133">
        <v>542</v>
      </c>
      <c r="C566" s="18">
        <v>2</v>
      </c>
      <c r="D566" s="16">
        <v>2.2000000000000002</v>
      </c>
      <c r="E566" s="14" t="s">
        <v>543</v>
      </c>
      <c r="F566" s="17" t="s">
        <v>547</v>
      </c>
      <c r="G566" s="273"/>
      <c r="H566" s="60">
        <f t="shared" si="23"/>
        <v>499</v>
      </c>
      <c r="I566" s="64" t="s">
        <v>1618</v>
      </c>
      <c r="J566" s="155">
        <v>1</v>
      </c>
      <c r="K566" s="147" t="s">
        <v>550</v>
      </c>
      <c r="L566" s="11" t="s">
        <v>465</v>
      </c>
      <c r="W566" s="63">
        <v>1</v>
      </c>
    </row>
    <row r="567" spans="1:24" ht="45" customHeight="1" x14ac:dyDescent="0.5">
      <c r="B567" s="133">
        <v>543</v>
      </c>
      <c r="G567" s="142" t="s">
        <v>2989</v>
      </c>
      <c r="H567" s="143"/>
      <c r="I567" s="143"/>
      <c r="J567" s="142"/>
      <c r="K567" s="142"/>
      <c r="M567" s="55"/>
      <c r="N567" s="55"/>
      <c r="O567" s="55"/>
      <c r="P567" s="55"/>
      <c r="Q567" s="56"/>
      <c r="R567" s="57"/>
      <c r="S567" s="58">
        <v>2</v>
      </c>
      <c r="T567" s="57" t="s">
        <v>1256</v>
      </c>
      <c r="U567" s="58"/>
      <c r="V567" s="57"/>
      <c r="W567" s="59">
        <f>SUM(W568:W576)</f>
        <v>9</v>
      </c>
      <c r="X567" s="57" t="s">
        <v>1258</v>
      </c>
    </row>
    <row r="568" spans="1:24" ht="45" customHeight="1" x14ac:dyDescent="0.5">
      <c r="A568" s="7">
        <v>70</v>
      </c>
      <c r="B568" s="133">
        <v>544</v>
      </c>
      <c r="C568" s="18">
        <v>2</v>
      </c>
      <c r="D568" s="16">
        <v>2.2000000000000002</v>
      </c>
      <c r="E568" s="15" t="s">
        <v>551</v>
      </c>
      <c r="F568" s="15" t="s">
        <v>552</v>
      </c>
      <c r="G568" s="274" t="s">
        <v>2990</v>
      </c>
      <c r="H568" s="60">
        <f>+H566+1</f>
        <v>500</v>
      </c>
      <c r="I568" s="64" t="s">
        <v>1619</v>
      </c>
      <c r="J568" s="71">
        <v>8</v>
      </c>
      <c r="K568" s="73" t="s">
        <v>553</v>
      </c>
      <c r="L568" s="11" t="s">
        <v>465</v>
      </c>
      <c r="W568" s="63">
        <v>1</v>
      </c>
    </row>
    <row r="569" spans="1:24" ht="45" customHeight="1" x14ac:dyDescent="0.5">
      <c r="A569" s="7">
        <v>71</v>
      </c>
      <c r="B569" s="133">
        <v>545</v>
      </c>
      <c r="C569" s="18">
        <v>2</v>
      </c>
      <c r="D569" s="16">
        <v>2.2000000000000002</v>
      </c>
      <c r="E569" s="15" t="s">
        <v>551</v>
      </c>
      <c r="F569" s="15" t="s">
        <v>552</v>
      </c>
      <c r="G569" s="275"/>
      <c r="H569" s="60">
        <f>+H568+1</f>
        <v>501</v>
      </c>
      <c r="I569" s="64" t="s">
        <v>1620</v>
      </c>
      <c r="J569" s="71">
        <v>12</v>
      </c>
      <c r="K569" s="73" t="s">
        <v>554</v>
      </c>
      <c r="L569" s="11" t="s">
        <v>465</v>
      </c>
      <c r="W569" s="63">
        <v>1</v>
      </c>
    </row>
    <row r="570" spans="1:24" ht="45" customHeight="1" x14ac:dyDescent="0.5">
      <c r="A570" s="7">
        <v>72</v>
      </c>
      <c r="B570" s="133">
        <v>546</v>
      </c>
      <c r="C570" s="18">
        <v>2</v>
      </c>
      <c r="D570" s="16">
        <v>2.2000000000000002</v>
      </c>
      <c r="E570" s="15" t="s">
        <v>551</v>
      </c>
      <c r="F570" s="15" t="s">
        <v>552</v>
      </c>
      <c r="G570" s="275"/>
      <c r="H570" s="60">
        <f t="shared" ref="H570:H576" si="24">+H569+1</f>
        <v>502</v>
      </c>
      <c r="I570" s="64" t="s">
        <v>1621</v>
      </c>
      <c r="J570" s="71">
        <v>4</v>
      </c>
      <c r="K570" s="73" t="s">
        <v>555</v>
      </c>
      <c r="L570" s="11" t="s">
        <v>465</v>
      </c>
      <c r="W570" s="63">
        <v>1</v>
      </c>
    </row>
    <row r="571" spans="1:24" ht="45" customHeight="1" x14ac:dyDescent="0.5">
      <c r="A571" s="7">
        <v>73</v>
      </c>
      <c r="B571" s="133">
        <v>547</v>
      </c>
      <c r="C571" s="18">
        <v>2</v>
      </c>
      <c r="D571" s="16">
        <v>2.2000000000000002</v>
      </c>
      <c r="E571" s="15" t="s">
        <v>551</v>
      </c>
      <c r="F571" s="15" t="s">
        <v>552</v>
      </c>
      <c r="G571" s="275"/>
      <c r="H571" s="60">
        <f t="shared" si="24"/>
        <v>503</v>
      </c>
      <c r="I571" s="64" t="s">
        <v>1622</v>
      </c>
      <c r="J571" s="71">
        <v>4</v>
      </c>
      <c r="K571" s="73" t="s">
        <v>556</v>
      </c>
      <c r="L571" s="11" t="s">
        <v>465</v>
      </c>
      <c r="W571" s="63">
        <v>1</v>
      </c>
    </row>
    <row r="572" spans="1:24" ht="45" customHeight="1" x14ac:dyDescent="0.5">
      <c r="A572" s="7">
        <v>74</v>
      </c>
      <c r="B572" s="133">
        <v>548</v>
      </c>
      <c r="C572" s="18">
        <v>2</v>
      </c>
      <c r="D572" s="16">
        <v>2.2000000000000002</v>
      </c>
      <c r="E572" s="15" t="s">
        <v>551</v>
      </c>
      <c r="F572" s="15" t="s">
        <v>552</v>
      </c>
      <c r="G572" s="275"/>
      <c r="H572" s="60">
        <f t="shared" si="24"/>
        <v>504</v>
      </c>
      <c r="I572" s="64" t="s">
        <v>1623</v>
      </c>
      <c r="J572" s="75">
        <v>1</v>
      </c>
      <c r="K572" s="73" t="s">
        <v>557</v>
      </c>
      <c r="L572" s="11" t="s">
        <v>465</v>
      </c>
      <c r="W572" s="63">
        <v>1</v>
      </c>
    </row>
    <row r="573" spans="1:24" ht="45" customHeight="1" x14ac:dyDescent="0.5">
      <c r="A573" s="7">
        <v>75</v>
      </c>
      <c r="B573" s="133">
        <v>549</v>
      </c>
      <c r="C573" s="18">
        <v>2</v>
      </c>
      <c r="D573" s="16">
        <v>2.2000000000000002</v>
      </c>
      <c r="E573" s="15" t="s">
        <v>551</v>
      </c>
      <c r="F573" s="15" t="s">
        <v>552</v>
      </c>
      <c r="G573" s="276"/>
      <c r="H573" s="60">
        <f t="shared" si="24"/>
        <v>505</v>
      </c>
      <c r="I573" s="64" t="s">
        <v>1624</v>
      </c>
      <c r="J573" s="71">
        <v>4</v>
      </c>
      <c r="K573" s="73" t="s">
        <v>558</v>
      </c>
      <c r="L573" s="11" t="s">
        <v>465</v>
      </c>
      <c r="W573" s="63">
        <v>1</v>
      </c>
    </row>
    <row r="574" spans="1:24" ht="45" customHeight="1" x14ac:dyDescent="0.5">
      <c r="A574" s="7">
        <v>76</v>
      </c>
      <c r="B574" s="133">
        <v>550</v>
      </c>
      <c r="C574" s="18">
        <v>2</v>
      </c>
      <c r="D574" s="16">
        <v>2.2000000000000002</v>
      </c>
      <c r="E574" s="15" t="s">
        <v>551</v>
      </c>
      <c r="F574" s="17" t="s">
        <v>559</v>
      </c>
      <c r="G574" s="271" t="s">
        <v>2991</v>
      </c>
      <c r="H574" s="60">
        <f t="shared" si="24"/>
        <v>506</v>
      </c>
      <c r="I574" s="64" t="s">
        <v>1625</v>
      </c>
      <c r="J574" s="60">
        <v>2</v>
      </c>
      <c r="K574" s="147" t="s">
        <v>560</v>
      </c>
      <c r="L574" s="11" t="s">
        <v>465</v>
      </c>
      <c r="W574" s="63">
        <v>1</v>
      </c>
    </row>
    <row r="575" spans="1:24" ht="45" customHeight="1" x14ac:dyDescent="0.5">
      <c r="A575" s="7">
        <v>77</v>
      </c>
      <c r="B575" s="133">
        <v>551</v>
      </c>
      <c r="C575" s="18">
        <v>2</v>
      </c>
      <c r="D575" s="16">
        <v>2.2000000000000002</v>
      </c>
      <c r="E575" s="15" t="s">
        <v>551</v>
      </c>
      <c r="F575" s="17" t="s">
        <v>559</v>
      </c>
      <c r="G575" s="272"/>
      <c r="H575" s="60">
        <f t="shared" si="24"/>
        <v>507</v>
      </c>
      <c r="I575" s="64" t="s">
        <v>1626</v>
      </c>
      <c r="J575" s="60">
        <v>1</v>
      </c>
      <c r="K575" s="147" t="s">
        <v>561</v>
      </c>
      <c r="L575" s="11" t="s">
        <v>465</v>
      </c>
      <c r="W575" s="63">
        <v>1</v>
      </c>
    </row>
    <row r="576" spans="1:24" ht="45" customHeight="1" x14ac:dyDescent="0.5">
      <c r="A576" s="7">
        <v>78</v>
      </c>
      <c r="B576" s="133">
        <v>552</v>
      </c>
      <c r="C576" s="18">
        <v>2</v>
      </c>
      <c r="D576" s="16">
        <v>2.2000000000000002</v>
      </c>
      <c r="E576" s="15" t="s">
        <v>551</v>
      </c>
      <c r="F576" s="17" t="s">
        <v>559</v>
      </c>
      <c r="G576" s="273"/>
      <c r="H576" s="60">
        <f t="shared" si="24"/>
        <v>508</v>
      </c>
      <c r="I576" s="64" t="s">
        <v>1627</v>
      </c>
      <c r="J576" s="60">
        <v>1</v>
      </c>
      <c r="K576" s="147" t="s">
        <v>2992</v>
      </c>
      <c r="L576" s="11" t="s">
        <v>465</v>
      </c>
      <c r="W576" s="63">
        <v>1</v>
      </c>
    </row>
    <row r="577" spans="1:26" ht="45" customHeight="1" x14ac:dyDescent="0.5">
      <c r="B577" s="133">
        <v>553</v>
      </c>
      <c r="G577" s="138" t="s">
        <v>2993</v>
      </c>
      <c r="H577" s="139"/>
      <c r="I577" s="139"/>
      <c r="J577" s="139"/>
      <c r="K577" s="160"/>
      <c r="M577" s="51"/>
      <c r="N577" s="51"/>
      <c r="O577" s="51"/>
      <c r="P577" s="51"/>
      <c r="Q577" s="52">
        <v>4</v>
      </c>
      <c r="R577" s="53" t="s">
        <v>1255</v>
      </c>
      <c r="S577" s="54">
        <f>SUM(S578:S613)</f>
        <v>8</v>
      </c>
      <c r="T577" s="53" t="s">
        <v>1256</v>
      </c>
      <c r="U577" s="54">
        <v>4</v>
      </c>
      <c r="V577" s="53" t="s">
        <v>1257</v>
      </c>
      <c r="W577" s="65">
        <f>SUM(W578:W613)/2</f>
        <v>32</v>
      </c>
      <c r="X577" s="53" t="s">
        <v>1258</v>
      </c>
      <c r="Z577" s="8">
        <f>SUM(W579:W613)</f>
        <v>50</v>
      </c>
    </row>
    <row r="578" spans="1:26" ht="45" customHeight="1" x14ac:dyDescent="0.5">
      <c r="B578" s="133">
        <v>554</v>
      </c>
      <c r="G578" s="142" t="s">
        <v>2994</v>
      </c>
      <c r="H578" s="143"/>
      <c r="I578" s="143"/>
      <c r="J578" s="142"/>
      <c r="K578" s="142"/>
      <c r="M578" s="55"/>
      <c r="N578" s="55"/>
      <c r="O578" s="55"/>
      <c r="P578" s="55"/>
      <c r="Q578" s="56"/>
      <c r="R578" s="57"/>
      <c r="S578" s="58">
        <v>2</v>
      </c>
      <c r="T578" s="57" t="s">
        <v>1256</v>
      </c>
      <c r="U578" s="58"/>
      <c r="V578" s="57"/>
      <c r="W578" s="59">
        <f>SUM(W579:W592)</f>
        <v>14</v>
      </c>
      <c r="X578" s="57" t="s">
        <v>1258</v>
      </c>
    </row>
    <row r="579" spans="1:26" ht="45" customHeight="1" x14ac:dyDescent="0.5">
      <c r="A579" s="7">
        <v>79</v>
      </c>
      <c r="B579" s="133">
        <v>555</v>
      </c>
      <c r="C579" s="18">
        <v>2</v>
      </c>
      <c r="D579" s="13">
        <v>2.2999999999999998</v>
      </c>
      <c r="E579" s="14" t="s">
        <v>562</v>
      </c>
      <c r="F579" s="14" t="s">
        <v>563</v>
      </c>
      <c r="G579" s="268" t="s">
        <v>2995</v>
      </c>
      <c r="H579" s="144">
        <f>+H576+1</f>
        <v>509</v>
      </c>
      <c r="I579" s="64" t="s">
        <v>1628</v>
      </c>
      <c r="J579" s="144">
        <v>1</v>
      </c>
      <c r="K579" s="146" t="s">
        <v>564</v>
      </c>
      <c r="L579" s="11" t="s">
        <v>465</v>
      </c>
      <c r="W579" s="63">
        <v>1</v>
      </c>
    </row>
    <row r="580" spans="1:26" ht="45" customHeight="1" x14ac:dyDescent="0.5">
      <c r="A580" s="7">
        <v>80</v>
      </c>
      <c r="B580" s="133">
        <v>556</v>
      </c>
      <c r="C580" s="18">
        <v>2</v>
      </c>
      <c r="D580" s="13">
        <v>2.2999999999999998</v>
      </c>
      <c r="E580" s="14" t="s">
        <v>562</v>
      </c>
      <c r="F580" s="14" t="s">
        <v>563</v>
      </c>
      <c r="G580" s="269"/>
      <c r="H580" s="144">
        <f>+H579+1</f>
        <v>510</v>
      </c>
      <c r="I580" s="64" t="s">
        <v>1629</v>
      </c>
      <c r="J580" s="144">
        <v>1</v>
      </c>
      <c r="K580" s="146" t="s">
        <v>2996</v>
      </c>
      <c r="L580" s="11" t="s">
        <v>465</v>
      </c>
      <c r="W580" s="63">
        <v>1</v>
      </c>
    </row>
    <row r="581" spans="1:26" ht="45" customHeight="1" x14ac:dyDescent="0.5">
      <c r="A581" s="7">
        <v>81</v>
      </c>
      <c r="B581" s="133">
        <v>557</v>
      </c>
      <c r="C581" s="18">
        <v>2</v>
      </c>
      <c r="D581" s="13">
        <v>2.2999999999999998</v>
      </c>
      <c r="E581" s="14" t="s">
        <v>562</v>
      </c>
      <c r="F581" s="14" t="s">
        <v>563</v>
      </c>
      <c r="G581" s="269"/>
      <c r="H581" s="144">
        <f t="shared" ref="H581:H592" si="25">+H580+1</f>
        <v>511</v>
      </c>
      <c r="I581" s="64" t="s">
        <v>1630</v>
      </c>
      <c r="J581" s="157">
        <v>1</v>
      </c>
      <c r="K581" s="146" t="s">
        <v>2997</v>
      </c>
      <c r="L581" s="11" t="s">
        <v>465</v>
      </c>
      <c r="W581" s="63">
        <v>1</v>
      </c>
    </row>
    <row r="582" spans="1:26" ht="45" customHeight="1" x14ac:dyDescent="0.5">
      <c r="A582" s="7">
        <v>82</v>
      </c>
      <c r="B582" s="133">
        <v>558</v>
      </c>
      <c r="C582" s="18">
        <v>2</v>
      </c>
      <c r="D582" s="13">
        <v>2.2999999999999998</v>
      </c>
      <c r="E582" s="14" t="s">
        <v>562</v>
      </c>
      <c r="F582" s="14" t="s">
        <v>563</v>
      </c>
      <c r="G582" s="269"/>
      <c r="H582" s="144">
        <f t="shared" si="25"/>
        <v>512</v>
      </c>
      <c r="I582" s="64" t="s">
        <v>1631</v>
      </c>
      <c r="J582" s="144">
        <v>4</v>
      </c>
      <c r="K582" s="146" t="s">
        <v>565</v>
      </c>
      <c r="L582" s="11" t="s">
        <v>465</v>
      </c>
      <c r="W582" s="63">
        <v>1</v>
      </c>
    </row>
    <row r="583" spans="1:26" ht="45" customHeight="1" x14ac:dyDescent="0.5">
      <c r="A583" s="7">
        <v>83</v>
      </c>
      <c r="B583" s="133">
        <v>559</v>
      </c>
      <c r="C583" s="18">
        <v>2</v>
      </c>
      <c r="D583" s="13">
        <v>2.2999999999999998</v>
      </c>
      <c r="E583" s="14" t="s">
        <v>562</v>
      </c>
      <c r="F583" s="14" t="s">
        <v>563</v>
      </c>
      <c r="G583" s="269"/>
      <c r="H583" s="144">
        <f t="shared" si="25"/>
        <v>513</v>
      </c>
      <c r="I583" s="64" t="s">
        <v>1632</v>
      </c>
      <c r="J583" s="144">
        <v>100</v>
      </c>
      <c r="K583" s="146" t="s">
        <v>2998</v>
      </c>
      <c r="L583" s="11" t="s">
        <v>465</v>
      </c>
      <c r="W583" s="63">
        <v>1</v>
      </c>
    </row>
    <row r="584" spans="1:26" ht="45" customHeight="1" x14ac:dyDescent="0.5">
      <c r="A584" s="7">
        <v>84</v>
      </c>
      <c r="B584" s="133">
        <v>560</v>
      </c>
      <c r="C584" s="18">
        <v>2</v>
      </c>
      <c r="D584" s="13">
        <v>2.2999999999999998</v>
      </c>
      <c r="E584" s="14" t="s">
        <v>562</v>
      </c>
      <c r="F584" s="14" t="s">
        <v>563</v>
      </c>
      <c r="G584" s="270"/>
      <c r="H584" s="144">
        <f t="shared" si="25"/>
        <v>514</v>
      </c>
      <c r="I584" s="64" t="s">
        <v>1633</v>
      </c>
      <c r="J584" s="144">
        <v>1</v>
      </c>
      <c r="K584" s="146" t="s">
        <v>2999</v>
      </c>
      <c r="L584" s="11" t="s">
        <v>465</v>
      </c>
      <c r="W584" s="63">
        <v>1</v>
      </c>
    </row>
    <row r="585" spans="1:26" ht="45" customHeight="1" x14ac:dyDescent="0.5">
      <c r="A585" s="7">
        <v>85</v>
      </c>
      <c r="B585" s="133">
        <v>561</v>
      </c>
      <c r="C585" s="18">
        <v>2</v>
      </c>
      <c r="D585" s="13">
        <v>2.2999999999999998</v>
      </c>
      <c r="E585" s="14" t="s">
        <v>562</v>
      </c>
      <c r="F585" s="17" t="s">
        <v>566</v>
      </c>
      <c r="G585" s="271" t="s">
        <v>3000</v>
      </c>
      <c r="H585" s="60">
        <f t="shared" si="25"/>
        <v>515</v>
      </c>
      <c r="I585" s="64" t="s">
        <v>1634</v>
      </c>
      <c r="J585" s="148">
        <v>10000</v>
      </c>
      <c r="K585" s="147" t="s">
        <v>567</v>
      </c>
      <c r="L585" s="11" t="s">
        <v>465</v>
      </c>
      <c r="W585" s="63">
        <v>1</v>
      </c>
    </row>
    <row r="586" spans="1:26" ht="45" customHeight="1" x14ac:dyDescent="0.5">
      <c r="A586" s="7">
        <v>86</v>
      </c>
      <c r="B586" s="133">
        <v>562</v>
      </c>
      <c r="C586" s="18">
        <v>2</v>
      </c>
      <c r="D586" s="13">
        <v>2.2999999999999998</v>
      </c>
      <c r="E586" s="14" t="s">
        <v>562</v>
      </c>
      <c r="F586" s="17" t="s">
        <v>566</v>
      </c>
      <c r="G586" s="272"/>
      <c r="H586" s="60">
        <f t="shared" si="25"/>
        <v>516</v>
      </c>
      <c r="I586" s="64" t="s">
        <v>1635</v>
      </c>
      <c r="J586" s="148">
        <v>350</v>
      </c>
      <c r="K586" s="147" t="s">
        <v>568</v>
      </c>
      <c r="L586" s="11" t="s">
        <v>465</v>
      </c>
      <c r="W586" s="63">
        <v>1</v>
      </c>
    </row>
    <row r="587" spans="1:26" ht="45" customHeight="1" x14ac:dyDescent="0.5">
      <c r="A587" s="7">
        <v>87</v>
      </c>
      <c r="B587" s="133">
        <v>563</v>
      </c>
      <c r="C587" s="18">
        <v>2</v>
      </c>
      <c r="D587" s="13">
        <v>2.2999999999999998</v>
      </c>
      <c r="E587" s="14" t="s">
        <v>562</v>
      </c>
      <c r="F587" s="17" t="s">
        <v>566</v>
      </c>
      <c r="G587" s="272"/>
      <c r="H587" s="60">
        <f t="shared" si="25"/>
        <v>517</v>
      </c>
      <c r="I587" s="64" t="s">
        <v>1636</v>
      </c>
      <c r="J587" s="148">
        <v>350</v>
      </c>
      <c r="K587" s="147" t="s">
        <v>569</v>
      </c>
      <c r="L587" s="11" t="s">
        <v>465</v>
      </c>
      <c r="W587" s="63">
        <v>1</v>
      </c>
    </row>
    <row r="588" spans="1:26" ht="45" customHeight="1" x14ac:dyDescent="0.5">
      <c r="A588" s="7">
        <v>88</v>
      </c>
      <c r="B588" s="133">
        <v>564</v>
      </c>
      <c r="C588" s="18">
        <v>2</v>
      </c>
      <c r="D588" s="13">
        <v>2.2999999999999998</v>
      </c>
      <c r="E588" s="14" t="s">
        <v>562</v>
      </c>
      <c r="F588" s="17" t="s">
        <v>566</v>
      </c>
      <c r="G588" s="272"/>
      <c r="H588" s="60">
        <f t="shared" si="25"/>
        <v>518</v>
      </c>
      <c r="I588" s="64" t="s">
        <v>1637</v>
      </c>
      <c r="J588" s="148">
        <v>350</v>
      </c>
      <c r="K588" s="147" t="s">
        <v>570</v>
      </c>
      <c r="L588" s="11" t="s">
        <v>465</v>
      </c>
      <c r="W588" s="63">
        <v>1</v>
      </c>
    </row>
    <row r="589" spans="1:26" ht="45" customHeight="1" x14ac:dyDescent="0.5">
      <c r="A589" s="7">
        <v>89</v>
      </c>
      <c r="B589" s="133">
        <v>565</v>
      </c>
      <c r="C589" s="18">
        <v>2</v>
      </c>
      <c r="D589" s="13">
        <v>2.2999999999999998</v>
      </c>
      <c r="E589" s="14" t="s">
        <v>562</v>
      </c>
      <c r="F589" s="17" t="s">
        <v>566</v>
      </c>
      <c r="G589" s="272"/>
      <c r="H589" s="60">
        <f t="shared" si="25"/>
        <v>519</v>
      </c>
      <c r="I589" s="64" t="s">
        <v>1638</v>
      </c>
      <c r="J589" s="148">
        <v>350</v>
      </c>
      <c r="K589" s="147" t="s">
        <v>571</v>
      </c>
      <c r="L589" s="11" t="s">
        <v>465</v>
      </c>
      <c r="W589" s="63">
        <v>1</v>
      </c>
    </row>
    <row r="590" spans="1:26" ht="45" customHeight="1" x14ac:dyDescent="0.5">
      <c r="A590" s="7">
        <v>90</v>
      </c>
      <c r="B590" s="133">
        <v>566</v>
      </c>
      <c r="C590" s="18">
        <v>2</v>
      </c>
      <c r="D590" s="13">
        <v>2.2999999999999998</v>
      </c>
      <c r="E590" s="14" t="s">
        <v>562</v>
      </c>
      <c r="F590" s="17" t="s">
        <v>566</v>
      </c>
      <c r="G590" s="272"/>
      <c r="H590" s="60">
        <f t="shared" si="25"/>
        <v>520</v>
      </c>
      <c r="I590" s="64" t="s">
        <v>1639</v>
      </c>
      <c r="J590" s="148">
        <v>350</v>
      </c>
      <c r="K590" s="147" t="s">
        <v>572</v>
      </c>
      <c r="L590" s="11" t="s">
        <v>465</v>
      </c>
      <c r="W590" s="63">
        <v>1</v>
      </c>
    </row>
    <row r="591" spans="1:26" ht="45" customHeight="1" x14ac:dyDescent="0.5">
      <c r="A591" s="7">
        <v>91</v>
      </c>
      <c r="B591" s="133">
        <v>567</v>
      </c>
      <c r="C591" s="18">
        <v>2</v>
      </c>
      <c r="D591" s="13">
        <v>2.2999999999999998</v>
      </c>
      <c r="E591" s="14" t="s">
        <v>562</v>
      </c>
      <c r="F591" s="17" t="s">
        <v>566</v>
      </c>
      <c r="G591" s="272"/>
      <c r="H591" s="60">
        <f t="shared" si="25"/>
        <v>521</v>
      </c>
      <c r="I591" s="64" t="s">
        <v>1640</v>
      </c>
      <c r="J591" s="148">
        <v>350</v>
      </c>
      <c r="K591" s="147" t="s">
        <v>573</v>
      </c>
      <c r="L591" s="11" t="s">
        <v>465</v>
      </c>
      <c r="W591" s="63">
        <v>1</v>
      </c>
    </row>
    <row r="592" spans="1:26" ht="45" customHeight="1" x14ac:dyDescent="0.5">
      <c r="A592" s="7">
        <v>92</v>
      </c>
      <c r="B592" s="133">
        <v>568</v>
      </c>
      <c r="C592" s="18">
        <v>2</v>
      </c>
      <c r="D592" s="13">
        <v>2.2999999999999998</v>
      </c>
      <c r="E592" s="14" t="s">
        <v>562</v>
      </c>
      <c r="F592" s="17" t="s">
        <v>566</v>
      </c>
      <c r="G592" s="273"/>
      <c r="H592" s="60">
        <f t="shared" si="25"/>
        <v>522</v>
      </c>
      <c r="I592" s="64" t="s">
        <v>1641</v>
      </c>
      <c r="J592" s="148">
        <v>350</v>
      </c>
      <c r="K592" s="147" t="s">
        <v>574</v>
      </c>
      <c r="L592" s="11" t="s">
        <v>465</v>
      </c>
      <c r="W592" s="63">
        <v>1</v>
      </c>
    </row>
    <row r="593" spans="1:24" ht="45" customHeight="1" x14ac:dyDescent="0.5">
      <c r="B593" s="133">
        <v>569</v>
      </c>
      <c r="G593" s="142" t="s">
        <v>3001</v>
      </c>
      <c r="H593" s="143"/>
      <c r="I593" s="143"/>
      <c r="J593" s="142"/>
      <c r="K593" s="142"/>
      <c r="M593" s="55"/>
      <c r="N593" s="55"/>
      <c r="O593" s="55"/>
      <c r="P593" s="55"/>
      <c r="Q593" s="56"/>
      <c r="R593" s="57"/>
      <c r="S593" s="58">
        <v>2</v>
      </c>
      <c r="T593" s="57" t="s">
        <v>1256</v>
      </c>
      <c r="U593" s="58"/>
      <c r="V593" s="57"/>
      <c r="W593" s="59">
        <f>SUM(W594:W599)</f>
        <v>6</v>
      </c>
      <c r="X593" s="57" t="s">
        <v>1258</v>
      </c>
    </row>
    <row r="594" spans="1:24" ht="45" customHeight="1" x14ac:dyDescent="0.5">
      <c r="A594" s="7">
        <v>93</v>
      </c>
      <c r="B594" s="133">
        <v>570</v>
      </c>
      <c r="C594" s="18">
        <v>2</v>
      </c>
      <c r="D594" s="13">
        <v>2.2999999999999998</v>
      </c>
      <c r="E594" s="15" t="s">
        <v>575</v>
      </c>
      <c r="F594" s="15" t="s">
        <v>576</v>
      </c>
      <c r="G594" s="274" t="s">
        <v>3002</v>
      </c>
      <c r="H594" s="71">
        <f>+H592+1</f>
        <v>523</v>
      </c>
      <c r="I594" s="64" t="s">
        <v>1642</v>
      </c>
      <c r="J594" s="71">
        <v>40</v>
      </c>
      <c r="K594" s="73" t="s">
        <v>577</v>
      </c>
      <c r="L594" s="11" t="s">
        <v>465</v>
      </c>
      <c r="W594" s="63">
        <v>1</v>
      </c>
    </row>
    <row r="595" spans="1:24" ht="45" customHeight="1" x14ac:dyDescent="0.5">
      <c r="A595" s="7">
        <v>94</v>
      </c>
      <c r="B595" s="133">
        <v>571</v>
      </c>
      <c r="C595" s="18">
        <v>2</v>
      </c>
      <c r="D595" s="13">
        <v>2.2999999999999998</v>
      </c>
      <c r="E595" s="15" t="s">
        <v>575</v>
      </c>
      <c r="F595" s="15" t="s">
        <v>576</v>
      </c>
      <c r="G595" s="275"/>
      <c r="H595" s="71">
        <f>+H594+1</f>
        <v>524</v>
      </c>
      <c r="I595" s="64" t="s">
        <v>1643</v>
      </c>
      <c r="J595" s="71">
        <v>350</v>
      </c>
      <c r="K595" s="73" t="s">
        <v>578</v>
      </c>
      <c r="L595" s="11" t="s">
        <v>465</v>
      </c>
      <c r="W595" s="63">
        <v>1</v>
      </c>
    </row>
    <row r="596" spans="1:24" ht="45" customHeight="1" x14ac:dyDescent="0.5">
      <c r="A596" s="7">
        <v>95</v>
      </c>
      <c r="B596" s="133">
        <v>572</v>
      </c>
      <c r="C596" s="18">
        <v>2</v>
      </c>
      <c r="D596" s="13">
        <v>2.2999999999999998</v>
      </c>
      <c r="E596" s="15" t="s">
        <v>575</v>
      </c>
      <c r="F596" s="15" t="s">
        <v>576</v>
      </c>
      <c r="G596" s="276"/>
      <c r="H596" s="71">
        <f>+H595+1</f>
        <v>525</v>
      </c>
      <c r="I596" s="64" t="s">
        <v>1644</v>
      </c>
      <c r="J596" s="75">
        <v>1</v>
      </c>
      <c r="K596" s="73" t="s">
        <v>3003</v>
      </c>
      <c r="L596" s="11" t="s">
        <v>465</v>
      </c>
      <c r="W596" s="63">
        <v>1</v>
      </c>
    </row>
    <row r="597" spans="1:24" ht="45" customHeight="1" x14ac:dyDescent="0.5">
      <c r="A597" s="7">
        <v>96</v>
      </c>
      <c r="B597" s="133">
        <v>573</v>
      </c>
      <c r="C597" s="18">
        <v>2</v>
      </c>
      <c r="D597" s="13">
        <v>2.2999999999999998</v>
      </c>
      <c r="E597" s="15" t="s">
        <v>575</v>
      </c>
      <c r="F597" s="17" t="s">
        <v>579</v>
      </c>
      <c r="G597" s="271" t="s">
        <v>3004</v>
      </c>
      <c r="H597" s="60">
        <f>+H596+1</f>
        <v>526</v>
      </c>
      <c r="I597" s="64" t="s">
        <v>1645</v>
      </c>
      <c r="J597" s="60">
        <v>40</v>
      </c>
      <c r="K597" s="147" t="s">
        <v>580</v>
      </c>
      <c r="L597" s="11" t="s">
        <v>465</v>
      </c>
      <c r="W597" s="63">
        <v>1</v>
      </c>
    </row>
    <row r="598" spans="1:24" ht="64.95" customHeight="1" x14ac:dyDescent="0.5">
      <c r="A598" s="7">
        <v>97</v>
      </c>
      <c r="B598" s="133">
        <v>574</v>
      </c>
      <c r="C598" s="18">
        <v>2</v>
      </c>
      <c r="D598" s="13">
        <v>2.2999999999999998</v>
      </c>
      <c r="E598" s="15" t="s">
        <v>575</v>
      </c>
      <c r="F598" s="17" t="s">
        <v>579</v>
      </c>
      <c r="G598" s="272"/>
      <c r="H598" s="60">
        <f>+H597+1</f>
        <v>527</v>
      </c>
      <c r="I598" s="64" t="s">
        <v>1646</v>
      </c>
      <c r="J598" s="60">
        <v>40</v>
      </c>
      <c r="K598" s="147" t="s">
        <v>3005</v>
      </c>
      <c r="L598" s="11" t="s">
        <v>465</v>
      </c>
      <c r="W598" s="63">
        <v>1</v>
      </c>
    </row>
    <row r="599" spans="1:24" ht="45" customHeight="1" x14ac:dyDescent="0.5">
      <c r="A599" s="7">
        <v>98</v>
      </c>
      <c r="B599" s="133">
        <v>575</v>
      </c>
      <c r="C599" s="18">
        <v>2</v>
      </c>
      <c r="D599" s="13">
        <v>2.2999999999999998</v>
      </c>
      <c r="E599" s="15" t="s">
        <v>575</v>
      </c>
      <c r="F599" s="17" t="s">
        <v>579</v>
      </c>
      <c r="G599" s="273"/>
      <c r="H599" s="60">
        <f>+H598+1</f>
        <v>528</v>
      </c>
      <c r="I599" s="64" t="s">
        <v>1647</v>
      </c>
      <c r="J599" s="60">
        <v>1</v>
      </c>
      <c r="K599" s="147" t="s">
        <v>3006</v>
      </c>
      <c r="L599" s="11" t="s">
        <v>465</v>
      </c>
      <c r="W599" s="63">
        <v>1</v>
      </c>
    </row>
    <row r="600" spans="1:24" ht="45" customHeight="1" x14ac:dyDescent="0.5">
      <c r="B600" s="133">
        <v>576</v>
      </c>
      <c r="G600" s="142" t="s">
        <v>3007</v>
      </c>
      <c r="H600" s="143"/>
      <c r="I600" s="143"/>
      <c r="J600" s="142"/>
      <c r="K600" s="142"/>
      <c r="M600" s="55"/>
      <c r="N600" s="55"/>
      <c r="O600" s="55"/>
      <c r="P600" s="55"/>
      <c r="Q600" s="56"/>
      <c r="R600" s="57"/>
      <c r="S600" s="58">
        <v>2</v>
      </c>
      <c r="T600" s="57" t="s">
        <v>1256</v>
      </c>
      <c r="U600" s="58"/>
      <c r="V600" s="57"/>
      <c r="W600" s="59">
        <f>SUM(W601:W606)</f>
        <v>6</v>
      </c>
      <c r="X600" s="57" t="s">
        <v>1258</v>
      </c>
    </row>
    <row r="601" spans="1:24" ht="45" customHeight="1" x14ac:dyDescent="0.5">
      <c r="A601" s="7">
        <v>99</v>
      </c>
      <c r="B601" s="133">
        <v>577</v>
      </c>
      <c r="C601" s="18">
        <v>2</v>
      </c>
      <c r="D601" s="13">
        <v>2.2999999999999998</v>
      </c>
      <c r="E601" s="14" t="s">
        <v>581</v>
      </c>
      <c r="F601" s="14" t="s">
        <v>582</v>
      </c>
      <c r="G601" s="268" t="s">
        <v>3008</v>
      </c>
      <c r="H601" s="144">
        <f>+H599+1</f>
        <v>529</v>
      </c>
      <c r="I601" s="64" t="s">
        <v>1648</v>
      </c>
      <c r="J601" s="157">
        <v>1</v>
      </c>
      <c r="K601" s="146" t="s">
        <v>3009</v>
      </c>
      <c r="L601" s="11" t="s">
        <v>465</v>
      </c>
      <c r="W601" s="63">
        <v>1</v>
      </c>
    </row>
    <row r="602" spans="1:24" ht="45" customHeight="1" x14ac:dyDescent="0.5">
      <c r="A602" s="7">
        <v>100</v>
      </c>
      <c r="B602" s="133">
        <v>578</v>
      </c>
      <c r="C602" s="18">
        <v>2</v>
      </c>
      <c r="D602" s="13">
        <v>2.2999999999999998</v>
      </c>
      <c r="E602" s="14" t="s">
        <v>581</v>
      </c>
      <c r="F602" s="14" t="s">
        <v>582</v>
      </c>
      <c r="G602" s="269"/>
      <c r="H602" s="144">
        <f>+H601+1</f>
        <v>530</v>
      </c>
      <c r="I602" s="64" t="s">
        <v>1649</v>
      </c>
      <c r="J602" s="157">
        <v>1</v>
      </c>
      <c r="K602" s="146" t="s">
        <v>583</v>
      </c>
      <c r="L602" s="11" t="s">
        <v>465</v>
      </c>
      <c r="W602" s="63">
        <v>1</v>
      </c>
    </row>
    <row r="603" spans="1:24" ht="45" customHeight="1" x14ac:dyDescent="0.5">
      <c r="A603" s="7">
        <v>101</v>
      </c>
      <c r="B603" s="133">
        <v>579</v>
      </c>
      <c r="C603" s="18">
        <v>2</v>
      </c>
      <c r="D603" s="13">
        <v>2.2999999999999998</v>
      </c>
      <c r="E603" s="14" t="s">
        <v>581</v>
      </c>
      <c r="F603" s="14" t="s">
        <v>582</v>
      </c>
      <c r="G603" s="270"/>
      <c r="H603" s="144">
        <f>+H602+1</f>
        <v>531</v>
      </c>
      <c r="I603" s="64" t="s">
        <v>1650</v>
      </c>
      <c r="J603" s="144">
        <v>1</v>
      </c>
      <c r="K603" s="146" t="s">
        <v>584</v>
      </c>
      <c r="L603" s="11" t="s">
        <v>465</v>
      </c>
      <c r="W603" s="63">
        <v>1</v>
      </c>
    </row>
    <row r="604" spans="1:24" ht="45" customHeight="1" x14ac:dyDescent="0.5">
      <c r="A604" s="7">
        <v>102</v>
      </c>
      <c r="B604" s="133">
        <v>580</v>
      </c>
      <c r="C604" s="18">
        <v>2</v>
      </c>
      <c r="D604" s="13">
        <v>2.2999999999999998</v>
      </c>
      <c r="E604" s="14" t="s">
        <v>581</v>
      </c>
      <c r="F604" s="17" t="s">
        <v>585</v>
      </c>
      <c r="G604" s="271" t="s">
        <v>3010</v>
      </c>
      <c r="H604" s="60">
        <f>+H603+1</f>
        <v>532</v>
      </c>
      <c r="I604" s="64" t="s">
        <v>1651</v>
      </c>
      <c r="J604" s="60">
        <v>1</v>
      </c>
      <c r="K604" s="147" t="s">
        <v>586</v>
      </c>
      <c r="L604" s="11" t="s">
        <v>465</v>
      </c>
      <c r="W604" s="63">
        <v>1</v>
      </c>
    </row>
    <row r="605" spans="1:24" ht="45" customHeight="1" x14ac:dyDescent="0.5">
      <c r="A605" s="7">
        <v>103</v>
      </c>
      <c r="B605" s="133">
        <v>581</v>
      </c>
      <c r="C605" s="18">
        <v>2</v>
      </c>
      <c r="D605" s="13">
        <v>2.2999999999999998</v>
      </c>
      <c r="E605" s="14" t="s">
        <v>581</v>
      </c>
      <c r="F605" s="17" t="s">
        <v>585</v>
      </c>
      <c r="G605" s="272"/>
      <c r="H605" s="60">
        <f>+H604+1</f>
        <v>533</v>
      </c>
      <c r="I605" s="64" t="s">
        <v>1652</v>
      </c>
      <c r="J605" s="60">
        <v>40</v>
      </c>
      <c r="K605" s="147" t="s">
        <v>3011</v>
      </c>
      <c r="L605" s="11" t="s">
        <v>465</v>
      </c>
      <c r="W605" s="63">
        <v>1</v>
      </c>
    </row>
    <row r="606" spans="1:24" ht="45" customHeight="1" x14ac:dyDescent="0.5">
      <c r="A606" s="7">
        <v>104</v>
      </c>
      <c r="B606" s="133">
        <v>582</v>
      </c>
      <c r="C606" s="18">
        <v>2</v>
      </c>
      <c r="D606" s="13">
        <v>2.2999999999999998</v>
      </c>
      <c r="E606" s="14" t="s">
        <v>581</v>
      </c>
      <c r="F606" s="17" t="s">
        <v>585</v>
      </c>
      <c r="G606" s="273"/>
      <c r="H606" s="60">
        <f>+H605+1</f>
        <v>534</v>
      </c>
      <c r="I606" s="64" t="s">
        <v>1653</v>
      </c>
      <c r="J606" s="60">
        <v>350</v>
      </c>
      <c r="K606" s="147" t="s">
        <v>587</v>
      </c>
      <c r="L606" s="11" t="s">
        <v>465</v>
      </c>
      <c r="W606" s="63">
        <v>1</v>
      </c>
    </row>
    <row r="607" spans="1:24" ht="45" customHeight="1" x14ac:dyDescent="0.5">
      <c r="B607" s="133">
        <v>583</v>
      </c>
      <c r="G607" s="142" t="s">
        <v>3012</v>
      </c>
      <c r="H607" s="143"/>
      <c r="I607" s="143"/>
      <c r="J607" s="142"/>
      <c r="K607" s="142"/>
      <c r="M607" s="55"/>
      <c r="N607" s="55"/>
      <c r="O607" s="55"/>
      <c r="P607" s="55"/>
      <c r="Q607" s="56"/>
      <c r="R607" s="57"/>
      <c r="S607" s="58">
        <v>2</v>
      </c>
      <c r="T607" s="57" t="s">
        <v>1256</v>
      </c>
      <c r="U607" s="58"/>
      <c r="V607" s="57"/>
      <c r="W607" s="59">
        <f>SUM(W608:W613)</f>
        <v>6</v>
      </c>
      <c r="X607" s="57" t="s">
        <v>1258</v>
      </c>
    </row>
    <row r="608" spans="1:24" ht="45" customHeight="1" x14ac:dyDescent="0.5">
      <c r="A608" s="7">
        <v>105</v>
      </c>
      <c r="B608" s="133">
        <v>584</v>
      </c>
      <c r="C608" s="18">
        <v>2</v>
      </c>
      <c r="D608" s="13">
        <v>2.2999999999999998</v>
      </c>
      <c r="E608" s="15" t="s">
        <v>588</v>
      </c>
      <c r="F608" s="15" t="s">
        <v>589</v>
      </c>
      <c r="G608" s="274" t="s">
        <v>3013</v>
      </c>
      <c r="H608" s="71">
        <f>+H606+1</f>
        <v>535</v>
      </c>
      <c r="I608" s="64" t="s">
        <v>1654</v>
      </c>
      <c r="J608" s="75">
        <v>1</v>
      </c>
      <c r="K608" s="73" t="s">
        <v>590</v>
      </c>
      <c r="L608" s="11" t="s">
        <v>465</v>
      </c>
      <c r="W608" s="63">
        <v>1</v>
      </c>
    </row>
    <row r="609" spans="1:24" ht="45" customHeight="1" x14ac:dyDescent="0.5">
      <c r="A609" s="7">
        <v>106</v>
      </c>
      <c r="B609" s="133">
        <v>585</v>
      </c>
      <c r="C609" s="18">
        <v>2</v>
      </c>
      <c r="D609" s="13">
        <v>2.2999999999999998</v>
      </c>
      <c r="E609" s="15" t="s">
        <v>588</v>
      </c>
      <c r="F609" s="15" t="s">
        <v>589</v>
      </c>
      <c r="G609" s="275"/>
      <c r="H609" s="71">
        <f>+H608+1</f>
        <v>536</v>
      </c>
      <c r="I609" s="64" t="s">
        <v>1655</v>
      </c>
      <c r="J609" s="71">
        <v>4</v>
      </c>
      <c r="K609" s="73" t="s">
        <v>3014</v>
      </c>
      <c r="L609" s="11" t="s">
        <v>465</v>
      </c>
      <c r="W609" s="63">
        <v>1</v>
      </c>
    </row>
    <row r="610" spans="1:24" ht="45" customHeight="1" x14ac:dyDescent="0.5">
      <c r="A610" s="7">
        <v>107</v>
      </c>
      <c r="B610" s="133">
        <v>586</v>
      </c>
      <c r="C610" s="18">
        <v>2</v>
      </c>
      <c r="D610" s="13">
        <v>2.2999999999999998</v>
      </c>
      <c r="E610" s="15" t="s">
        <v>588</v>
      </c>
      <c r="F610" s="15" t="s">
        <v>589</v>
      </c>
      <c r="G610" s="275"/>
      <c r="H610" s="71">
        <f>+H609+1</f>
        <v>537</v>
      </c>
      <c r="I610" s="64" t="s">
        <v>1656</v>
      </c>
      <c r="J610" s="75">
        <v>1</v>
      </c>
      <c r="K610" s="73" t="s">
        <v>591</v>
      </c>
      <c r="L610" s="11" t="s">
        <v>465</v>
      </c>
      <c r="W610" s="63">
        <v>1</v>
      </c>
    </row>
    <row r="611" spans="1:24" ht="45" customHeight="1" x14ac:dyDescent="0.5">
      <c r="A611" s="7">
        <v>108</v>
      </c>
      <c r="B611" s="133">
        <v>587</v>
      </c>
      <c r="C611" s="18">
        <v>2</v>
      </c>
      <c r="D611" s="13">
        <v>2.2999999999999998</v>
      </c>
      <c r="E611" s="15" t="s">
        <v>588</v>
      </c>
      <c r="F611" s="15" t="s">
        <v>589</v>
      </c>
      <c r="G611" s="276"/>
      <c r="H611" s="71">
        <f>+H610+1</f>
        <v>538</v>
      </c>
      <c r="I611" s="64" t="s">
        <v>1657</v>
      </c>
      <c r="J611" s="71">
        <v>1</v>
      </c>
      <c r="K611" s="73" t="s">
        <v>592</v>
      </c>
      <c r="L611" s="11" t="s">
        <v>465</v>
      </c>
      <c r="W611" s="63">
        <v>1</v>
      </c>
    </row>
    <row r="612" spans="1:24" ht="45" customHeight="1" x14ac:dyDescent="0.5">
      <c r="A612" s="7">
        <v>109</v>
      </c>
      <c r="B612" s="133">
        <v>588</v>
      </c>
      <c r="C612" s="18">
        <v>2</v>
      </c>
      <c r="D612" s="13">
        <v>2.2999999999999998</v>
      </c>
      <c r="E612" s="15" t="s">
        <v>588</v>
      </c>
      <c r="F612" s="17" t="s">
        <v>593</v>
      </c>
      <c r="G612" s="271" t="s">
        <v>3015</v>
      </c>
      <c r="H612" s="60">
        <f>+H611+1</f>
        <v>539</v>
      </c>
      <c r="I612" s="64" t="s">
        <v>1658</v>
      </c>
      <c r="J612" s="155">
        <v>1</v>
      </c>
      <c r="K612" s="147" t="s">
        <v>594</v>
      </c>
      <c r="L612" s="11" t="s">
        <v>465</v>
      </c>
      <c r="W612" s="63">
        <v>1</v>
      </c>
    </row>
    <row r="613" spans="1:24" ht="45" customHeight="1" x14ac:dyDescent="0.5">
      <c r="A613" s="7">
        <v>110</v>
      </c>
      <c r="B613" s="133">
        <v>589</v>
      </c>
      <c r="C613" s="18">
        <v>2</v>
      </c>
      <c r="D613" s="13">
        <v>2.2999999999999998</v>
      </c>
      <c r="E613" s="15" t="s">
        <v>588</v>
      </c>
      <c r="F613" s="17" t="s">
        <v>593</v>
      </c>
      <c r="G613" s="273"/>
      <c r="H613" s="60">
        <f>+H612+1</f>
        <v>540</v>
      </c>
      <c r="I613" s="64" t="s">
        <v>1659</v>
      </c>
      <c r="J613" s="155">
        <v>1</v>
      </c>
      <c r="K613" s="147" t="s">
        <v>595</v>
      </c>
      <c r="L613" s="11" t="s">
        <v>465</v>
      </c>
      <c r="W613" s="63">
        <v>1</v>
      </c>
    </row>
    <row r="614" spans="1:24" ht="45" customHeight="1" x14ac:dyDescent="0.5">
      <c r="B614" s="133">
        <v>590</v>
      </c>
      <c r="G614" s="138" t="s">
        <v>3016</v>
      </c>
      <c r="H614" s="139"/>
      <c r="I614" s="139"/>
      <c r="J614" s="139"/>
      <c r="K614" s="160"/>
      <c r="M614" s="51"/>
      <c r="N614" s="51"/>
      <c r="O614" s="51"/>
      <c r="P614" s="51"/>
      <c r="Q614" s="52">
        <v>3</v>
      </c>
      <c r="R614" s="53" t="s">
        <v>1255</v>
      </c>
      <c r="S614" s="54">
        <f>SUM(S615:S644)</f>
        <v>7</v>
      </c>
      <c r="T614" s="53" t="s">
        <v>1256</v>
      </c>
      <c r="U614" s="54">
        <v>9</v>
      </c>
      <c r="V614" s="53" t="s">
        <v>1257</v>
      </c>
      <c r="W614" s="65">
        <f>SUM(W615:W644)/2</f>
        <v>27</v>
      </c>
      <c r="X614" s="53" t="s">
        <v>1258</v>
      </c>
    </row>
    <row r="615" spans="1:24" ht="45" customHeight="1" x14ac:dyDescent="0.5">
      <c r="B615" s="133">
        <v>591</v>
      </c>
      <c r="G615" s="142" t="s">
        <v>596</v>
      </c>
      <c r="H615" s="143"/>
      <c r="I615" s="143"/>
      <c r="J615" s="142"/>
      <c r="K615" s="142"/>
      <c r="M615" s="55"/>
      <c r="N615" s="55"/>
      <c r="O615" s="55"/>
      <c r="P615" s="55"/>
      <c r="Q615" s="56"/>
      <c r="R615" s="57"/>
      <c r="S615" s="58">
        <v>4</v>
      </c>
      <c r="T615" s="57" t="s">
        <v>1256</v>
      </c>
      <c r="U615" s="58"/>
      <c r="V615" s="57"/>
      <c r="W615" s="59">
        <f>SUM(W616:W634)</f>
        <v>19</v>
      </c>
      <c r="X615" s="57" t="s">
        <v>1258</v>
      </c>
    </row>
    <row r="616" spans="1:24" ht="45" customHeight="1" x14ac:dyDescent="0.5">
      <c r="B616" s="133">
        <v>593</v>
      </c>
      <c r="C616" s="18">
        <v>2</v>
      </c>
      <c r="D616" s="16">
        <v>2.4</v>
      </c>
      <c r="E616" s="14" t="s">
        <v>597</v>
      </c>
      <c r="F616" s="14" t="s">
        <v>598</v>
      </c>
      <c r="G616" s="280" t="s">
        <v>3017</v>
      </c>
      <c r="H616" s="164">
        <f>+H613+1</f>
        <v>541</v>
      </c>
      <c r="I616" s="64" t="s">
        <v>1660</v>
      </c>
      <c r="J616" s="144">
        <v>40</v>
      </c>
      <c r="K616" s="146" t="s">
        <v>3018</v>
      </c>
      <c r="L616" s="11" t="s">
        <v>599</v>
      </c>
      <c r="W616" s="63">
        <v>1</v>
      </c>
    </row>
    <row r="617" spans="1:24" ht="45" customHeight="1" x14ac:dyDescent="0.5">
      <c r="B617" s="133">
        <v>594</v>
      </c>
      <c r="C617" s="18">
        <v>2</v>
      </c>
      <c r="D617" s="16">
        <v>2.4</v>
      </c>
      <c r="E617" s="14" t="s">
        <v>597</v>
      </c>
      <c r="F617" s="14" t="s">
        <v>598</v>
      </c>
      <c r="G617" s="281"/>
      <c r="H617" s="164">
        <f>+H616+1</f>
        <v>542</v>
      </c>
      <c r="I617" s="64" t="s">
        <v>1661</v>
      </c>
      <c r="J617" s="144">
        <v>40</v>
      </c>
      <c r="K617" s="146" t="s">
        <v>3019</v>
      </c>
      <c r="L617" s="11" t="s">
        <v>599</v>
      </c>
      <c r="W617" s="63">
        <v>1</v>
      </c>
    </row>
    <row r="618" spans="1:24" ht="45" customHeight="1" x14ac:dyDescent="0.5">
      <c r="B618" s="133">
        <v>595</v>
      </c>
      <c r="C618" s="18">
        <v>2</v>
      </c>
      <c r="D618" s="16">
        <v>2.4</v>
      </c>
      <c r="E618" s="14" t="s">
        <v>597</v>
      </c>
      <c r="F618" s="14" t="s">
        <v>598</v>
      </c>
      <c r="G618" s="282"/>
      <c r="H618" s="164">
        <f t="shared" ref="H618:H634" si="26">+H617+1</f>
        <v>543</v>
      </c>
      <c r="I618" s="64" t="s">
        <v>1662</v>
      </c>
      <c r="J618" s="157">
        <v>1</v>
      </c>
      <c r="K618" s="146" t="s">
        <v>600</v>
      </c>
      <c r="L618" s="11" t="s">
        <v>599</v>
      </c>
      <c r="W618" s="63">
        <v>1</v>
      </c>
    </row>
    <row r="619" spans="1:24" ht="45" customHeight="1" x14ac:dyDescent="0.5">
      <c r="B619" s="133">
        <v>596</v>
      </c>
      <c r="C619" s="18">
        <v>2</v>
      </c>
      <c r="D619" s="16">
        <v>2.4</v>
      </c>
      <c r="E619" s="14" t="s">
        <v>597</v>
      </c>
      <c r="F619" s="17" t="s">
        <v>601</v>
      </c>
      <c r="G619" s="283" t="s">
        <v>3020</v>
      </c>
      <c r="H619" s="70">
        <f t="shared" si="26"/>
        <v>544</v>
      </c>
      <c r="I619" s="64" t="s">
        <v>1663</v>
      </c>
      <c r="J619" s="158">
        <v>16</v>
      </c>
      <c r="K619" s="149" t="s">
        <v>602</v>
      </c>
      <c r="L619" s="11" t="s">
        <v>599</v>
      </c>
      <c r="W619" s="63">
        <v>1</v>
      </c>
    </row>
    <row r="620" spans="1:24" ht="45" customHeight="1" x14ac:dyDescent="0.5">
      <c r="B620" s="133">
        <v>597</v>
      </c>
      <c r="C620" s="18">
        <v>2</v>
      </c>
      <c r="D620" s="16">
        <v>2.4</v>
      </c>
      <c r="E620" s="14" t="s">
        <v>597</v>
      </c>
      <c r="F620" s="17" t="s">
        <v>601</v>
      </c>
      <c r="G620" s="284"/>
      <c r="H620" s="70">
        <f t="shared" si="26"/>
        <v>545</v>
      </c>
      <c r="I620" s="64" t="s">
        <v>1664</v>
      </c>
      <c r="J620" s="158">
        <v>16</v>
      </c>
      <c r="K620" s="149" t="s">
        <v>603</v>
      </c>
      <c r="L620" s="11" t="s">
        <v>599</v>
      </c>
      <c r="W620" s="63">
        <v>1</v>
      </c>
    </row>
    <row r="621" spans="1:24" ht="45" customHeight="1" x14ac:dyDescent="0.5">
      <c r="B621" s="133">
        <v>598</v>
      </c>
      <c r="C621" s="18">
        <v>2</v>
      </c>
      <c r="D621" s="16">
        <v>2.4</v>
      </c>
      <c r="E621" s="14" t="s">
        <v>597</v>
      </c>
      <c r="F621" s="17" t="s">
        <v>601</v>
      </c>
      <c r="G621" s="284"/>
      <c r="H621" s="70">
        <f t="shared" si="26"/>
        <v>546</v>
      </c>
      <c r="I621" s="64" t="s">
        <v>1665</v>
      </c>
      <c r="J621" s="158">
        <v>16</v>
      </c>
      <c r="K621" s="149" t="s">
        <v>604</v>
      </c>
      <c r="L621" s="11" t="s">
        <v>599</v>
      </c>
      <c r="W621" s="63">
        <v>1</v>
      </c>
    </row>
    <row r="622" spans="1:24" ht="45" customHeight="1" x14ac:dyDescent="0.5">
      <c r="B622" s="133">
        <v>599</v>
      </c>
      <c r="C622" s="18">
        <v>2</v>
      </c>
      <c r="D622" s="16">
        <v>2.4</v>
      </c>
      <c r="E622" s="14" t="s">
        <v>597</v>
      </c>
      <c r="F622" s="17" t="s">
        <v>601</v>
      </c>
      <c r="G622" s="284"/>
      <c r="H622" s="70">
        <f t="shared" si="26"/>
        <v>547</v>
      </c>
      <c r="I622" s="64" t="s">
        <v>1666</v>
      </c>
      <c r="J622" s="158">
        <v>16</v>
      </c>
      <c r="K622" s="149" t="s">
        <v>605</v>
      </c>
      <c r="L622" s="11" t="s">
        <v>599</v>
      </c>
      <c r="W622" s="63">
        <v>1</v>
      </c>
    </row>
    <row r="623" spans="1:24" ht="45" customHeight="1" x14ac:dyDescent="0.5">
      <c r="B623" s="133"/>
      <c r="C623" s="18">
        <v>2</v>
      </c>
      <c r="D623" s="16">
        <v>2.4</v>
      </c>
      <c r="E623" s="14" t="s">
        <v>597</v>
      </c>
      <c r="F623" s="17" t="s">
        <v>601</v>
      </c>
      <c r="G623" s="284"/>
      <c r="H623" s="70">
        <f t="shared" si="26"/>
        <v>548</v>
      </c>
      <c r="I623" s="64" t="s">
        <v>1667</v>
      </c>
      <c r="J623" s="159">
        <v>1</v>
      </c>
      <c r="K623" s="149" t="s">
        <v>606</v>
      </c>
      <c r="L623" s="11" t="s">
        <v>599</v>
      </c>
      <c r="W623" s="63">
        <v>1</v>
      </c>
    </row>
    <row r="624" spans="1:24" ht="45" customHeight="1" x14ac:dyDescent="0.5">
      <c r="B624" s="133"/>
      <c r="C624" s="18">
        <v>2</v>
      </c>
      <c r="D624" s="16">
        <v>2.4</v>
      </c>
      <c r="E624" s="14" t="s">
        <v>597</v>
      </c>
      <c r="F624" s="17" t="s">
        <v>601</v>
      </c>
      <c r="G624" s="284"/>
      <c r="H624" s="70">
        <f t="shared" si="26"/>
        <v>549</v>
      </c>
      <c r="I624" s="64" t="s">
        <v>1668</v>
      </c>
      <c r="J624" s="159">
        <v>1</v>
      </c>
      <c r="K624" s="149" t="s">
        <v>607</v>
      </c>
      <c r="L624" s="11" t="s">
        <v>599</v>
      </c>
      <c r="W624" s="63">
        <v>1</v>
      </c>
    </row>
    <row r="625" spans="1:24" ht="45" customHeight="1" x14ac:dyDescent="0.5">
      <c r="B625" s="133"/>
      <c r="C625" s="18">
        <v>2</v>
      </c>
      <c r="D625" s="16">
        <v>2.4</v>
      </c>
      <c r="E625" s="14" t="s">
        <v>597</v>
      </c>
      <c r="F625" s="17" t="s">
        <v>601</v>
      </c>
      <c r="G625" s="284"/>
      <c r="H625" s="70">
        <f t="shared" si="26"/>
        <v>550</v>
      </c>
      <c r="I625" s="64" t="s">
        <v>1669</v>
      </c>
      <c r="J625" s="158">
        <v>41</v>
      </c>
      <c r="K625" s="149" t="s">
        <v>608</v>
      </c>
      <c r="L625" s="11" t="s">
        <v>599</v>
      </c>
      <c r="W625" s="63">
        <v>1</v>
      </c>
    </row>
    <row r="626" spans="1:24" ht="45" customHeight="1" x14ac:dyDescent="0.5">
      <c r="B626" s="133"/>
      <c r="C626" s="18">
        <v>2</v>
      </c>
      <c r="D626" s="16">
        <v>2.4</v>
      </c>
      <c r="E626" s="14" t="s">
        <v>597</v>
      </c>
      <c r="F626" s="17" t="s">
        <v>601</v>
      </c>
      <c r="G626" s="285"/>
      <c r="H626" s="70">
        <f t="shared" si="26"/>
        <v>551</v>
      </c>
      <c r="I626" s="64" t="s">
        <v>1670</v>
      </c>
      <c r="J626" s="158">
        <v>4</v>
      </c>
      <c r="K626" s="149" t="s">
        <v>609</v>
      </c>
      <c r="L626" s="11" t="s">
        <v>599</v>
      </c>
      <c r="W626" s="63">
        <v>1</v>
      </c>
    </row>
    <row r="627" spans="1:24" ht="45" customHeight="1" x14ac:dyDescent="0.5">
      <c r="B627" s="133">
        <v>600</v>
      </c>
      <c r="C627" s="18">
        <v>2</v>
      </c>
      <c r="D627" s="16">
        <v>2.4</v>
      </c>
      <c r="E627" s="14" t="s">
        <v>597</v>
      </c>
      <c r="F627" s="14" t="s">
        <v>610</v>
      </c>
      <c r="G627" s="277" t="s">
        <v>611</v>
      </c>
      <c r="H627" s="164">
        <f t="shared" si="26"/>
        <v>552</v>
      </c>
      <c r="I627" s="64" t="s">
        <v>1671</v>
      </c>
      <c r="J627" s="157">
        <v>1</v>
      </c>
      <c r="K627" s="146" t="s">
        <v>3021</v>
      </c>
      <c r="L627" s="11" t="s">
        <v>599</v>
      </c>
      <c r="W627" s="63">
        <v>1</v>
      </c>
    </row>
    <row r="628" spans="1:24" ht="45" customHeight="1" x14ac:dyDescent="0.5">
      <c r="B628" s="133">
        <v>601</v>
      </c>
      <c r="C628" s="18">
        <v>2</v>
      </c>
      <c r="D628" s="16">
        <v>2.4</v>
      </c>
      <c r="E628" s="14" t="s">
        <v>597</v>
      </c>
      <c r="F628" s="14" t="s">
        <v>610</v>
      </c>
      <c r="G628" s="278"/>
      <c r="H628" s="164">
        <f t="shared" si="26"/>
        <v>553</v>
      </c>
      <c r="I628" s="64" t="s">
        <v>1672</v>
      </c>
      <c r="J628" s="157">
        <v>1</v>
      </c>
      <c r="K628" s="146" t="s">
        <v>3022</v>
      </c>
      <c r="L628" s="11" t="s">
        <v>599</v>
      </c>
      <c r="W628" s="63">
        <v>1</v>
      </c>
    </row>
    <row r="629" spans="1:24" ht="45" customHeight="1" x14ac:dyDescent="0.5">
      <c r="B629" s="133">
        <v>602</v>
      </c>
      <c r="C629" s="18">
        <v>2</v>
      </c>
      <c r="D629" s="16">
        <v>2.4</v>
      </c>
      <c r="E629" s="14" t="s">
        <v>597</v>
      </c>
      <c r="F629" s="14" t="s">
        <v>610</v>
      </c>
      <c r="G629" s="278"/>
      <c r="H629" s="164">
        <f t="shared" si="26"/>
        <v>554</v>
      </c>
      <c r="I629" s="64" t="s">
        <v>1673</v>
      </c>
      <c r="J629" s="157">
        <v>1</v>
      </c>
      <c r="K629" s="146" t="s">
        <v>3023</v>
      </c>
      <c r="L629" s="11" t="s">
        <v>599</v>
      </c>
      <c r="W629" s="63">
        <v>1</v>
      </c>
    </row>
    <row r="630" spans="1:24" ht="64.95" customHeight="1" x14ac:dyDescent="0.5">
      <c r="B630" s="133"/>
      <c r="C630" s="18">
        <v>2</v>
      </c>
      <c r="D630" s="16">
        <v>2.4</v>
      </c>
      <c r="E630" s="14" t="s">
        <v>597</v>
      </c>
      <c r="F630" s="14" t="s">
        <v>610</v>
      </c>
      <c r="G630" s="278"/>
      <c r="H630" s="164">
        <f t="shared" si="26"/>
        <v>555</v>
      </c>
      <c r="I630" s="64" t="s">
        <v>1674</v>
      </c>
      <c r="J630" s="144">
        <v>40</v>
      </c>
      <c r="K630" s="146" t="s">
        <v>3024</v>
      </c>
      <c r="L630" s="11" t="s">
        <v>599</v>
      </c>
      <c r="W630" s="63">
        <v>1</v>
      </c>
    </row>
    <row r="631" spans="1:24" ht="45" customHeight="1" x14ac:dyDescent="0.5">
      <c r="A631" s="156"/>
      <c r="B631" s="133"/>
      <c r="C631" s="18">
        <v>2</v>
      </c>
      <c r="D631" s="16">
        <v>2.4</v>
      </c>
      <c r="E631" s="14" t="s">
        <v>597</v>
      </c>
      <c r="F631" s="14" t="s">
        <v>610</v>
      </c>
      <c r="G631" s="278"/>
      <c r="H631" s="164">
        <f t="shared" si="26"/>
        <v>556</v>
      </c>
      <c r="I631" s="64" t="s">
        <v>1675</v>
      </c>
      <c r="J631" s="144">
        <v>60</v>
      </c>
      <c r="K631" s="146" t="s">
        <v>3025</v>
      </c>
      <c r="L631" s="11" t="s">
        <v>599</v>
      </c>
      <c r="W631" s="63">
        <v>1</v>
      </c>
    </row>
    <row r="632" spans="1:24" ht="45" customHeight="1" x14ac:dyDescent="0.5">
      <c r="B632" s="133">
        <v>603</v>
      </c>
      <c r="C632" s="18">
        <v>2</v>
      </c>
      <c r="D632" s="16">
        <v>2.4</v>
      </c>
      <c r="E632" s="14" t="s">
        <v>597</v>
      </c>
      <c r="F632" s="14" t="s">
        <v>610</v>
      </c>
      <c r="G632" s="279"/>
      <c r="H632" s="164">
        <f t="shared" si="26"/>
        <v>557</v>
      </c>
      <c r="I632" s="64" t="s">
        <v>1676</v>
      </c>
      <c r="J632" s="144">
        <v>60</v>
      </c>
      <c r="K632" s="146" t="s">
        <v>3026</v>
      </c>
      <c r="L632" s="11" t="s">
        <v>599</v>
      </c>
      <c r="W632" s="63">
        <v>1</v>
      </c>
    </row>
    <row r="633" spans="1:24" ht="45" customHeight="1" x14ac:dyDescent="0.5">
      <c r="B633" s="133">
        <v>604</v>
      </c>
      <c r="C633" s="18">
        <v>2</v>
      </c>
      <c r="D633" s="16">
        <v>2.4</v>
      </c>
      <c r="E633" s="14" t="s">
        <v>597</v>
      </c>
      <c r="F633" s="17" t="s">
        <v>612</v>
      </c>
      <c r="G633" s="283" t="s">
        <v>613</v>
      </c>
      <c r="H633" s="70">
        <f t="shared" si="26"/>
        <v>558</v>
      </c>
      <c r="I633" s="64" t="s">
        <v>1677</v>
      </c>
      <c r="J633" s="159">
        <v>1</v>
      </c>
      <c r="K633" s="149" t="s">
        <v>3027</v>
      </c>
      <c r="L633" s="11" t="s">
        <v>599</v>
      </c>
      <c r="W633" s="63">
        <v>1</v>
      </c>
    </row>
    <row r="634" spans="1:24" ht="45" customHeight="1" x14ac:dyDescent="0.5">
      <c r="B634" s="133">
        <v>605</v>
      </c>
      <c r="C634" s="18">
        <v>2</v>
      </c>
      <c r="D634" s="16">
        <v>2.4</v>
      </c>
      <c r="E634" s="14" t="s">
        <v>597</v>
      </c>
      <c r="F634" s="17" t="s">
        <v>612</v>
      </c>
      <c r="G634" s="285"/>
      <c r="H634" s="70">
        <f t="shared" si="26"/>
        <v>559</v>
      </c>
      <c r="I634" s="64" t="s">
        <v>1678</v>
      </c>
      <c r="J634" s="159">
        <v>1</v>
      </c>
      <c r="K634" s="149" t="s">
        <v>614</v>
      </c>
      <c r="L634" s="11" t="s">
        <v>599</v>
      </c>
      <c r="W634" s="63">
        <v>1</v>
      </c>
    </row>
    <row r="635" spans="1:24" ht="45" customHeight="1" x14ac:dyDescent="0.5">
      <c r="B635" s="133">
        <v>606</v>
      </c>
      <c r="G635" s="142" t="s">
        <v>615</v>
      </c>
      <c r="H635" s="143"/>
      <c r="I635" s="143"/>
      <c r="J635" s="142"/>
      <c r="K635" s="142"/>
      <c r="M635" s="55"/>
      <c r="N635" s="55"/>
      <c r="O635" s="55"/>
      <c r="P635" s="55"/>
      <c r="Q635" s="56"/>
      <c r="R635" s="57"/>
      <c r="S635" s="58">
        <v>2</v>
      </c>
      <c r="T635" s="57" t="s">
        <v>1256</v>
      </c>
      <c r="U635" s="58"/>
      <c r="V635" s="57"/>
      <c r="W635" s="59">
        <f>SUM(W636:W639)</f>
        <v>4</v>
      </c>
      <c r="X635" s="57" t="s">
        <v>1258</v>
      </c>
    </row>
    <row r="636" spans="1:24" ht="45" customHeight="1" x14ac:dyDescent="0.5">
      <c r="B636" s="133">
        <v>607</v>
      </c>
      <c r="C636" s="18">
        <v>2</v>
      </c>
      <c r="D636" s="16">
        <v>2.4</v>
      </c>
      <c r="E636" s="15" t="s">
        <v>616</v>
      </c>
      <c r="F636" s="15" t="s">
        <v>617</v>
      </c>
      <c r="G636" s="73" t="s">
        <v>618</v>
      </c>
      <c r="H636" s="71">
        <f>+H634+1</f>
        <v>560</v>
      </c>
      <c r="I636" s="64" t="s">
        <v>1679</v>
      </c>
      <c r="J636" s="75">
        <v>1</v>
      </c>
      <c r="K636" s="73" t="s">
        <v>3028</v>
      </c>
      <c r="L636" s="11" t="s">
        <v>599</v>
      </c>
      <c r="W636" s="63">
        <v>1</v>
      </c>
    </row>
    <row r="637" spans="1:24" ht="45" customHeight="1" x14ac:dyDescent="0.5">
      <c r="B637" s="133">
        <v>608</v>
      </c>
      <c r="C637" s="18">
        <v>2</v>
      </c>
      <c r="D637" s="16">
        <v>2.4</v>
      </c>
      <c r="E637" s="15" t="s">
        <v>616</v>
      </c>
      <c r="F637" s="17" t="s">
        <v>619</v>
      </c>
      <c r="G637" s="283" t="s">
        <v>620</v>
      </c>
      <c r="H637" s="60">
        <f>+H636+1</f>
        <v>561</v>
      </c>
      <c r="I637" s="64" t="s">
        <v>1680</v>
      </c>
      <c r="J637" s="155">
        <v>1</v>
      </c>
      <c r="K637" s="147" t="s">
        <v>621</v>
      </c>
      <c r="L637" s="11" t="s">
        <v>599</v>
      </c>
      <c r="W637" s="63">
        <v>1</v>
      </c>
    </row>
    <row r="638" spans="1:24" ht="45" customHeight="1" x14ac:dyDescent="0.5">
      <c r="B638" s="133">
        <v>609</v>
      </c>
      <c r="C638" s="18">
        <v>2</v>
      </c>
      <c r="D638" s="16">
        <v>2.4</v>
      </c>
      <c r="E638" s="15" t="s">
        <v>616</v>
      </c>
      <c r="F638" s="17" t="s">
        <v>619</v>
      </c>
      <c r="G638" s="284"/>
      <c r="H638" s="60">
        <f>+H637+1</f>
        <v>562</v>
      </c>
      <c r="I638" s="64" t="s">
        <v>1681</v>
      </c>
      <c r="J638" s="155">
        <v>1</v>
      </c>
      <c r="K638" s="168" t="s">
        <v>3029</v>
      </c>
      <c r="L638" s="11" t="s">
        <v>599</v>
      </c>
      <c r="W638" s="63">
        <v>1</v>
      </c>
    </row>
    <row r="639" spans="1:24" ht="45" customHeight="1" x14ac:dyDescent="0.5">
      <c r="B639" s="133">
        <v>610</v>
      </c>
      <c r="C639" s="18">
        <v>2</v>
      </c>
      <c r="D639" s="16">
        <v>2.4</v>
      </c>
      <c r="E639" s="15" t="s">
        <v>616</v>
      </c>
      <c r="F639" s="17" t="s">
        <v>619</v>
      </c>
      <c r="G639" s="285"/>
      <c r="H639" s="60">
        <f>+H638+1</f>
        <v>563</v>
      </c>
      <c r="I639" s="64" t="s">
        <v>1682</v>
      </c>
      <c r="J639" s="155">
        <v>1</v>
      </c>
      <c r="K639" s="168" t="s">
        <v>3030</v>
      </c>
      <c r="L639" s="11" t="s">
        <v>599</v>
      </c>
      <c r="W639" s="63">
        <v>1</v>
      </c>
    </row>
    <row r="640" spans="1:24" ht="45" customHeight="1" x14ac:dyDescent="0.5">
      <c r="B640" s="133">
        <v>611</v>
      </c>
      <c r="G640" s="142" t="s">
        <v>622</v>
      </c>
      <c r="H640" s="143"/>
      <c r="I640" s="143"/>
      <c r="J640" s="142"/>
      <c r="K640" s="142"/>
      <c r="M640" s="55"/>
      <c r="N640" s="55"/>
      <c r="O640" s="55"/>
      <c r="P640" s="55"/>
      <c r="Q640" s="56"/>
      <c r="R640" s="57"/>
      <c r="S640" s="58">
        <v>1</v>
      </c>
      <c r="T640" s="57" t="s">
        <v>1256</v>
      </c>
      <c r="U640" s="58"/>
      <c r="V640" s="57"/>
      <c r="W640" s="59">
        <f>SUM(W641:W644)</f>
        <v>4</v>
      </c>
      <c r="X640" s="57" t="s">
        <v>1258</v>
      </c>
    </row>
    <row r="641" spans="2:24" ht="45" customHeight="1" x14ac:dyDescent="0.5">
      <c r="B641" s="133">
        <v>612</v>
      </c>
      <c r="C641" s="18">
        <v>2</v>
      </c>
      <c r="D641" s="16">
        <v>2.4</v>
      </c>
      <c r="E641" s="14" t="s">
        <v>623</v>
      </c>
      <c r="F641" s="14" t="s">
        <v>624</v>
      </c>
      <c r="G641" s="277" t="s">
        <v>3031</v>
      </c>
      <c r="H641" s="144">
        <f>+H639+1</f>
        <v>564</v>
      </c>
      <c r="I641" s="64" t="s">
        <v>1683</v>
      </c>
      <c r="J641" s="144">
        <v>1</v>
      </c>
      <c r="K641" s="175" t="s">
        <v>3032</v>
      </c>
      <c r="L641" s="11" t="s">
        <v>599</v>
      </c>
      <c r="W641" s="63">
        <v>1</v>
      </c>
    </row>
    <row r="642" spans="2:24" ht="45" customHeight="1" x14ac:dyDescent="0.5">
      <c r="B642" s="133"/>
      <c r="C642" s="18">
        <v>2</v>
      </c>
      <c r="D642" s="16">
        <v>2.4</v>
      </c>
      <c r="E642" s="14" t="s">
        <v>623</v>
      </c>
      <c r="F642" s="14" t="s">
        <v>624</v>
      </c>
      <c r="G642" s="278"/>
      <c r="H642" s="144">
        <f>+H641+1</f>
        <v>565</v>
      </c>
      <c r="I642" s="64" t="s">
        <v>1684</v>
      </c>
      <c r="J642" s="144">
        <v>20</v>
      </c>
      <c r="K642" s="175" t="s">
        <v>625</v>
      </c>
      <c r="L642" s="11" t="s">
        <v>599</v>
      </c>
      <c r="W642" s="63">
        <v>1</v>
      </c>
    </row>
    <row r="643" spans="2:24" ht="45" customHeight="1" x14ac:dyDescent="0.5">
      <c r="B643" s="133"/>
      <c r="C643" s="18">
        <v>2</v>
      </c>
      <c r="D643" s="16">
        <v>2.4</v>
      </c>
      <c r="E643" s="14" t="s">
        <v>623</v>
      </c>
      <c r="F643" s="14" t="s">
        <v>624</v>
      </c>
      <c r="G643" s="278"/>
      <c r="H643" s="144">
        <f>+H642+1</f>
        <v>566</v>
      </c>
      <c r="I643" s="64" t="s">
        <v>1685</v>
      </c>
      <c r="J643" s="157">
        <v>1</v>
      </c>
      <c r="K643" s="175" t="s">
        <v>626</v>
      </c>
      <c r="L643" s="11" t="s">
        <v>599</v>
      </c>
      <c r="W643" s="63">
        <v>1</v>
      </c>
    </row>
    <row r="644" spans="2:24" ht="45" customHeight="1" x14ac:dyDescent="0.5">
      <c r="B644" s="133"/>
      <c r="C644" s="18">
        <v>2</v>
      </c>
      <c r="D644" s="16">
        <v>2.4</v>
      </c>
      <c r="E644" s="14" t="s">
        <v>623</v>
      </c>
      <c r="F644" s="14" t="s">
        <v>624</v>
      </c>
      <c r="G644" s="279"/>
      <c r="H644" s="144">
        <f>+H643+1</f>
        <v>567</v>
      </c>
      <c r="I644" s="64" t="s">
        <v>1686</v>
      </c>
      <c r="J644" s="157">
        <v>1</v>
      </c>
      <c r="K644" s="175" t="s">
        <v>627</v>
      </c>
      <c r="L644" s="11" t="s">
        <v>599</v>
      </c>
      <c r="W644" s="63">
        <v>1</v>
      </c>
    </row>
    <row r="645" spans="2:24" ht="45" customHeight="1" x14ac:dyDescent="0.5">
      <c r="B645" s="133">
        <v>613</v>
      </c>
      <c r="G645" s="134" t="s">
        <v>628</v>
      </c>
      <c r="H645" s="135"/>
      <c r="I645" s="171"/>
      <c r="J645" s="172"/>
      <c r="K645" s="172"/>
      <c r="M645" s="76"/>
      <c r="N645" s="76"/>
      <c r="O645" s="76">
        <v>5</v>
      </c>
      <c r="P645" s="76" t="s">
        <v>1254</v>
      </c>
      <c r="Q645" s="77">
        <f>SUM(Q646:Q790)</f>
        <v>14</v>
      </c>
      <c r="R645" s="78" t="s">
        <v>1255</v>
      </c>
      <c r="S645" s="77">
        <f>SUM(S646:S790)/2</f>
        <v>43</v>
      </c>
      <c r="T645" s="78" t="s">
        <v>1256</v>
      </c>
      <c r="U645" s="77">
        <f>SUM(U646:U790)</f>
        <v>62</v>
      </c>
      <c r="V645" s="78" t="s">
        <v>1257</v>
      </c>
      <c r="W645" s="77">
        <f>SUM(W646:W790)/3</f>
        <v>126</v>
      </c>
      <c r="X645" s="78" t="s">
        <v>1258</v>
      </c>
    </row>
    <row r="646" spans="2:24" ht="45" customHeight="1" x14ac:dyDescent="0.5">
      <c r="B646" s="133">
        <v>614</v>
      </c>
      <c r="G646" s="138" t="s">
        <v>3033</v>
      </c>
      <c r="H646" s="139"/>
      <c r="I646" s="139"/>
      <c r="J646" s="139"/>
      <c r="K646" s="160"/>
      <c r="M646" s="51"/>
      <c r="N646" s="51"/>
      <c r="O646" s="51"/>
      <c r="P646" s="51"/>
      <c r="Q646" s="52">
        <v>2</v>
      </c>
      <c r="R646" s="53" t="s">
        <v>1255</v>
      </c>
      <c r="S646" s="54">
        <f>SUM(S647:S657)</f>
        <v>4</v>
      </c>
      <c r="T646" s="53" t="s">
        <v>1256</v>
      </c>
      <c r="U646" s="54">
        <v>4</v>
      </c>
      <c r="V646" s="53" t="s">
        <v>1257</v>
      </c>
      <c r="W646" s="54">
        <f>SUM(W647:W657)/2</f>
        <v>9</v>
      </c>
      <c r="X646" s="53" t="s">
        <v>1258</v>
      </c>
    </row>
    <row r="647" spans="2:24" ht="45" customHeight="1" x14ac:dyDescent="0.5">
      <c r="B647" s="133">
        <v>615</v>
      </c>
      <c r="G647" s="142" t="s">
        <v>3034</v>
      </c>
      <c r="H647" s="143"/>
      <c r="I647" s="143"/>
      <c r="J647" s="142"/>
      <c r="K647" s="142"/>
      <c r="M647" s="55"/>
      <c r="N647" s="55"/>
      <c r="O647" s="55"/>
      <c r="P647" s="55"/>
      <c r="Q647" s="56"/>
      <c r="R647" s="57"/>
      <c r="S647" s="58">
        <v>2</v>
      </c>
      <c r="T647" s="57" t="s">
        <v>1256</v>
      </c>
      <c r="U647" s="58"/>
      <c r="V647" s="57"/>
      <c r="W647" s="59">
        <f>SUM(W648:W652)</f>
        <v>5</v>
      </c>
      <c r="X647" s="57" t="s">
        <v>1258</v>
      </c>
    </row>
    <row r="648" spans="2:24" ht="45" customHeight="1" x14ac:dyDescent="0.5">
      <c r="B648" s="133">
        <v>616</v>
      </c>
      <c r="C648" s="9">
        <v>3</v>
      </c>
      <c r="D648" s="13">
        <v>3.1</v>
      </c>
      <c r="E648" s="14" t="s">
        <v>629</v>
      </c>
      <c r="F648" s="14" t="s">
        <v>630</v>
      </c>
      <c r="G648" s="244" t="s">
        <v>3035</v>
      </c>
      <c r="H648" s="144">
        <f>+H644+1</f>
        <v>568</v>
      </c>
      <c r="I648" s="64" t="s">
        <v>1687</v>
      </c>
      <c r="J648" s="144">
        <v>1</v>
      </c>
      <c r="K648" s="152" t="s">
        <v>631</v>
      </c>
      <c r="L648" s="11" t="s">
        <v>632</v>
      </c>
      <c r="W648" s="63">
        <v>1</v>
      </c>
    </row>
    <row r="649" spans="2:24" ht="45" customHeight="1" x14ac:dyDescent="0.5">
      <c r="B649" s="133">
        <v>617</v>
      </c>
      <c r="C649" s="9">
        <v>3</v>
      </c>
      <c r="D649" s="13">
        <v>3.1</v>
      </c>
      <c r="E649" s="14" t="s">
        <v>629</v>
      </c>
      <c r="F649" s="14" t="s">
        <v>630</v>
      </c>
      <c r="G649" s="245"/>
      <c r="H649" s="144">
        <f>+H648+1</f>
        <v>569</v>
      </c>
      <c r="I649" s="64" t="s">
        <v>1688</v>
      </c>
      <c r="J649" s="144">
        <v>2</v>
      </c>
      <c r="K649" s="152" t="s">
        <v>633</v>
      </c>
      <c r="L649" s="11" t="s">
        <v>632</v>
      </c>
      <c r="W649" s="63">
        <v>1</v>
      </c>
    </row>
    <row r="650" spans="2:24" ht="45" customHeight="1" x14ac:dyDescent="0.5">
      <c r="B650" s="133">
        <v>618</v>
      </c>
      <c r="C650" s="9">
        <v>3</v>
      </c>
      <c r="D650" s="13">
        <v>3.1</v>
      </c>
      <c r="E650" s="14" t="s">
        <v>629</v>
      </c>
      <c r="F650" s="14" t="s">
        <v>630</v>
      </c>
      <c r="G650" s="246"/>
      <c r="H650" s="144">
        <f>+H649+1</f>
        <v>570</v>
      </c>
      <c r="I650" s="64" t="s">
        <v>1689</v>
      </c>
      <c r="J650" s="144">
        <v>1</v>
      </c>
      <c r="K650" s="152" t="s">
        <v>634</v>
      </c>
      <c r="L650" s="11" t="s">
        <v>632</v>
      </c>
      <c r="W650" s="63">
        <v>1</v>
      </c>
    </row>
    <row r="651" spans="2:24" ht="45" customHeight="1" x14ac:dyDescent="0.5">
      <c r="B651" s="133">
        <v>619</v>
      </c>
      <c r="C651" s="9">
        <v>3</v>
      </c>
      <c r="D651" s="13">
        <v>3.1</v>
      </c>
      <c r="E651" s="14" t="s">
        <v>629</v>
      </c>
      <c r="F651" s="17" t="s">
        <v>635</v>
      </c>
      <c r="G651" s="247" t="s">
        <v>3036</v>
      </c>
      <c r="H651" s="60">
        <f>+H650+1</f>
        <v>571</v>
      </c>
      <c r="I651" s="64" t="s">
        <v>1690</v>
      </c>
      <c r="J651" s="60">
        <v>1</v>
      </c>
      <c r="K651" s="154" t="s">
        <v>636</v>
      </c>
      <c r="L651" s="11" t="s">
        <v>632</v>
      </c>
      <c r="W651" s="63">
        <v>1</v>
      </c>
    </row>
    <row r="652" spans="2:24" ht="45" customHeight="1" x14ac:dyDescent="0.5">
      <c r="B652" s="133">
        <v>620</v>
      </c>
      <c r="C652" s="9">
        <v>3</v>
      </c>
      <c r="D652" s="13">
        <v>3.1</v>
      </c>
      <c r="E652" s="14" t="s">
        <v>629</v>
      </c>
      <c r="F652" s="17" t="s">
        <v>635</v>
      </c>
      <c r="G652" s="248"/>
      <c r="H652" s="60">
        <f>+H651+1</f>
        <v>572</v>
      </c>
      <c r="I652" s="64" t="s">
        <v>1691</v>
      </c>
      <c r="J652" s="155">
        <v>1</v>
      </c>
      <c r="K652" s="154" t="s">
        <v>637</v>
      </c>
      <c r="L652" s="11" t="s">
        <v>632</v>
      </c>
      <c r="W652" s="63">
        <v>1</v>
      </c>
    </row>
    <row r="653" spans="2:24" ht="45" customHeight="1" x14ac:dyDescent="0.5">
      <c r="B653" s="133">
        <v>621</v>
      </c>
      <c r="G653" s="142" t="s">
        <v>3037</v>
      </c>
      <c r="H653" s="143"/>
      <c r="I653" s="143"/>
      <c r="J653" s="142"/>
      <c r="K653" s="142"/>
      <c r="M653" s="55"/>
      <c r="N653" s="55"/>
      <c r="O653" s="55"/>
      <c r="P653" s="55"/>
      <c r="Q653" s="56"/>
      <c r="R653" s="57"/>
      <c r="S653" s="58">
        <v>2</v>
      </c>
      <c r="T653" s="57" t="s">
        <v>1256</v>
      </c>
      <c r="U653" s="58"/>
      <c r="V653" s="57"/>
      <c r="W653" s="59">
        <f>SUM(W654:W657)</f>
        <v>4</v>
      </c>
      <c r="X653" s="57" t="s">
        <v>1258</v>
      </c>
    </row>
    <row r="654" spans="2:24" ht="45" customHeight="1" x14ac:dyDescent="0.5">
      <c r="B654" s="133">
        <v>622</v>
      </c>
      <c r="C654" s="9">
        <v>3</v>
      </c>
      <c r="D654" s="13">
        <v>3.1</v>
      </c>
      <c r="E654" s="15" t="s">
        <v>638</v>
      </c>
      <c r="F654" s="15" t="s">
        <v>639</v>
      </c>
      <c r="G654" s="250" t="s">
        <v>3038</v>
      </c>
      <c r="H654" s="71">
        <f>+H652+1</f>
        <v>573</v>
      </c>
      <c r="I654" s="64" t="s">
        <v>1692</v>
      </c>
      <c r="J654" s="75">
        <v>1</v>
      </c>
      <c r="K654" s="153" t="s">
        <v>640</v>
      </c>
      <c r="L654" s="11" t="s">
        <v>632</v>
      </c>
      <c r="W654" s="63">
        <v>1</v>
      </c>
    </row>
    <row r="655" spans="2:24" ht="45" customHeight="1" x14ac:dyDescent="0.5">
      <c r="B655" s="133">
        <v>623</v>
      </c>
      <c r="C655" s="9">
        <v>3</v>
      </c>
      <c r="D655" s="13">
        <v>3.1</v>
      </c>
      <c r="E655" s="15" t="s">
        <v>638</v>
      </c>
      <c r="F655" s="15" t="s">
        <v>639</v>
      </c>
      <c r="G655" s="252"/>
      <c r="H655" s="71">
        <f>+H654+1</f>
        <v>574</v>
      </c>
      <c r="I655" s="64" t="s">
        <v>1693</v>
      </c>
      <c r="J655" s="75">
        <v>1</v>
      </c>
      <c r="K655" s="153" t="s">
        <v>641</v>
      </c>
      <c r="L655" s="11" t="s">
        <v>632</v>
      </c>
      <c r="W655" s="63">
        <v>1</v>
      </c>
    </row>
    <row r="656" spans="2:24" ht="45" customHeight="1" x14ac:dyDescent="0.5">
      <c r="B656" s="133">
        <v>624</v>
      </c>
      <c r="C656" s="9">
        <v>3</v>
      </c>
      <c r="D656" s="13">
        <v>3.1</v>
      </c>
      <c r="E656" s="15" t="s">
        <v>638</v>
      </c>
      <c r="F656" s="17" t="s">
        <v>642</v>
      </c>
      <c r="G656" s="247" t="s">
        <v>3039</v>
      </c>
      <c r="H656" s="60">
        <f>+H655+1</f>
        <v>575</v>
      </c>
      <c r="I656" s="64" t="s">
        <v>1694</v>
      </c>
      <c r="J656" s="60">
        <v>20</v>
      </c>
      <c r="K656" s="154" t="s">
        <v>643</v>
      </c>
      <c r="L656" s="11" t="s">
        <v>632</v>
      </c>
      <c r="W656" s="63">
        <v>1</v>
      </c>
    </row>
    <row r="657" spans="1:24" ht="45" customHeight="1" x14ac:dyDescent="0.5">
      <c r="B657" s="133">
        <v>625</v>
      </c>
      <c r="C657" s="9">
        <v>3</v>
      </c>
      <c r="D657" s="13">
        <v>3.1</v>
      </c>
      <c r="E657" s="15" t="s">
        <v>638</v>
      </c>
      <c r="F657" s="17" t="s">
        <v>642</v>
      </c>
      <c r="G657" s="248"/>
      <c r="H657" s="60">
        <f>+H656+1</f>
        <v>576</v>
      </c>
      <c r="I657" s="64" t="s">
        <v>1695</v>
      </c>
      <c r="J657" s="60">
        <v>20</v>
      </c>
      <c r="K657" s="154" t="s">
        <v>644</v>
      </c>
      <c r="L657" s="11" t="s">
        <v>632</v>
      </c>
      <c r="W657" s="63">
        <v>1</v>
      </c>
    </row>
    <row r="658" spans="1:24" ht="45" customHeight="1" x14ac:dyDescent="0.5">
      <c r="B658" s="133">
        <v>626</v>
      </c>
      <c r="G658" s="138" t="s">
        <v>3040</v>
      </c>
      <c r="H658" s="139"/>
      <c r="I658" s="139"/>
      <c r="J658" s="139"/>
      <c r="K658" s="160"/>
      <c r="M658" s="51"/>
      <c r="N658" s="51"/>
      <c r="O658" s="51"/>
      <c r="P658" s="51"/>
      <c r="Q658" s="52">
        <v>3</v>
      </c>
      <c r="R658" s="53" t="s">
        <v>1255</v>
      </c>
      <c r="S658" s="54">
        <f>SUM(S659:S675)</f>
        <v>8</v>
      </c>
      <c r="T658" s="53" t="s">
        <v>1256</v>
      </c>
      <c r="U658" s="54">
        <v>4</v>
      </c>
      <c r="V658" s="53" t="s">
        <v>1257</v>
      </c>
      <c r="W658" s="54">
        <f>SUM(W659:W675)/2</f>
        <v>14</v>
      </c>
      <c r="X658" s="53" t="s">
        <v>1258</v>
      </c>
    </row>
    <row r="659" spans="1:24" ht="45" customHeight="1" x14ac:dyDescent="0.5">
      <c r="B659" s="133">
        <v>627</v>
      </c>
      <c r="G659" s="142" t="s">
        <v>3041</v>
      </c>
      <c r="H659" s="143"/>
      <c r="I659" s="143"/>
      <c r="J659" s="142"/>
      <c r="K659" s="142"/>
      <c r="M659" s="55"/>
      <c r="N659" s="55"/>
      <c r="O659" s="55"/>
      <c r="P659" s="55"/>
      <c r="Q659" s="56"/>
      <c r="R659" s="57"/>
      <c r="S659" s="58">
        <v>3</v>
      </c>
      <c r="T659" s="57" t="s">
        <v>1256</v>
      </c>
      <c r="U659" s="58"/>
      <c r="V659" s="57"/>
      <c r="W659" s="59">
        <f>SUM(W660:W665)</f>
        <v>6</v>
      </c>
      <c r="X659" s="57" t="s">
        <v>1258</v>
      </c>
    </row>
    <row r="660" spans="1:24" ht="45" customHeight="1" x14ac:dyDescent="0.5">
      <c r="B660" s="133">
        <v>628</v>
      </c>
      <c r="C660" s="9">
        <v>3</v>
      </c>
      <c r="D660" s="16">
        <v>3.2</v>
      </c>
      <c r="E660" s="14" t="s">
        <v>645</v>
      </c>
      <c r="F660" s="14" t="s">
        <v>646</v>
      </c>
      <c r="G660" s="244" t="s">
        <v>3042</v>
      </c>
      <c r="H660" s="144">
        <f>+H657+1</f>
        <v>577</v>
      </c>
      <c r="I660" s="64" t="s">
        <v>1696</v>
      </c>
      <c r="J660" s="144">
        <v>1</v>
      </c>
      <c r="K660" s="152" t="s">
        <v>647</v>
      </c>
      <c r="L660" s="11" t="s">
        <v>648</v>
      </c>
      <c r="W660" s="63">
        <v>1</v>
      </c>
    </row>
    <row r="661" spans="1:24" ht="45" customHeight="1" x14ac:dyDescent="0.5">
      <c r="B661" s="133">
        <v>629</v>
      </c>
      <c r="C661" s="9">
        <v>3</v>
      </c>
      <c r="D661" s="16">
        <v>3.2</v>
      </c>
      <c r="E661" s="14" t="s">
        <v>645</v>
      </c>
      <c r="F661" s="14" t="s">
        <v>646</v>
      </c>
      <c r="G661" s="246"/>
      <c r="H661" s="144">
        <f>+H660+1</f>
        <v>578</v>
      </c>
      <c r="I661" s="64" t="s">
        <v>1697</v>
      </c>
      <c r="J661" s="144">
        <v>1</v>
      </c>
      <c r="K661" s="152" t="s">
        <v>649</v>
      </c>
      <c r="L661" s="11" t="s">
        <v>648</v>
      </c>
      <c r="W661" s="63">
        <v>1</v>
      </c>
    </row>
    <row r="662" spans="1:24" ht="45" customHeight="1" x14ac:dyDescent="0.5">
      <c r="B662" s="133">
        <v>630</v>
      </c>
      <c r="C662" s="9">
        <v>3</v>
      </c>
      <c r="D662" s="16">
        <v>3.2</v>
      </c>
      <c r="E662" s="14" t="s">
        <v>645</v>
      </c>
      <c r="F662" s="17" t="s">
        <v>650</v>
      </c>
      <c r="G662" s="247" t="s">
        <v>3043</v>
      </c>
      <c r="H662" s="60">
        <f>+H661+1</f>
        <v>579</v>
      </c>
      <c r="I662" s="64" t="s">
        <v>1698</v>
      </c>
      <c r="J662" s="158">
        <v>1</v>
      </c>
      <c r="K662" s="162" t="s">
        <v>3044</v>
      </c>
      <c r="L662" s="11" t="s">
        <v>648</v>
      </c>
      <c r="W662" s="63">
        <v>1</v>
      </c>
    </row>
    <row r="663" spans="1:24" ht="45" customHeight="1" x14ac:dyDescent="0.5">
      <c r="A663" s="7">
        <v>4</v>
      </c>
      <c r="B663" s="133">
        <v>631</v>
      </c>
      <c r="C663" s="9">
        <v>3</v>
      </c>
      <c r="D663" s="16">
        <v>3.2</v>
      </c>
      <c r="E663" s="14" t="s">
        <v>645</v>
      </c>
      <c r="F663" s="17" t="s">
        <v>650</v>
      </c>
      <c r="G663" s="248"/>
      <c r="H663" s="60">
        <f>+H662+1</f>
        <v>580</v>
      </c>
      <c r="I663" s="64" t="s">
        <v>1699</v>
      </c>
      <c r="J663" s="158">
        <v>1</v>
      </c>
      <c r="K663" s="162" t="s">
        <v>651</v>
      </c>
      <c r="L663" s="11" t="s">
        <v>648</v>
      </c>
      <c r="W663" s="63">
        <v>1</v>
      </c>
    </row>
    <row r="664" spans="1:24" ht="45" customHeight="1" x14ac:dyDescent="0.5">
      <c r="B664" s="133"/>
      <c r="C664" s="9">
        <v>3</v>
      </c>
      <c r="D664" s="16">
        <v>3.2</v>
      </c>
      <c r="E664" s="14" t="s">
        <v>645</v>
      </c>
      <c r="F664" s="14" t="s">
        <v>652</v>
      </c>
      <c r="G664" s="244" t="s">
        <v>3045</v>
      </c>
      <c r="H664" s="144">
        <f>+H663+1</f>
        <v>581</v>
      </c>
      <c r="I664" s="64" t="s">
        <v>1700</v>
      </c>
      <c r="J664" s="144">
        <v>1</v>
      </c>
      <c r="K664" s="152" t="s">
        <v>653</v>
      </c>
      <c r="L664" s="11" t="s">
        <v>648</v>
      </c>
      <c r="W664" s="63">
        <v>1</v>
      </c>
    </row>
    <row r="665" spans="1:24" ht="45" customHeight="1" x14ac:dyDescent="0.5">
      <c r="B665" s="133"/>
      <c r="C665" s="9">
        <v>3</v>
      </c>
      <c r="D665" s="16">
        <v>3.2</v>
      </c>
      <c r="E665" s="14" t="s">
        <v>645</v>
      </c>
      <c r="F665" s="14" t="s">
        <v>652</v>
      </c>
      <c r="G665" s="246"/>
      <c r="H665" s="144">
        <f>+H664+1</f>
        <v>582</v>
      </c>
      <c r="I665" s="64" t="s">
        <v>1701</v>
      </c>
      <c r="J665" s="144">
        <v>2</v>
      </c>
      <c r="K665" s="152" t="s">
        <v>3046</v>
      </c>
      <c r="L665" s="11" t="s">
        <v>648</v>
      </c>
      <c r="W665" s="63">
        <v>1</v>
      </c>
    </row>
    <row r="666" spans="1:24" ht="45" customHeight="1" x14ac:dyDescent="0.5">
      <c r="B666" s="133">
        <v>632</v>
      </c>
      <c r="G666" s="142" t="s">
        <v>3047</v>
      </c>
      <c r="H666" s="143"/>
      <c r="I666" s="143"/>
      <c r="J666" s="142"/>
      <c r="K666" s="142"/>
      <c r="M666" s="55"/>
      <c r="N666" s="55"/>
      <c r="O666" s="55"/>
      <c r="P666" s="55"/>
      <c r="Q666" s="56"/>
      <c r="R666" s="57"/>
      <c r="S666" s="58">
        <v>2</v>
      </c>
      <c r="T666" s="57" t="s">
        <v>1256</v>
      </c>
      <c r="U666" s="58"/>
      <c r="V666" s="57"/>
      <c r="W666" s="59">
        <f>SUM(W667:W668)</f>
        <v>2</v>
      </c>
      <c r="X666" s="57" t="s">
        <v>1258</v>
      </c>
    </row>
    <row r="667" spans="1:24" ht="45" customHeight="1" x14ac:dyDescent="0.5">
      <c r="A667" s="7">
        <v>5</v>
      </c>
      <c r="B667" s="133">
        <v>633</v>
      </c>
      <c r="C667" s="9">
        <v>3</v>
      </c>
      <c r="D667" s="16">
        <v>3.2</v>
      </c>
      <c r="E667" s="15" t="s">
        <v>654</v>
      </c>
      <c r="F667" s="15" t="s">
        <v>655</v>
      </c>
      <c r="G667" s="153" t="s">
        <v>3048</v>
      </c>
      <c r="H667" s="71">
        <f>+H665+1</f>
        <v>583</v>
      </c>
      <c r="I667" s="64" t="s">
        <v>1702</v>
      </c>
      <c r="J667" s="71">
        <v>4</v>
      </c>
      <c r="K667" s="153" t="s">
        <v>656</v>
      </c>
      <c r="L667" s="11" t="s">
        <v>648</v>
      </c>
      <c r="W667" s="63">
        <v>1</v>
      </c>
    </row>
    <row r="668" spans="1:24" ht="45" customHeight="1" x14ac:dyDescent="0.5">
      <c r="A668" s="7">
        <v>6</v>
      </c>
      <c r="B668" s="133">
        <v>634</v>
      </c>
      <c r="C668" s="9">
        <v>3</v>
      </c>
      <c r="D668" s="16">
        <v>3.2</v>
      </c>
      <c r="E668" s="15" t="s">
        <v>654</v>
      </c>
      <c r="F668" s="17" t="s">
        <v>657</v>
      </c>
      <c r="G668" s="154" t="s">
        <v>3049</v>
      </c>
      <c r="H668" s="60">
        <f>+H667+1</f>
        <v>584</v>
      </c>
      <c r="I668" s="64" t="s">
        <v>1703</v>
      </c>
      <c r="J668" s="158">
        <v>4</v>
      </c>
      <c r="K668" s="162" t="s">
        <v>658</v>
      </c>
      <c r="L668" s="11" t="s">
        <v>648</v>
      </c>
      <c r="W668" s="63">
        <v>1</v>
      </c>
    </row>
    <row r="669" spans="1:24" ht="45" customHeight="1" x14ac:dyDescent="0.5">
      <c r="B669" s="133">
        <v>635</v>
      </c>
      <c r="G669" s="142" t="s">
        <v>3050</v>
      </c>
      <c r="H669" s="143"/>
      <c r="I669" s="143"/>
      <c r="J669" s="142"/>
      <c r="K669" s="142"/>
      <c r="M669" s="55"/>
      <c r="N669" s="55"/>
      <c r="O669" s="55"/>
      <c r="P669" s="55"/>
      <c r="Q669" s="56"/>
      <c r="R669" s="57"/>
      <c r="S669" s="58">
        <v>3</v>
      </c>
      <c r="T669" s="57" t="s">
        <v>1256</v>
      </c>
      <c r="U669" s="58"/>
      <c r="V669" s="57"/>
      <c r="W669" s="59">
        <f>SUM(W670:W675)</f>
        <v>6</v>
      </c>
      <c r="X669" s="57" t="s">
        <v>1258</v>
      </c>
    </row>
    <row r="670" spans="1:24" ht="45" customHeight="1" x14ac:dyDescent="0.5">
      <c r="A670" s="7">
        <v>7</v>
      </c>
      <c r="B670" s="133">
        <v>636</v>
      </c>
      <c r="C670" s="9">
        <v>3</v>
      </c>
      <c r="D670" s="16">
        <v>3.2</v>
      </c>
      <c r="E670" s="14" t="s">
        <v>659</v>
      </c>
      <c r="F670" s="14" t="s">
        <v>660</v>
      </c>
      <c r="G670" s="244" t="s">
        <v>3051</v>
      </c>
      <c r="H670" s="144">
        <f>+H668+1</f>
        <v>585</v>
      </c>
      <c r="I670" s="64" t="s">
        <v>1704</v>
      </c>
      <c r="J670" s="144">
        <v>1</v>
      </c>
      <c r="K670" s="152" t="s">
        <v>661</v>
      </c>
      <c r="L670" s="11" t="s">
        <v>648</v>
      </c>
      <c r="W670" s="63">
        <v>1</v>
      </c>
    </row>
    <row r="671" spans="1:24" ht="45" customHeight="1" x14ac:dyDescent="0.5">
      <c r="A671" s="7">
        <v>8</v>
      </c>
      <c r="B671" s="133">
        <v>637</v>
      </c>
      <c r="C671" s="9">
        <v>3</v>
      </c>
      <c r="D671" s="16">
        <v>3.2</v>
      </c>
      <c r="E671" s="14" t="s">
        <v>659</v>
      </c>
      <c r="F671" s="14" t="s">
        <v>660</v>
      </c>
      <c r="G671" s="246"/>
      <c r="H671" s="144">
        <f>+H670+1</f>
        <v>586</v>
      </c>
      <c r="I671" s="64" t="s">
        <v>1705</v>
      </c>
      <c r="J671" s="144">
        <v>1</v>
      </c>
      <c r="K671" s="152" t="s">
        <v>662</v>
      </c>
      <c r="L671" s="11" t="s">
        <v>648</v>
      </c>
      <c r="W671" s="63">
        <v>1</v>
      </c>
    </row>
    <row r="672" spans="1:24" ht="45" customHeight="1" x14ac:dyDescent="0.5">
      <c r="A672" s="7">
        <v>9</v>
      </c>
      <c r="B672" s="133">
        <v>638</v>
      </c>
      <c r="C672" s="9">
        <v>3</v>
      </c>
      <c r="D672" s="16">
        <v>3.2</v>
      </c>
      <c r="E672" s="14" t="s">
        <v>659</v>
      </c>
      <c r="F672" s="17" t="s">
        <v>663</v>
      </c>
      <c r="G672" s="247" t="s">
        <v>3052</v>
      </c>
      <c r="H672" s="60">
        <f>+H671+1</f>
        <v>587</v>
      </c>
      <c r="I672" s="64" t="s">
        <v>1706</v>
      </c>
      <c r="J672" s="60">
        <v>1</v>
      </c>
      <c r="K672" s="154" t="s">
        <v>3053</v>
      </c>
      <c r="L672" s="11" t="s">
        <v>648</v>
      </c>
      <c r="W672" s="63">
        <v>1</v>
      </c>
    </row>
    <row r="673" spans="1:24" ht="45" customHeight="1" x14ac:dyDescent="0.5">
      <c r="A673" s="7">
        <v>10</v>
      </c>
      <c r="B673" s="133">
        <v>639</v>
      </c>
      <c r="C673" s="9">
        <v>3</v>
      </c>
      <c r="D673" s="16">
        <v>3.2</v>
      </c>
      <c r="E673" s="14" t="s">
        <v>659</v>
      </c>
      <c r="F673" s="17" t="s">
        <v>663</v>
      </c>
      <c r="G673" s="248"/>
      <c r="H673" s="60">
        <f>+H672+1</f>
        <v>588</v>
      </c>
      <c r="I673" s="64" t="s">
        <v>1707</v>
      </c>
      <c r="J673" s="60">
        <v>1</v>
      </c>
      <c r="K673" s="154" t="s">
        <v>664</v>
      </c>
      <c r="L673" s="11" t="s">
        <v>648</v>
      </c>
      <c r="W673" s="63">
        <v>1</v>
      </c>
    </row>
    <row r="674" spans="1:24" ht="45" customHeight="1" x14ac:dyDescent="0.5">
      <c r="A674" s="7">
        <v>11</v>
      </c>
      <c r="B674" s="133"/>
      <c r="C674" s="9">
        <v>3</v>
      </c>
      <c r="D674" s="16">
        <v>3.2</v>
      </c>
      <c r="E674" s="14" t="s">
        <v>659</v>
      </c>
      <c r="F674" s="14" t="s">
        <v>665</v>
      </c>
      <c r="G674" s="244" t="s">
        <v>3054</v>
      </c>
      <c r="H674" s="144">
        <f>+H673+1</f>
        <v>589</v>
      </c>
      <c r="I674" s="64" t="s">
        <v>1708</v>
      </c>
      <c r="J674" s="144">
        <v>1</v>
      </c>
      <c r="K674" s="152" t="s">
        <v>666</v>
      </c>
      <c r="L674" s="11" t="s">
        <v>648</v>
      </c>
      <c r="W674" s="63">
        <v>1</v>
      </c>
    </row>
    <row r="675" spans="1:24" ht="45" customHeight="1" x14ac:dyDescent="0.5">
      <c r="A675" s="7">
        <v>12</v>
      </c>
      <c r="B675" s="133"/>
      <c r="C675" s="9">
        <v>3</v>
      </c>
      <c r="D675" s="16">
        <v>3.2</v>
      </c>
      <c r="E675" s="14" t="s">
        <v>659</v>
      </c>
      <c r="F675" s="14" t="s">
        <v>665</v>
      </c>
      <c r="G675" s="246"/>
      <c r="H675" s="144">
        <f>+H674+1</f>
        <v>590</v>
      </c>
      <c r="I675" s="64" t="s">
        <v>1709</v>
      </c>
      <c r="J675" s="144">
        <v>20</v>
      </c>
      <c r="K675" s="152" t="s">
        <v>3055</v>
      </c>
      <c r="L675" s="11" t="s">
        <v>648</v>
      </c>
      <c r="W675" s="63">
        <v>1</v>
      </c>
    </row>
    <row r="676" spans="1:24" ht="45" customHeight="1" x14ac:dyDescent="0.5">
      <c r="B676" s="133">
        <v>640</v>
      </c>
      <c r="G676" s="138" t="s">
        <v>3056</v>
      </c>
      <c r="H676" s="139"/>
      <c r="I676" s="139"/>
      <c r="J676" s="139"/>
      <c r="K676" s="160"/>
      <c r="M676" s="51"/>
      <c r="N676" s="51"/>
      <c r="O676" s="51"/>
      <c r="P676" s="51"/>
      <c r="Q676" s="52">
        <v>3</v>
      </c>
      <c r="R676" s="53" t="s">
        <v>1255</v>
      </c>
      <c r="S676" s="54">
        <f>SUM(S677:S693)</f>
        <v>6</v>
      </c>
      <c r="T676" s="53" t="s">
        <v>1256</v>
      </c>
      <c r="U676" s="54">
        <v>6</v>
      </c>
      <c r="V676" s="53" t="s">
        <v>1257</v>
      </c>
      <c r="W676" s="54">
        <f>SUM(W677:W693)/2</f>
        <v>14</v>
      </c>
      <c r="X676" s="53" t="s">
        <v>1258</v>
      </c>
    </row>
    <row r="677" spans="1:24" ht="45" customHeight="1" x14ac:dyDescent="0.5">
      <c r="B677" s="133">
        <v>641</v>
      </c>
      <c r="G677" s="142" t="s">
        <v>3057</v>
      </c>
      <c r="H677" s="143"/>
      <c r="I677" s="143"/>
      <c r="J677" s="142"/>
      <c r="K677" s="142"/>
      <c r="M677" s="55"/>
      <c r="N677" s="55"/>
      <c r="O677" s="55"/>
      <c r="P677" s="55"/>
      <c r="Q677" s="56"/>
      <c r="R677" s="57"/>
      <c r="S677" s="58">
        <v>2</v>
      </c>
      <c r="T677" s="57" t="s">
        <v>1256</v>
      </c>
      <c r="U677" s="58"/>
      <c r="V677" s="57"/>
      <c r="W677" s="59">
        <f>SUM(W678:W683)</f>
        <v>6</v>
      </c>
      <c r="X677" s="57" t="s">
        <v>1258</v>
      </c>
    </row>
    <row r="678" spans="1:24" ht="45" customHeight="1" x14ac:dyDescent="0.5">
      <c r="A678" s="7">
        <v>13</v>
      </c>
      <c r="B678" s="132">
        <v>13</v>
      </c>
      <c r="C678" s="8">
        <v>13</v>
      </c>
      <c r="D678" s="13">
        <v>3.3</v>
      </c>
      <c r="E678" s="14" t="s">
        <v>669</v>
      </c>
      <c r="F678" s="14" t="s">
        <v>670</v>
      </c>
      <c r="G678" s="277" t="s">
        <v>3058</v>
      </c>
      <c r="H678" s="144">
        <f>+H675+1</f>
        <v>591</v>
      </c>
      <c r="I678" s="64" t="s">
        <v>1710</v>
      </c>
      <c r="J678" s="144">
        <v>1</v>
      </c>
      <c r="K678" s="146" t="s">
        <v>667</v>
      </c>
      <c r="L678" s="11" t="s">
        <v>648</v>
      </c>
      <c r="W678" s="63">
        <v>1</v>
      </c>
    </row>
    <row r="679" spans="1:24" ht="45" customHeight="1" x14ac:dyDescent="0.5">
      <c r="A679" s="7">
        <v>14</v>
      </c>
      <c r="B679" s="132">
        <v>14</v>
      </c>
      <c r="C679" s="8">
        <v>14</v>
      </c>
      <c r="D679" s="13">
        <v>3.3</v>
      </c>
      <c r="E679" s="14" t="s">
        <v>669</v>
      </c>
      <c r="F679" s="14" t="s">
        <v>670</v>
      </c>
      <c r="G679" s="278"/>
      <c r="H679" s="144">
        <f>+H678+1</f>
        <v>592</v>
      </c>
      <c r="I679" s="64" t="s">
        <v>1711</v>
      </c>
      <c r="J679" s="144">
        <v>1</v>
      </c>
      <c r="K679" s="146" t="s">
        <v>668</v>
      </c>
      <c r="L679" s="11" t="s">
        <v>648</v>
      </c>
      <c r="W679" s="63">
        <v>1</v>
      </c>
    </row>
    <row r="680" spans="1:24" ht="45" customHeight="1" x14ac:dyDescent="0.5">
      <c r="B680" s="133"/>
      <c r="D680" s="13">
        <v>3.3</v>
      </c>
      <c r="E680" s="14" t="s">
        <v>669</v>
      </c>
      <c r="F680" s="14" t="s">
        <v>670</v>
      </c>
      <c r="G680" s="278"/>
      <c r="H680" s="144">
        <f>+H679+1</f>
        <v>593</v>
      </c>
      <c r="I680" s="64" t="s">
        <v>1712</v>
      </c>
      <c r="J680" s="144">
        <v>1</v>
      </c>
      <c r="K680" s="146" t="s">
        <v>671</v>
      </c>
      <c r="L680" s="11" t="s">
        <v>648</v>
      </c>
      <c r="W680" s="63">
        <v>1</v>
      </c>
    </row>
    <row r="681" spans="1:24" ht="45" customHeight="1" x14ac:dyDescent="0.5">
      <c r="B681" s="133"/>
      <c r="D681" s="13">
        <v>3.3</v>
      </c>
      <c r="E681" s="14" t="s">
        <v>669</v>
      </c>
      <c r="F681" s="14" t="s">
        <v>670</v>
      </c>
      <c r="G681" s="279"/>
      <c r="H681" s="144">
        <f>+H680+1</f>
        <v>594</v>
      </c>
      <c r="I681" s="64" t="s">
        <v>1713</v>
      </c>
      <c r="J681" s="144">
        <v>1</v>
      </c>
      <c r="K681" s="146" t="s">
        <v>672</v>
      </c>
      <c r="L681" s="11" t="s">
        <v>648</v>
      </c>
      <c r="W681" s="63">
        <v>1</v>
      </c>
    </row>
    <row r="682" spans="1:24" ht="45" customHeight="1" x14ac:dyDescent="0.5">
      <c r="A682" s="7">
        <v>15</v>
      </c>
      <c r="B682" s="133">
        <v>644</v>
      </c>
      <c r="C682" s="9">
        <v>3</v>
      </c>
      <c r="D682" s="13">
        <v>3.3</v>
      </c>
      <c r="E682" s="14" t="s">
        <v>669</v>
      </c>
      <c r="F682" s="17" t="s">
        <v>673</v>
      </c>
      <c r="G682" s="283" t="s">
        <v>3059</v>
      </c>
      <c r="H682" s="60">
        <f>+H681+1</f>
        <v>595</v>
      </c>
      <c r="I682" s="64" t="s">
        <v>1714</v>
      </c>
      <c r="J682" s="60">
        <v>1</v>
      </c>
      <c r="K682" s="147" t="s">
        <v>674</v>
      </c>
      <c r="L682" s="11" t="s">
        <v>648</v>
      </c>
      <c r="W682" s="63">
        <v>1</v>
      </c>
    </row>
    <row r="683" spans="1:24" ht="45" customHeight="1" x14ac:dyDescent="0.5">
      <c r="A683" s="7">
        <v>16</v>
      </c>
      <c r="B683" s="133">
        <v>645</v>
      </c>
      <c r="C683" s="9">
        <v>3</v>
      </c>
      <c r="D683" s="13">
        <v>3.3</v>
      </c>
      <c r="E683" s="14" t="s">
        <v>669</v>
      </c>
      <c r="F683" s="17" t="s">
        <v>673</v>
      </c>
      <c r="G683" s="285"/>
      <c r="H683" s="60">
        <f>+H682+1</f>
        <v>596</v>
      </c>
      <c r="I683" s="64" t="s">
        <v>1715</v>
      </c>
      <c r="J683" s="60">
        <v>1</v>
      </c>
      <c r="K683" s="147" t="s">
        <v>675</v>
      </c>
      <c r="L683" s="11" t="s">
        <v>648</v>
      </c>
      <c r="W683" s="63">
        <v>1</v>
      </c>
    </row>
    <row r="684" spans="1:24" ht="45" customHeight="1" x14ac:dyDescent="0.5">
      <c r="B684" s="133">
        <v>646</v>
      </c>
      <c r="G684" s="142" t="s">
        <v>3060</v>
      </c>
      <c r="H684" s="143"/>
      <c r="I684" s="143"/>
      <c r="J684" s="142"/>
      <c r="K684" s="142"/>
      <c r="M684" s="55"/>
      <c r="N684" s="55"/>
      <c r="O684" s="55"/>
      <c r="P684" s="55"/>
      <c r="Q684" s="56"/>
      <c r="R684" s="57"/>
      <c r="S684" s="58">
        <v>2</v>
      </c>
      <c r="T684" s="57" t="s">
        <v>1256</v>
      </c>
      <c r="U684" s="58"/>
      <c r="V684" s="57"/>
      <c r="W684" s="59">
        <f>SUM(W685:W688)</f>
        <v>4</v>
      </c>
      <c r="X684" s="57" t="s">
        <v>1258</v>
      </c>
    </row>
    <row r="685" spans="1:24" ht="45" customHeight="1" x14ac:dyDescent="0.5">
      <c r="A685" s="7">
        <v>17</v>
      </c>
      <c r="B685" s="133">
        <v>647</v>
      </c>
      <c r="C685" s="9">
        <v>3</v>
      </c>
      <c r="D685" s="13">
        <v>3.3</v>
      </c>
      <c r="E685" s="15" t="s">
        <v>676</v>
      </c>
      <c r="F685" s="15" t="s">
        <v>677</v>
      </c>
      <c r="G685" s="286" t="s">
        <v>3061</v>
      </c>
      <c r="H685" s="71">
        <f>+H683+1</f>
        <v>597</v>
      </c>
      <c r="I685" s="64" t="s">
        <v>1716</v>
      </c>
      <c r="J685" s="71">
        <v>1</v>
      </c>
      <c r="K685" s="73" t="s">
        <v>678</v>
      </c>
      <c r="L685" s="11" t="s">
        <v>648</v>
      </c>
      <c r="W685" s="63">
        <v>1</v>
      </c>
    </row>
    <row r="686" spans="1:24" ht="45" customHeight="1" x14ac:dyDescent="0.5">
      <c r="A686" s="7">
        <v>18</v>
      </c>
      <c r="B686" s="133">
        <v>648</v>
      </c>
      <c r="C686" s="9">
        <v>3</v>
      </c>
      <c r="D686" s="13">
        <v>3.3</v>
      </c>
      <c r="E686" s="15" t="s">
        <v>676</v>
      </c>
      <c r="F686" s="15" t="s">
        <v>677</v>
      </c>
      <c r="G686" s="287"/>
      <c r="H686" s="71">
        <f>+H685+1</f>
        <v>598</v>
      </c>
      <c r="I686" s="64" t="s">
        <v>1717</v>
      </c>
      <c r="J686" s="71">
        <v>1</v>
      </c>
      <c r="K686" s="73" t="s">
        <v>679</v>
      </c>
      <c r="L686" s="11" t="s">
        <v>648</v>
      </c>
      <c r="W686" s="63">
        <v>1</v>
      </c>
    </row>
    <row r="687" spans="1:24" ht="45" customHeight="1" x14ac:dyDescent="0.5">
      <c r="A687" s="7">
        <v>19</v>
      </c>
      <c r="B687" s="133">
        <v>649</v>
      </c>
      <c r="C687" s="9">
        <v>3</v>
      </c>
      <c r="D687" s="13">
        <v>3.3</v>
      </c>
      <c r="E687" s="15" t="s">
        <v>676</v>
      </c>
      <c r="F687" s="17" t="s">
        <v>680</v>
      </c>
      <c r="G687" s="283" t="s">
        <v>3062</v>
      </c>
      <c r="H687" s="60">
        <f>+H686+1</f>
        <v>599</v>
      </c>
      <c r="I687" s="64" t="s">
        <v>1718</v>
      </c>
      <c r="J687" s="158">
        <v>1</v>
      </c>
      <c r="K687" s="149" t="s">
        <v>681</v>
      </c>
      <c r="L687" s="11" t="s">
        <v>648</v>
      </c>
      <c r="W687" s="63">
        <v>1</v>
      </c>
    </row>
    <row r="688" spans="1:24" ht="45" customHeight="1" x14ac:dyDescent="0.5">
      <c r="A688" s="7">
        <v>20</v>
      </c>
      <c r="B688" s="133">
        <v>650</v>
      </c>
      <c r="C688" s="9">
        <v>3</v>
      </c>
      <c r="D688" s="13">
        <v>3.3</v>
      </c>
      <c r="E688" s="15" t="s">
        <v>676</v>
      </c>
      <c r="F688" s="17" t="s">
        <v>680</v>
      </c>
      <c r="G688" s="285"/>
      <c r="H688" s="60">
        <f>+H687+1</f>
        <v>600</v>
      </c>
      <c r="I688" s="64" t="s">
        <v>1719</v>
      </c>
      <c r="J688" s="158">
        <v>1</v>
      </c>
      <c r="K688" s="149" t="s">
        <v>682</v>
      </c>
      <c r="L688" s="11" t="s">
        <v>648</v>
      </c>
      <c r="W688" s="63">
        <v>1</v>
      </c>
    </row>
    <row r="689" spans="1:28" ht="45" customHeight="1" x14ac:dyDescent="0.5">
      <c r="B689" s="133">
        <v>651</v>
      </c>
      <c r="G689" s="142" t="s">
        <v>3063</v>
      </c>
      <c r="H689" s="143"/>
      <c r="I689" s="143"/>
      <c r="J689" s="142"/>
      <c r="K689" s="142"/>
      <c r="M689" s="55"/>
      <c r="N689" s="55"/>
      <c r="O689" s="55"/>
      <c r="P689" s="55"/>
      <c r="Q689" s="56"/>
      <c r="R689" s="57"/>
      <c r="S689" s="58">
        <v>2</v>
      </c>
      <c r="T689" s="57" t="s">
        <v>1256</v>
      </c>
      <c r="U689" s="58"/>
      <c r="V689" s="57"/>
      <c r="W689" s="59">
        <f>SUM(W690:W693)</f>
        <v>4</v>
      </c>
      <c r="X689" s="57" t="s">
        <v>1258</v>
      </c>
    </row>
    <row r="690" spans="1:28" ht="45" customHeight="1" x14ac:dyDescent="0.5">
      <c r="A690" s="7">
        <v>21</v>
      </c>
      <c r="B690" s="133">
        <v>652</v>
      </c>
      <c r="C690" s="9">
        <v>3</v>
      </c>
      <c r="D690" s="13">
        <v>3.3</v>
      </c>
      <c r="E690" s="14" t="s">
        <v>683</v>
      </c>
      <c r="F690" s="14" t="s">
        <v>684</v>
      </c>
      <c r="G690" s="277" t="s">
        <v>685</v>
      </c>
      <c r="H690" s="144">
        <f>+H688+1</f>
        <v>601</v>
      </c>
      <c r="I690" s="64" t="s">
        <v>1720</v>
      </c>
      <c r="J690" s="144">
        <v>1</v>
      </c>
      <c r="K690" s="146" t="s">
        <v>686</v>
      </c>
      <c r="L690" s="11" t="s">
        <v>648</v>
      </c>
      <c r="W690" s="63">
        <v>1</v>
      </c>
    </row>
    <row r="691" spans="1:28" ht="45" customHeight="1" x14ac:dyDescent="0.5">
      <c r="A691" s="7">
        <v>22</v>
      </c>
      <c r="B691" s="133">
        <v>653</v>
      </c>
      <c r="C691" s="9">
        <v>3</v>
      </c>
      <c r="D691" s="13">
        <v>3.3</v>
      </c>
      <c r="E691" s="14" t="s">
        <v>683</v>
      </c>
      <c r="F691" s="14" t="s">
        <v>684</v>
      </c>
      <c r="G691" s="279"/>
      <c r="H691" s="144">
        <f>+H690+1</f>
        <v>602</v>
      </c>
      <c r="I691" s="64" t="s">
        <v>1721</v>
      </c>
      <c r="J691" s="144">
        <v>1</v>
      </c>
      <c r="K691" s="146" t="s">
        <v>687</v>
      </c>
      <c r="L691" s="11" t="s">
        <v>648</v>
      </c>
      <c r="W691" s="63">
        <v>1</v>
      </c>
    </row>
    <row r="692" spans="1:28" ht="45" customHeight="1" x14ac:dyDescent="0.5">
      <c r="A692" s="7">
        <v>23</v>
      </c>
      <c r="B692" s="133">
        <v>654</v>
      </c>
      <c r="C692" s="9">
        <v>3</v>
      </c>
      <c r="D692" s="13">
        <v>3.3</v>
      </c>
      <c r="E692" s="14" t="s">
        <v>683</v>
      </c>
      <c r="F692" s="9" t="s">
        <v>688</v>
      </c>
      <c r="G692" s="283" t="s">
        <v>3064</v>
      </c>
      <c r="H692" s="60">
        <f>+H691+1</f>
        <v>603</v>
      </c>
      <c r="I692" s="64" t="s">
        <v>1722</v>
      </c>
      <c r="J692" s="60">
        <v>1</v>
      </c>
      <c r="K692" s="147" t="s">
        <v>689</v>
      </c>
      <c r="L692" s="11" t="s">
        <v>648</v>
      </c>
      <c r="W692" s="63">
        <v>1</v>
      </c>
    </row>
    <row r="693" spans="1:28" ht="45" customHeight="1" x14ac:dyDescent="0.5">
      <c r="A693" s="7">
        <v>24</v>
      </c>
      <c r="B693" s="133">
        <v>655</v>
      </c>
      <c r="C693" s="9">
        <v>3</v>
      </c>
      <c r="D693" s="13">
        <v>3.3</v>
      </c>
      <c r="E693" s="14" t="s">
        <v>683</v>
      </c>
      <c r="F693" s="9" t="s">
        <v>688</v>
      </c>
      <c r="G693" s="285"/>
      <c r="H693" s="60">
        <f>+H692+1</f>
        <v>604</v>
      </c>
      <c r="I693" s="64" t="s">
        <v>1723</v>
      </c>
      <c r="J693" s="60">
        <v>1</v>
      </c>
      <c r="K693" s="147" t="s">
        <v>690</v>
      </c>
      <c r="L693" s="11" t="s">
        <v>648</v>
      </c>
      <c r="W693" s="63">
        <v>1</v>
      </c>
    </row>
    <row r="694" spans="1:28" ht="45" customHeight="1" x14ac:dyDescent="0.5">
      <c r="B694" s="133">
        <v>656</v>
      </c>
      <c r="G694" s="138" t="s">
        <v>3065</v>
      </c>
      <c r="H694" s="139"/>
      <c r="I694" s="139"/>
      <c r="J694" s="139"/>
      <c r="K694" s="160"/>
      <c r="M694" s="51"/>
      <c r="N694" s="51"/>
      <c r="O694" s="51"/>
      <c r="P694" s="51"/>
      <c r="Q694" s="52">
        <v>4</v>
      </c>
      <c r="R694" s="53" t="s">
        <v>1255</v>
      </c>
      <c r="S694" s="54">
        <f>SUM(S695:S778)</f>
        <v>22</v>
      </c>
      <c r="T694" s="53" t="s">
        <v>1256</v>
      </c>
      <c r="U694" s="54">
        <v>42</v>
      </c>
      <c r="V694" s="53" t="s">
        <v>1257</v>
      </c>
      <c r="W694" s="54">
        <f>SUM(W695:W778)/2</f>
        <v>80</v>
      </c>
      <c r="X694" s="53" t="s">
        <v>1258</v>
      </c>
      <c r="Y694" s="8">
        <v>30</v>
      </c>
      <c r="Z694" s="8">
        <v>16</v>
      </c>
      <c r="AA694" s="8">
        <v>15</v>
      </c>
      <c r="AB694" s="8">
        <v>15</v>
      </c>
    </row>
    <row r="695" spans="1:28" ht="45" customHeight="1" x14ac:dyDescent="0.5">
      <c r="B695" s="133">
        <v>657</v>
      </c>
      <c r="G695" s="142" t="s">
        <v>3066</v>
      </c>
      <c r="H695" s="143"/>
      <c r="I695" s="143"/>
      <c r="J695" s="142"/>
      <c r="K695" s="142"/>
      <c r="M695" s="55"/>
      <c r="N695" s="55"/>
      <c r="O695" s="55"/>
      <c r="P695" s="55"/>
      <c r="Q695" s="56"/>
      <c r="R695" s="57"/>
      <c r="S695" s="58">
        <v>9</v>
      </c>
      <c r="T695" s="57" t="s">
        <v>1256</v>
      </c>
      <c r="U695" s="58"/>
      <c r="V695" s="57"/>
      <c r="W695" s="59">
        <f>SUM(W696:W729)</f>
        <v>34</v>
      </c>
      <c r="X695" s="57" t="s">
        <v>1258</v>
      </c>
    </row>
    <row r="696" spans="1:28" ht="45" customHeight="1" x14ac:dyDescent="0.5">
      <c r="B696" s="133">
        <v>658</v>
      </c>
      <c r="C696" s="9">
        <v>3</v>
      </c>
      <c r="D696" s="16" t="s">
        <v>691</v>
      </c>
      <c r="E696" s="14" t="s">
        <v>692</v>
      </c>
      <c r="F696" s="14" t="s">
        <v>693</v>
      </c>
      <c r="G696" s="244" t="s">
        <v>3067</v>
      </c>
      <c r="H696" s="144">
        <f>+H693+1</f>
        <v>605</v>
      </c>
      <c r="I696" s="145" t="s">
        <v>1724</v>
      </c>
      <c r="J696" s="144">
        <v>33</v>
      </c>
      <c r="K696" s="152" t="s">
        <v>694</v>
      </c>
      <c r="L696" s="11" t="s">
        <v>695</v>
      </c>
      <c r="W696" s="63">
        <v>1</v>
      </c>
    </row>
    <row r="697" spans="1:28" ht="45" customHeight="1" x14ac:dyDescent="0.5">
      <c r="B697" s="133">
        <v>659</v>
      </c>
      <c r="C697" s="9">
        <v>3</v>
      </c>
      <c r="D697" s="16" t="s">
        <v>691</v>
      </c>
      <c r="E697" s="14" t="s">
        <v>692</v>
      </c>
      <c r="F697" s="14" t="s">
        <v>693</v>
      </c>
      <c r="G697" s="245"/>
      <c r="H697" s="144">
        <f t="shared" ref="H697:H729" si="27">+H696+1</f>
        <v>606</v>
      </c>
      <c r="I697" s="145" t="s">
        <v>1725</v>
      </c>
      <c r="J697" s="144">
        <v>9</v>
      </c>
      <c r="K697" s="152" t="s">
        <v>696</v>
      </c>
      <c r="L697" s="11" t="s">
        <v>695</v>
      </c>
      <c r="W697" s="63">
        <v>1</v>
      </c>
    </row>
    <row r="698" spans="1:28" ht="45" customHeight="1" x14ac:dyDescent="0.5">
      <c r="B698" s="133">
        <v>660</v>
      </c>
      <c r="C698" s="9">
        <v>3</v>
      </c>
      <c r="D698" s="16" t="s">
        <v>691</v>
      </c>
      <c r="E698" s="14" t="s">
        <v>692</v>
      </c>
      <c r="F698" s="14" t="s">
        <v>693</v>
      </c>
      <c r="G698" s="245"/>
      <c r="H698" s="144">
        <f t="shared" si="27"/>
        <v>607</v>
      </c>
      <c r="I698" s="145" t="s">
        <v>1726</v>
      </c>
      <c r="J698" s="144">
        <v>362</v>
      </c>
      <c r="K698" s="152" t="s">
        <v>697</v>
      </c>
      <c r="L698" s="11" t="s">
        <v>695</v>
      </c>
      <c r="W698" s="63">
        <v>1</v>
      </c>
    </row>
    <row r="699" spans="1:28" ht="45" customHeight="1" x14ac:dyDescent="0.5">
      <c r="B699" s="133">
        <v>661</v>
      </c>
      <c r="C699" s="9">
        <v>3</v>
      </c>
      <c r="D699" s="16" t="s">
        <v>691</v>
      </c>
      <c r="E699" s="14" t="s">
        <v>692</v>
      </c>
      <c r="F699" s="14" t="s">
        <v>693</v>
      </c>
      <c r="G699" s="245"/>
      <c r="H699" s="144">
        <f t="shared" si="27"/>
        <v>608</v>
      </c>
      <c r="I699" s="145" t="s">
        <v>1727</v>
      </c>
      <c r="J699" s="157">
        <v>1</v>
      </c>
      <c r="K699" s="166" t="s">
        <v>698</v>
      </c>
      <c r="L699" s="11" t="s">
        <v>695</v>
      </c>
      <c r="W699" s="63">
        <v>1</v>
      </c>
    </row>
    <row r="700" spans="1:28" ht="45" customHeight="1" x14ac:dyDescent="0.5">
      <c r="B700" s="133">
        <v>662</v>
      </c>
      <c r="C700" s="9">
        <v>3</v>
      </c>
      <c r="D700" s="16" t="s">
        <v>691</v>
      </c>
      <c r="E700" s="14" t="s">
        <v>692</v>
      </c>
      <c r="F700" s="14" t="s">
        <v>693</v>
      </c>
      <c r="G700" s="245"/>
      <c r="H700" s="144">
        <f t="shared" si="27"/>
        <v>609</v>
      </c>
      <c r="I700" s="145" t="s">
        <v>1728</v>
      </c>
      <c r="J700" s="157">
        <v>0.7</v>
      </c>
      <c r="K700" s="175" t="s">
        <v>699</v>
      </c>
      <c r="L700" s="11" t="s">
        <v>695</v>
      </c>
      <c r="W700" s="63">
        <v>1</v>
      </c>
    </row>
    <row r="701" spans="1:28" ht="45" customHeight="1" x14ac:dyDescent="0.5">
      <c r="B701" s="133">
        <v>663</v>
      </c>
      <c r="C701" s="9">
        <v>3</v>
      </c>
      <c r="D701" s="16" t="s">
        <v>691</v>
      </c>
      <c r="E701" s="14" t="s">
        <v>692</v>
      </c>
      <c r="F701" s="14" t="s">
        <v>693</v>
      </c>
      <c r="G701" s="245"/>
      <c r="H701" s="144">
        <f t="shared" si="27"/>
        <v>610</v>
      </c>
      <c r="I701" s="145" t="s">
        <v>1729</v>
      </c>
      <c r="J701" s="157">
        <v>1</v>
      </c>
      <c r="K701" s="146" t="s">
        <v>700</v>
      </c>
      <c r="L701" s="11" t="s">
        <v>695</v>
      </c>
      <c r="W701" s="63">
        <v>1</v>
      </c>
    </row>
    <row r="702" spans="1:28" ht="45" customHeight="1" x14ac:dyDescent="0.5">
      <c r="B702" s="133">
        <v>664</v>
      </c>
      <c r="C702" s="9">
        <v>3</v>
      </c>
      <c r="D702" s="16" t="s">
        <v>691</v>
      </c>
      <c r="E702" s="14" t="s">
        <v>692</v>
      </c>
      <c r="F702" s="14" t="s">
        <v>693</v>
      </c>
      <c r="G702" s="245"/>
      <c r="H702" s="144">
        <f t="shared" si="27"/>
        <v>611</v>
      </c>
      <c r="I702" s="145" t="s">
        <v>1730</v>
      </c>
      <c r="J702" s="151">
        <v>1008</v>
      </c>
      <c r="K702" s="146" t="s">
        <v>701</v>
      </c>
      <c r="L702" s="11" t="s">
        <v>695</v>
      </c>
      <c r="W702" s="63">
        <v>1</v>
      </c>
    </row>
    <row r="703" spans="1:28" ht="45" customHeight="1" x14ac:dyDescent="0.5">
      <c r="B703" s="133">
        <v>665</v>
      </c>
      <c r="C703" s="9">
        <v>3</v>
      </c>
      <c r="D703" s="16" t="s">
        <v>691</v>
      </c>
      <c r="E703" s="14" t="s">
        <v>692</v>
      </c>
      <c r="F703" s="14" t="s">
        <v>693</v>
      </c>
      <c r="G703" s="245"/>
      <c r="H703" s="144">
        <f t="shared" si="27"/>
        <v>612</v>
      </c>
      <c r="I703" s="145" t="s">
        <v>1731</v>
      </c>
      <c r="J703" s="151">
        <v>1008</v>
      </c>
      <c r="K703" s="146" t="s">
        <v>702</v>
      </c>
      <c r="L703" s="11" t="s">
        <v>695</v>
      </c>
      <c r="W703" s="63">
        <v>1</v>
      </c>
    </row>
    <row r="704" spans="1:28" ht="45" customHeight="1" x14ac:dyDescent="0.5">
      <c r="B704" s="133">
        <v>666</v>
      </c>
      <c r="C704" s="9">
        <v>3</v>
      </c>
      <c r="D704" s="16" t="s">
        <v>691</v>
      </c>
      <c r="E704" s="14" t="s">
        <v>692</v>
      </c>
      <c r="F704" s="14" t="s">
        <v>693</v>
      </c>
      <c r="G704" s="245"/>
      <c r="H704" s="144">
        <f t="shared" si="27"/>
        <v>613</v>
      </c>
      <c r="I704" s="145" t="s">
        <v>1732</v>
      </c>
      <c r="J704" s="151">
        <v>60</v>
      </c>
      <c r="K704" s="146" t="s">
        <v>703</v>
      </c>
      <c r="L704" s="11" t="s">
        <v>695</v>
      </c>
      <c r="W704" s="63">
        <v>1</v>
      </c>
    </row>
    <row r="705" spans="1:23" ht="45" customHeight="1" x14ac:dyDescent="0.5">
      <c r="B705" s="133">
        <v>667</v>
      </c>
      <c r="C705" s="9">
        <v>3</v>
      </c>
      <c r="D705" s="16" t="s">
        <v>691</v>
      </c>
      <c r="E705" s="14" t="s">
        <v>692</v>
      </c>
      <c r="F705" s="14" t="s">
        <v>693</v>
      </c>
      <c r="G705" s="246"/>
      <c r="H705" s="144">
        <f t="shared" si="27"/>
        <v>614</v>
      </c>
      <c r="I705" s="145" t="s">
        <v>1733</v>
      </c>
      <c r="J705" s="151">
        <v>64</v>
      </c>
      <c r="K705" s="146" t="s">
        <v>704</v>
      </c>
      <c r="L705" s="11" t="s">
        <v>695</v>
      </c>
      <c r="W705" s="63">
        <v>1</v>
      </c>
    </row>
    <row r="706" spans="1:23" ht="45" customHeight="1" x14ac:dyDescent="0.5">
      <c r="B706" s="133">
        <v>668</v>
      </c>
      <c r="C706" s="9">
        <v>3</v>
      </c>
      <c r="D706" s="16" t="s">
        <v>691</v>
      </c>
      <c r="E706" s="14" t="s">
        <v>692</v>
      </c>
      <c r="F706" s="9" t="s">
        <v>705</v>
      </c>
      <c r="G706" s="154" t="s">
        <v>3068</v>
      </c>
      <c r="H706" s="60">
        <f t="shared" si="27"/>
        <v>615</v>
      </c>
      <c r="I706" s="145" t="s">
        <v>1734</v>
      </c>
      <c r="J706" s="148">
        <v>1</v>
      </c>
      <c r="K706" s="154" t="s">
        <v>706</v>
      </c>
      <c r="L706" s="11" t="s">
        <v>695</v>
      </c>
      <c r="W706" s="63">
        <v>1</v>
      </c>
    </row>
    <row r="707" spans="1:23" ht="45" customHeight="1" x14ac:dyDescent="0.5">
      <c r="B707" s="133">
        <v>669</v>
      </c>
      <c r="C707" s="9">
        <v>3</v>
      </c>
      <c r="D707" s="16" t="s">
        <v>691</v>
      </c>
      <c r="E707" s="14" t="s">
        <v>692</v>
      </c>
      <c r="F707" s="14" t="s">
        <v>707</v>
      </c>
      <c r="G707" s="244" t="s">
        <v>3069</v>
      </c>
      <c r="H707" s="144">
        <f t="shared" si="27"/>
        <v>616</v>
      </c>
      <c r="I707" s="145" t="s">
        <v>1735</v>
      </c>
      <c r="J707" s="151">
        <v>1</v>
      </c>
      <c r="K707" s="152" t="s">
        <v>708</v>
      </c>
      <c r="L707" s="11" t="s">
        <v>695</v>
      </c>
      <c r="W707" s="63">
        <v>1</v>
      </c>
    </row>
    <row r="708" spans="1:23" ht="45" customHeight="1" x14ac:dyDescent="0.5">
      <c r="B708" s="133">
        <v>670</v>
      </c>
      <c r="C708" s="9">
        <v>3</v>
      </c>
      <c r="D708" s="16" t="s">
        <v>691</v>
      </c>
      <c r="E708" s="14" t="s">
        <v>692</v>
      </c>
      <c r="F708" s="14" t="s">
        <v>707</v>
      </c>
      <c r="G708" s="245"/>
      <c r="H708" s="144">
        <f t="shared" si="27"/>
        <v>617</v>
      </c>
      <c r="I708" s="145" t="s">
        <v>1736</v>
      </c>
      <c r="J708" s="151">
        <v>1</v>
      </c>
      <c r="K708" s="152" t="s">
        <v>709</v>
      </c>
      <c r="L708" s="11" t="s">
        <v>695</v>
      </c>
      <c r="W708" s="63">
        <v>1</v>
      </c>
    </row>
    <row r="709" spans="1:23" ht="45" customHeight="1" x14ac:dyDescent="0.5">
      <c r="B709" s="133">
        <v>671</v>
      </c>
      <c r="C709" s="9">
        <v>3</v>
      </c>
      <c r="D709" s="16" t="s">
        <v>691</v>
      </c>
      <c r="E709" s="14" t="s">
        <v>692</v>
      </c>
      <c r="F709" s="14" t="s">
        <v>707</v>
      </c>
      <c r="G709" s="245"/>
      <c r="H709" s="144">
        <f t="shared" si="27"/>
        <v>618</v>
      </c>
      <c r="I709" s="145" t="s">
        <v>1737</v>
      </c>
      <c r="J709" s="151">
        <v>1</v>
      </c>
      <c r="K709" s="152" t="s">
        <v>3070</v>
      </c>
      <c r="L709" s="11" t="s">
        <v>695</v>
      </c>
      <c r="W709" s="63">
        <v>1</v>
      </c>
    </row>
    <row r="710" spans="1:23" ht="45" customHeight="1" x14ac:dyDescent="0.5">
      <c r="B710" s="133">
        <v>672</v>
      </c>
      <c r="C710" s="9">
        <v>3</v>
      </c>
      <c r="D710" s="16" t="s">
        <v>691</v>
      </c>
      <c r="E710" s="14" t="s">
        <v>692</v>
      </c>
      <c r="F710" s="14" t="s">
        <v>707</v>
      </c>
      <c r="G710" s="245"/>
      <c r="H710" s="144">
        <f t="shared" si="27"/>
        <v>619</v>
      </c>
      <c r="I710" s="145" t="s">
        <v>1738</v>
      </c>
      <c r="J710" s="157">
        <v>1</v>
      </c>
      <c r="K710" s="152" t="s">
        <v>710</v>
      </c>
      <c r="L710" s="11" t="s">
        <v>695</v>
      </c>
      <c r="W710" s="63">
        <v>1</v>
      </c>
    </row>
    <row r="711" spans="1:23" ht="45" customHeight="1" x14ac:dyDescent="0.5">
      <c r="B711" s="133">
        <v>673</v>
      </c>
      <c r="C711" s="9">
        <v>3</v>
      </c>
      <c r="D711" s="16" t="s">
        <v>691</v>
      </c>
      <c r="E711" s="14" t="s">
        <v>692</v>
      </c>
      <c r="F711" s="14" t="s">
        <v>707</v>
      </c>
      <c r="G711" s="245"/>
      <c r="H711" s="144">
        <f t="shared" si="27"/>
        <v>620</v>
      </c>
      <c r="I711" s="145" t="s">
        <v>1739</v>
      </c>
      <c r="J711" s="157">
        <v>1</v>
      </c>
      <c r="K711" s="152" t="s">
        <v>711</v>
      </c>
      <c r="L711" s="11" t="s">
        <v>695</v>
      </c>
      <c r="W711" s="63">
        <v>1</v>
      </c>
    </row>
    <row r="712" spans="1:23" ht="45" customHeight="1" x14ac:dyDescent="0.5">
      <c r="B712" s="133">
        <v>674</v>
      </c>
      <c r="C712" s="9">
        <v>3</v>
      </c>
      <c r="D712" s="16" t="s">
        <v>691</v>
      </c>
      <c r="E712" s="14" t="s">
        <v>692</v>
      </c>
      <c r="F712" s="14" t="s">
        <v>707</v>
      </c>
      <c r="G712" s="245"/>
      <c r="H712" s="144">
        <f t="shared" si="27"/>
        <v>621</v>
      </c>
      <c r="I712" s="145" t="s">
        <v>1740</v>
      </c>
      <c r="J712" s="144">
        <v>9</v>
      </c>
      <c r="K712" s="152" t="s">
        <v>3071</v>
      </c>
      <c r="L712" s="11" t="s">
        <v>695</v>
      </c>
      <c r="W712" s="63">
        <v>1</v>
      </c>
    </row>
    <row r="713" spans="1:23" ht="45" customHeight="1" x14ac:dyDescent="0.5">
      <c r="A713" s="156"/>
      <c r="B713" s="133"/>
      <c r="C713" s="9">
        <v>3</v>
      </c>
      <c r="D713" s="16" t="s">
        <v>691</v>
      </c>
      <c r="E713" s="14" t="s">
        <v>692</v>
      </c>
      <c r="F713" s="14" t="s">
        <v>707</v>
      </c>
      <c r="G713" s="246"/>
      <c r="H713" s="144">
        <f t="shared" si="27"/>
        <v>622</v>
      </c>
      <c r="I713" s="145" t="s">
        <v>1741</v>
      </c>
      <c r="J713" s="144">
        <v>1</v>
      </c>
      <c r="K713" s="152" t="s">
        <v>712</v>
      </c>
      <c r="L713" s="11" t="s">
        <v>695</v>
      </c>
      <c r="W713" s="63">
        <v>1</v>
      </c>
    </row>
    <row r="714" spans="1:23" ht="45" customHeight="1" x14ac:dyDescent="0.5">
      <c r="B714" s="133">
        <v>675</v>
      </c>
      <c r="C714" s="9">
        <v>3</v>
      </c>
      <c r="D714" s="16" t="s">
        <v>691</v>
      </c>
      <c r="E714" s="14" t="s">
        <v>692</v>
      </c>
      <c r="F714" s="9" t="s">
        <v>713</v>
      </c>
      <c r="G714" s="247" t="s">
        <v>3072</v>
      </c>
      <c r="H714" s="60">
        <f t="shared" si="27"/>
        <v>623</v>
      </c>
      <c r="I714" s="145" t="s">
        <v>1742</v>
      </c>
      <c r="J714" s="158">
        <v>1</v>
      </c>
      <c r="K714" s="162" t="s">
        <v>714</v>
      </c>
      <c r="L714" s="11" t="s">
        <v>695</v>
      </c>
      <c r="W714" s="63">
        <v>1</v>
      </c>
    </row>
    <row r="715" spans="1:23" ht="45" customHeight="1" x14ac:dyDescent="0.5">
      <c r="B715" s="133"/>
      <c r="C715" s="9">
        <v>3</v>
      </c>
      <c r="D715" s="16" t="s">
        <v>691</v>
      </c>
      <c r="E715" s="14" t="s">
        <v>692</v>
      </c>
      <c r="F715" s="9" t="s">
        <v>713</v>
      </c>
      <c r="G715" s="249"/>
      <c r="H715" s="60">
        <f t="shared" si="27"/>
        <v>624</v>
      </c>
      <c r="I715" s="145" t="s">
        <v>1743</v>
      </c>
      <c r="J715" s="159">
        <v>1</v>
      </c>
      <c r="K715" s="162" t="s">
        <v>715</v>
      </c>
      <c r="L715" s="11" t="s">
        <v>695</v>
      </c>
      <c r="W715" s="63">
        <v>1</v>
      </c>
    </row>
    <row r="716" spans="1:23" ht="45" customHeight="1" x14ac:dyDescent="0.5">
      <c r="B716" s="133"/>
      <c r="C716" s="9">
        <v>3</v>
      </c>
      <c r="D716" s="16" t="s">
        <v>691</v>
      </c>
      <c r="E716" s="14" t="s">
        <v>692</v>
      </c>
      <c r="F716" s="9" t="s">
        <v>713</v>
      </c>
      <c r="G716" s="249"/>
      <c r="H716" s="60">
        <f t="shared" si="27"/>
        <v>625</v>
      </c>
      <c r="I716" s="145" t="s">
        <v>1744</v>
      </c>
      <c r="J716" s="158">
        <v>1</v>
      </c>
      <c r="K716" s="162" t="s">
        <v>716</v>
      </c>
      <c r="L716" s="11" t="s">
        <v>695</v>
      </c>
      <c r="W716" s="63">
        <v>1</v>
      </c>
    </row>
    <row r="717" spans="1:23" ht="45" customHeight="1" x14ac:dyDescent="0.5">
      <c r="B717" s="133"/>
      <c r="C717" s="9">
        <v>3</v>
      </c>
      <c r="D717" s="16" t="s">
        <v>691</v>
      </c>
      <c r="E717" s="14" t="s">
        <v>692</v>
      </c>
      <c r="F717" s="9" t="s">
        <v>713</v>
      </c>
      <c r="G717" s="248"/>
      <c r="H717" s="60">
        <f t="shared" si="27"/>
        <v>626</v>
      </c>
      <c r="I717" s="145" t="s">
        <v>1745</v>
      </c>
      <c r="J717" s="159">
        <v>1</v>
      </c>
      <c r="K717" s="162" t="s">
        <v>717</v>
      </c>
      <c r="L717" s="11" t="s">
        <v>695</v>
      </c>
      <c r="W717" s="63">
        <v>1</v>
      </c>
    </row>
    <row r="718" spans="1:23" ht="45" customHeight="1" x14ac:dyDescent="0.5">
      <c r="B718" s="133">
        <v>676</v>
      </c>
      <c r="C718" s="9">
        <v>3</v>
      </c>
      <c r="D718" s="16" t="s">
        <v>691</v>
      </c>
      <c r="E718" s="14" t="s">
        <v>692</v>
      </c>
      <c r="F718" s="14" t="s">
        <v>718</v>
      </c>
      <c r="G718" s="244" t="s">
        <v>3073</v>
      </c>
      <c r="H718" s="144">
        <f t="shared" si="27"/>
        <v>627</v>
      </c>
      <c r="I718" s="145" t="s">
        <v>1746</v>
      </c>
      <c r="J718" s="144">
        <v>1</v>
      </c>
      <c r="K718" s="152" t="s">
        <v>3074</v>
      </c>
      <c r="L718" s="11" t="s">
        <v>695</v>
      </c>
      <c r="W718" s="63">
        <v>1</v>
      </c>
    </row>
    <row r="719" spans="1:23" ht="45" customHeight="1" x14ac:dyDescent="0.5">
      <c r="B719" s="133">
        <v>677</v>
      </c>
      <c r="C719" s="9">
        <v>3</v>
      </c>
      <c r="D719" s="16" t="s">
        <v>691</v>
      </c>
      <c r="E719" s="14" t="s">
        <v>692</v>
      </c>
      <c r="F719" s="14" t="s">
        <v>718</v>
      </c>
      <c r="G719" s="246"/>
      <c r="H719" s="144">
        <f t="shared" si="27"/>
        <v>628</v>
      </c>
      <c r="I719" s="145" t="s">
        <v>1747</v>
      </c>
      <c r="J719" s="144">
        <v>1</v>
      </c>
      <c r="K719" s="152" t="s">
        <v>719</v>
      </c>
      <c r="L719" s="11" t="s">
        <v>695</v>
      </c>
      <c r="W719" s="63">
        <v>1</v>
      </c>
    </row>
    <row r="720" spans="1:23" ht="45" customHeight="1" x14ac:dyDescent="0.5">
      <c r="B720" s="133">
        <v>678</v>
      </c>
      <c r="C720" s="9">
        <v>3</v>
      </c>
      <c r="D720" s="16" t="s">
        <v>691</v>
      </c>
      <c r="E720" s="14" t="s">
        <v>692</v>
      </c>
      <c r="F720" s="9" t="s">
        <v>720</v>
      </c>
      <c r="G720" s="289" t="s">
        <v>3075</v>
      </c>
      <c r="H720" s="60">
        <f t="shared" si="27"/>
        <v>629</v>
      </c>
      <c r="I720" s="145" t="s">
        <v>1748</v>
      </c>
      <c r="J720" s="176">
        <v>1</v>
      </c>
      <c r="K720" s="177" t="s">
        <v>721</v>
      </c>
      <c r="L720" s="11" t="s">
        <v>695</v>
      </c>
      <c r="W720" s="63">
        <v>1</v>
      </c>
    </row>
    <row r="721" spans="1:24" ht="45" customHeight="1" x14ac:dyDescent="0.5">
      <c r="B721" s="133">
        <v>679</v>
      </c>
      <c r="C721" s="9">
        <v>3</v>
      </c>
      <c r="D721" s="16" t="s">
        <v>691</v>
      </c>
      <c r="E721" s="14" t="s">
        <v>692</v>
      </c>
      <c r="F721" s="9" t="s">
        <v>720</v>
      </c>
      <c r="G721" s="290"/>
      <c r="H721" s="60">
        <f t="shared" si="27"/>
        <v>630</v>
      </c>
      <c r="I721" s="145" t="s">
        <v>1749</v>
      </c>
      <c r="J721" s="178">
        <v>1</v>
      </c>
      <c r="K721" s="177" t="s">
        <v>722</v>
      </c>
      <c r="L721" s="11" t="s">
        <v>695</v>
      </c>
      <c r="W721" s="63">
        <v>1</v>
      </c>
    </row>
    <row r="722" spans="1:24" ht="45" customHeight="1" x14ac:dyDescent="0.5">
      <c r="B722" s="133">
        <v>680</v>
      </c>
      <c r="C722" s="9">
        <v>3</v>
      </c>
      <c r="D722" s="16" t="s">
        <v>691</v>
      </c>
      <c r="E722" s="14" t="s">
        <v>692</v>
      </c>
      <c r="F722" s="14" t="s">
        <v>723</v>
      </c>
      <c r="G722" s="244" t="s">
        <v>3076</v>
      </c>
      <c r="H722" s="144">
        <f t="shared" si="27"/>
        <v>631</v>
      </c>
      <c r="I722" s="145" t="s">
        <v>1750</v>
      </c>
      <c r="J722" s="157">
        <v>1</v>
      </c>
      <c r="K722" s="152" t="s">
        <v>724</v>
      </c>
      <c r="L722" s="11" t="s">
        <v>695</v>
      </c>
      <c r="W722" s="63">
        <v>1</v>
      </c>
    </row>
    <row r="723" spans="1:24" ht="45" customHeight="1" x14ac:dyDescent="0.5">
      <c r="B723" s="133">
        <v>681</v>
      </c>
      <c r="C723" s="9">
        <v>3</v>
      </c>
      <c r="D723" s="16" t="s">
        <v>691</v>
      </c>
      <c r="E723" s="14" t="s">
        <v>692</v>
      </c>
      <c r="F723" s="14" t="s">
        <v>723</v>
      </c>
      <c r="G723" s="245"/>
      <c r="H723" s="144">
        <f t="shared" si="27"/>
        <v>632</v>
      </c>
      <c r="I723" s="145" t="s">
        <v>1751</v>
      </c>
      <c r="J723" s="144">
        <v>1</v>
      </c>
      <c r="K723" s="152" t="s">
        <v>725</v>
      </c>
      <c r="L723" s="11" t="s">
        <v>695</v>
      </c>
      <c r="W723" s="63">
        <v>1</v>
      </c>
    </row>
    <row r="724" spans="1:24" ht="45" customHeight="1" x14ac:dyDescent="0.5">
      <c r="B724" s="133">
        <v>682</v>
      </c>
      <c r="C724" s="9">
        <v>3</v>
      </c>
      <c r="D724" s="16" t="s">
        <v>691</v>
      </c>
      <c r="E724" s="14" t="s">
        <v>692</v>
      </c>
      <c r="F724" s="14" t="s">
        <v>723</v>
      </c>
      <c r="G724" s="245"/>
      <c r="H724" s="144">
        <f t="shared" si="27"/>
        <v>633</v>
      </c>
      <c r="I724" s="145" t="s">
        <v>1752</v>
      </c>
      <c r="J724" s="144">
        <v>1</v>
      </c>
      <c r="K724" s="152" t="s">
        <v>726</v>
      </c>
      <c r="L724" s="11" t="s">
        <v>695</v>
      </c>
      <c r="W724" s="63">
        <v>1</v>
      </c>
    </row>
    <row r="725" spans="1:24" ht="45" customHeight="1" x14ac:dyDescent="0.5">
      <c r="B725" s="133">
        <v>683</v>
      </c>
      <c r="C725" s="9">
        <v>3</v>
      </c>
      <c r="D725" s="16" t="s">
        <v>691</v>
      </c>
      <c r="E725" s="14" t="s">
        <v>692</v>
      </c>
      <c r="F725" s="14" t="s">
        <v>723</v>
      </c>
      <c r="G725" s="245"/>
      <c r="H725" s="144">
        <f t="shared" si="27"/>
        <v>634</v>
      </c>
      <c r="I725" s="145" t="s">
        <v>1753</v>
      </c>
      <c r="J725" s="144">
        <v>4</v>
      </c>
      <c r="K725" s="152" t="s">
        <v>727</v>
      </c>
      <c r="L725" s="11" t="s">
        <v>695</v>
      </c>
      <c r="W725" s="63">
        <v>1</v>
      </c>
    </row>
    <row r="726" spans="1:24" ht="45" customHeight="1" x14ac:dyDescent="0.5">
      <c r="B726" s="133">
        <v>684</v>
      </c>
      <c r="C726" s="9">
        <v>3</v>
      </c>
      <c r="D726" s="16" t="s">
        <v>691</v>
      </c>
      <c r="E726" s="14" t="s">
        <v>692</v>
      </c>
      <c r="F726" s="14" t="s">
        <v>723</v>
      </c>
      <c r="G726" s="246"/>
      <c r="H726" s="144">
        <f t="shared" si="27"/>
        <v>635</v>
      </c>
      <c r="I726" s="145" t="s">
        <v>1754</v>
      </c>
      <c r="J726" s="144">
        <v>10</v>
      </c>
      <c r="K726" s="152" t="s">
        <v>728</v>
      </c>
      <c r="L726" s="11" t="s">
        <v>695</v>
      </c>
      <c r="W726" s="63">
        <v>1</v>
      </c>
    </row>
    <row r="727" spans="1:24" ht="45" customHeight="1" x14ac:dyDescent="0.5">
      <c r="B727" s="133">
        <v>685</v>
      </c>
      <c r="C727" s="9">
        <v>3</v>
      </c>
      <c r="D727" s="16" t="s">
        <v>691</v>
      </c>
      <c r="E727" s="14" t="s">
        <v>692</v>
      </c>
      <c r="F727" s="9" t="s">
        <v>729</v>
      </c>
      <c r="G727" s="289" t="s">
        <v>3077</v>
      </c>
      <c r="H727" s="60">
        <f t="shared" si="27"/>
        <v>636</v>
      </c>
      <c r="I727" s="145" t="s">
        <v>1755</v>
      </c>
      <c r="J727" s="159">
        <v>1</v>
      </c>
      <c r="K727" s="170" t="s">
        <v>730</v>
      </c>
      <c r="L727" s="11" t="s">
        <v>695</v>
      </c>
      <c r="W727" s="63">
        <v>1</v>
      </c>
    </row>
    <row r="728" spans="1:24" ht="45" customHeight="1" x14ac:dyDescent="0.5">
      <c r="B728" s="133">
        <v>686</v>
      </c>
      <c r="C728" s="9">
        <v>3</v>
      </c>
      <c r="D728" s="16" t="s">
        <v>691</v>
      </c>
      <c r="E728" s="14" t="s">
        <v>692</v>
      </c>
      <c r="F728" s="9" t="s">
        <v>729</v>
      </c>
      <c r="G728" s="290"/>
      <c r="H728" s="60">
        <f t="shared" si="27"/>
        <v>637</v>
      </c>
      <c r="I728" s="145" t="s">
        <v>1756</v>
      </c>
      <c r="J728" s="158">
        <v>1</v>
      </c>
      <c r="K728" s="179" t="s">
        <v>731</v>
      </c>
      <c r="L728" s="11" t="s">
        <v>695</v>
      </c>
      <c r="W728" s="63">
        <v>1</v>
      </c>
    </row>
    <row r="729" spans="1:24" ht="45" customHeight="1" x14ac:dyDescent="0.5">
      <c r="B729" s="133"/>
      <c r="C729" s="9">
        <v>3</v>
      </c>
      <c r="D729" s="16" t="s">
        <v>691</v>
      </c>
      <c r="E729" s="14" t="s">
        <v>692</v>
      </c>
      <c r="F729" s="14" t="s">
        <v>732</v>
      </c>
      <c r="G729" s="152" t="s">
        <v>3078</v>
      </c>
      <c r="H729" s="144">
        <f t="shared" si="27"/>
        <v>638</v>
      </c>
      <c r="I729" s="145" t="s">
        <v>1757</v>
      </c>
      <c r="J729" s="144">
        <v>1</v>
      </c>
      <c r="K729" s="175" t="s">
        <v>733</v>
      </c>
      <c r="L729" s="11" t="s">
        <v>695</v>
      </c>
      <c r="W729" s="63">
        <v>1</v>
      </c>
    </row>
    <row r="730" spans="1:24" ht="45" customHeight="1" x14ac:dyDescent="0.5">
      <c r="B730" s="133">
        <v>687</v>
      </c>
      <c r="G730" s="142" t="s">
        <v>3079</v>
      </c>
      <c r="H730" s="143"/>
      <c r="I730" s="143"/>
      <c r="J730" s="142"/>
      <c r="K730" s="142"/>
      <c r="M730" s="55"/>
      <c r="N730" s="55"/>
      <c r="O730" s="55"/>
      <c r="P730" s="55"/>
      <c r="Q730" s="56"/>
      <c r="R730" s="57"/>
      <c r="S730" s="58">
        <v>3</v>
      </c>
      <c r="T730" s="57" t="s">
        <v>1256</v>
      </c>
      <c r="U730" s="58"/>
      <c r="V730" s="57"/>
      <c r="W730" s="59">
        <f>SUM(W731:W745)</f>
        <v>15</v>
      </c>
      <c r="X730" s="57" t="s">
        <v>1258</v>
      </c>
    </row>
    <row r="731" spans="1:24" ht="45" customHeight="1" x14ac:dyDescent="0.5">
      <c r="B731" s="133">
        <v>688</v>
      </c>
      <c r="C731" s="9">
        <v>3</v>
      </c>
      <c r="D731" s="16" t="s">
        <v>691</v>
      </c>
      <c r="E731" s="15" t="s">
        <v>734</v>
      </c>
      <c r="F731" s="15" t="s">
        <v>735</v>
      </c>
      <c r="G731" s="286" t="s">
        <v>3080</v>
      </c>
      <c r="H731" s="71">
        <f>+H729+1</f>
        <v>639</v>
      </c>
      <c r="I731" s="145" t="s">
        <v>1758</v>
      </c>
      <c r="J731" s="71">
        <v>39</v>
      </c>
      <c r="K731" s="73" t="s">
        <v>736</v>
      </c>
      <c r="L731" s="19" t="s">
        <v>239</v>
      </c>
      <c r="M731" s="19"/>
      <c r="N731" s="19"/>
      <c r="O731" s="19"/>
      <c r="P731" s="19"/>
      <c r="Q731" s="79"/>
      <c r="W731" s="63">
        <v>1</v>
      </c>
    </row>
    <row r="732" spans="1:24" ht="45" customHeight="1" x14ac:dyDescent="0.5">
      <c r="A732" s="7" t="s">
        <v>737</v>
      </c>
      <c r="B732" s="133">
        <v>689</v>
      </c>
      <c r="C732" s="9">
        <v>3</v>
      </c>
      <c r="D732" s="16" t="s">
        <v>691</v>
      </c>
      <c r="E732" s="15" t="s">
        <v>734</v>
      </c>
      <c r="F732" s="15" t="s">
        <v>735</v>
      </c>
      <c r="G732" s="288"/>
      <c r="H732" s="71">
        <f t="shared" ref="H732:H745" si="28">+H731+1</f>
        <v>640</v>
      </c>
      <c r="I732" s="145" t="s">
        <v>1759</v>
      </c>
      <c r="J732" s="71">
        <v>39</v>
      </c>
      <c r="K732" s="73" t="s">
        <v>738</v>
      </c>
      <c r="L732" s="19" t="s">
        <v>239</v>
      </c>
      <c r="M732" s="19"/>
      <c r="N732" s="19"/>
      <c r="O732" s="19"/>
      <c r="P732" s="19"/>
      <c r="Q732" s="79"/>
      <c r="W732" s="63">
        <v>1</v>
      </c>
    </row>
    <row r="733" spans="1:24" ht="45" customHeight="1" x14ac:dyDescent="0.5">
      <c r="A733" s="7">
        <v>3</v>
      </c>
      <c r="B733" s="133">
        <v>690</v>
      </c>
      <c r="C733" s="9">
        <v>3</v>
      </c>
      <c r="D733" s="16" t="s">
        <v>691</v>
      </c>
      <c r="E733" s="15" t="s">
        <v>734</v>
      </c>
      <c r="F733" s="15" t="s">
        <v>735</v>
      </c>
      <c r="G733" s="288"/>
      <c r="H733" s="71">
        <f t="shared" si="28"/>
        <v>641</v>
      </c>
      <c r="I733" s="145" t="s">
        <v>1760</v>
      </c>
      <c r="J733" s="71">
        <v>50</v>
      </c>
      <c r="K733" s="73" t="s">
        <v>739</v>
      </c>
      <c r="L733" s="19" t="s">
        <v>239</v>
      </c>
      <c r="M733" s="19"/>
      <c r="N733" s="19"/>
      <c r="O733" s="19"/>
      <c r="P733" s="19"/>
      <c r="Q733" s="79"/>
      <c r="W733" s="63">
        <v>1</v>
      </c>
    </row>
    <row r="734" spans="1:24" ht="45" customHeight="1" x14ac:dyDescent="0.5">
      <c r="A734" s="7">
        <v>4</v>
      </c>
      <c r="B734" s="133">
        <v>691</v>
      </c>
      <c r="C734" s="9">
        <v>3</v>
      </c>
      <c r="D734" s="16" t="s">
        <v>691</v>
      </c>
      <c r="E734" s="15" t="s">
        <v>734</v>
      </c>
      <c r="F734" s="15" t="s">
        <v>735</v>
      </c>
      <c r="G734" s="288"/>
      <c r="H734" s="71">
        <f t="shared" si="28"/>
        <v>642</v>
      </c>
      <c r="I734" s="145" t="s">
        <v>1761</v>
      </c>
      <c r="J734" s="71">
        <v>600</v>
      </c>
      <c r="K734" s="73" t="s">
        <v>3081</v>
      </c>
      <c r="L734" s="19" t="s">
        <v>239</v>
      </c>
      <c r="M734" s="19"/>
      <c r="N734" s="19"/>
      <c r="O734" s="19"/>
      <c r="P734" s="19"/>
      <c r="Q734" s="79"/>
      <c r="W734" s="63">
        <v>1</v>
      </c>
    </row>
    <row r="735" spans="1:24" ht="45" customHeight="1" x14ac:dyDescent="0.5">
      <c r="A735" s="7">
        <v>5</v>
      </c>
      <c r="B735" s="133">
        <v>692</v>
      </c>
      <c r="C735" s="9">
        <v>3</v>
      </c>
      <c r="D735" s="16" t="s">
        <v>691</v>
      </c>
      <c r="E735" s="15" t="s">
        <v>734</v>
      </c>
      <c r="F735" s="15" t="s">
        <v>735</v>
      </c>
      <c r="G735" s="288"/>
      <c r="H735" s="71">
        <f t="shared" si="28"/>
        <v>643</v>
      </c>
      <c r="I735" s="145" t="s">
        <v>1762</v>
      </c>
      <c r="J735" s="71">
        <v>3</v>
      </c>
      <c r="K735" s="73" t="s">
        <v>740</v>
      </c>
      <c r="L735" s="19" t="s">
        <v>239</v>
      </c>
      <c r="M735" s="19"/>
      <c r="N735" s="19"/>
      <c r="O735" s="19"/>
      <c r="P735" s="19"/>
      <c r="Q735" s="79"/>
      <c r="W735" s="63">
        <v>1</v>
      </c>
    </row>
    <row r="736" spans="1:24" ht="45" customHeight="1" x14ac:dyDescent="0.5">
      <c r="A736" s="7">
        <v>6</v>
      </c>
      <c r="B736" s="133">
        <v>693</v>
      </c>
      <c r="C736" s="9">
        <v>3</v>
      </c>
      <c r="D736" s="16" t="s">
        <v>691</v>
      </c>
      <c r="E736" s="15" t="s">
        <v>734</v>
      </c>
      <c r="F736" s="15" t="s">
        <v>735</v>
      </c>
      <c r="G736" s="288"/>
      <c r="H736" s="71">
        <f t="shared" si="28"/>
        <v>644</v>
      </c>
      <c r="I736" s="145" t="s">
        <v>1763</v>
      </c>
      <c r="J736" s="71">
        <v>9</v>
      </c>
      <c r="K736" s="73" t="s">
        <v>741</v>
      </c>
      <c r="L736" s="19" t="s">
        <v>239</v>
      </c>
      <c r="M736" s="19"/>
      <c r="N736" s="19"/>
      <c r="O736" s="19"/>
      <c r="P736" s="19"/>
      <c r="Q736" s="79"/>
      <c r="W736" s="63">
        <v>1</v>
      </c>
    </row>
    <row r="737" spans="1:24" ht="45" customHeight="1" x14ac:dyDescent="0.5">
      <c r="A737" s="7">
        <v>7</v>
      </c>
      <c r="B737" s="133">
        <v>694</v>
      </c>
      <c r="C737" s="9">
        <v>3</v>
      </c>
      <c r="D737" s="16" t="s">
        <v>691</v>
      </c>
      <c r="E737" s="15" t="s">
        <v>734</v>
      </c>
      <c r="F737" s="15" t="s">
        <v>735</v>
      </c>
      <c r="G737" s="288"/>
      <c r="H737" s="71">
        <f t="shared" si="28"/>
        <v>645</v>
      </c>
      <c r="I737" s="145" t="s">
        <v>1764</v>
      </c>
      <c r="J737" s="71">
        <v>100</v>
      </c>
      <c r="K737" s="73" t="s">
        <v>3082</v>
      </c>
      <c r="L737" s="19" t="s">
        <v>239</v>
      </c>
      <c r="M737" s="19"/>
      <c r="N737" s="19"/>
      <c r="O737" s="19"/>
      <c r="P737" s="19"/>
      <c r="Q737" s="79"/>
      <c r="W737" s="63">
        <v>1</v>
      </c>
    </row>
    <row r="738" spans="1:24" ht="45" customHeight="1" x14ac:dyDescent="0.5">
      <c r="A738" s="7">
        <v>8</v>
      </c>
      <c r="B738" s="133">
        <v>695</v>
      </c>
      <c r="C738" s="9">
        <v>3</v>
      </c>
      <c r="D738" s="16" t="s">
        <v>691</v>
      </c>
      <c r="E738" s="15" t="s">
        <v>734</v>
      </c>
      <c r="F738" s="15" t="s">
        <v>735</v>
      </c>
      <c r="G738" s="287"/>
      <c r="H738" s="71">
        <f t="shared" si="28"/>
        <v>646</v>
      </c>
      <c r="I738" s="145" t="s">
        <v>1765</v>
      </c>
      <c r="J738" s="71">
        <v>180</v>
      </c>
      <c r="K738" s="73" t="s">
        <v>3083</v>
      </c>
      <c r="L738" s="19" t="s">
        <v>239</v>
      </c>
      <c r="M738" s="19"/>
      <c r="N738" s="19"/>
      <c r="O738" s="19"/>
      <c r="P738" s="19"/>
      <c r="Q738" s="79"/>
      <c r="W738" s="63">
        <v>1</v>
      </c>
    </row>
    <row r="739" spans="1:24" ht="64.95" customHeight="1" x14ac:dyDescent="0.5">
      <c r="A739" s="7">
        <v>9</v>
      </c>
      <c r="B739" s="133">
        <v>696</v>
      </c>
      <c r="C739" s="9">
        <v>3</v>
      </c>
      <c r="D739" s="16" t="s">
        <v>691</v>
      </c>
      <c r="E739" s="15" t="s">
        <v>734</v>
      </c>
      <c r="F739" s="9" t="s">
        <v>742</v>
      </c>
      <c r="G739" s="283" t="s">
        <v>3084</v>
      </c>
      <c r="H739" s="60">
        <f t="shared" si="28"/>
        <v>647</v>
      </c>
      <c r="I739" s="145" t="s">
        <v>1766</v>
      </c>
      <c r="J739" s="158">
        <v>60</v>
      </c>
      <c r="K739" s="149" t="s">
        <v>743</v>
      </c>
      <c r="L739" s="19" t="s">
        <v>239</v>
      </c>
      <c r="M739" s="19"/>
      <c r="N739" s="19"/>
      <c r="O739" s="19"/>
      <c r="P739" s="19"/>
      <c r="Q739" s="79"/>
      <c r="W739" s="63">
        <v>1</v>
      </c>
    </row>
    <row r="740" spans="1:24" ht="64.95" customHeight="1" x14ac:dyDescent="0.5">
      <c r="A740" s="7">
        <v>10</v>
      </c>
      <c r="B740" s="133">
        <v>697</v>
      </c>
      <c r="C740" s="9">
        <v>3</v>
      </c>
      <c r="D740" s="16" t="s">
        <v>691</v>
      </c>
      <c r="E740" s="15" t="s">
        <v>734</v>
      </c>
      <c r="F740" s="9" t="s">
        <v>742</v>
      </c>
      <c r="G740" s="284"/>
      <c r="H740" s="60">
        <f t="shared" si="28"/>
        <v>648</v>
      </c>
      <c r="I740" s="145" t="s">
        <v>1767</v>
      </c>
      <c r="J740" s="158">
        <v>1</v>
      </c>
      <c r="K740" s="149" t="s">
        <v>744</v>
      </c>
      <c r="L740" s="19" t="s">
        <v>239</v>
      </c>
      <c r="M740" s="19"/>
      <c r="N740" s="19"/>
      <c r="O740" s="19"/>
      <c r="P740" s="19"/>
      <c r="Q740" s="79"/>
      <c r="W740" s="63">
        <v>1</v>
      </c>
    </row>
    <row r="741" spans="1:24" ht="64.95" customHeight="1" x14ac:dyDescent="0.5">
      <c r="A741" s="7">
        <v>11</v>
      </c>
      <c r="B741" s="133">
        <v>698</v>
      </c>
      <c r="C741" s="9">
        <v>3</v>
      </c>
      <c r="D741" s="16" t="s">
        <v>691</v>
      </c>
      <c r="E741" s="15" t="s">
        <v>734</v>
      </c>
      <c r="F741" s="9" t="s">
        <v>742</v>
      </c>
      <c r="G741" s="284"/>
      <c r="H741" s="60">
        <f t="shared" si="28"/>
        <v>649</v>
      </c>
      <c r="I741" s="145" t="s">
        <v>1768</v>
      </c>
      <c r="J741" s="158">
        <v>20</v>
      </c>
      <c r="K741" s="149" t="s">
        <v>3085</v>
      </c>
      <c r="L741" s="19" t="s">
        <v>239</v>
      </c>
      <c r="M741" s="19"/>
      <c r="N741" s="19"/>
      <c r="O741" s="19"/>
      <c r="P741" s="19"/>
      <c r="Q741" s="79"/>
      <c r="W741" s="63">
        <v>1</v>
      </c>
    </row>
    <row r="742" spans="1:24" ht="64.95" customHeight="1" x14ac:dyDescent="0.5">
      <c r="A742" s="7">
        <v>12</v>
      </c>
      <c r="B742" s="133">
        <v>699</v>
      </c>
      <c r="C742" s="9">
        <v>3</v>
      </c>
      <c r="D742" s="16" t="s">
        <v>691</v>
      </c>
      <c r="E742" s="15" t="s">
        <v>734</v>
      </c>
      <c r="F742" s="9" t="s">
        <v>742</v>
      </c>
      <c r="G742" s="284"/>
      <c r="H742" s="60">
        <f t="shared" si="28"/>
        <v>650</v>
      </c>
      <c r="I742" s="145" t="s">
        <v>1769</v>
      </c>
      <c r="J742" s="158">
        <v>1000</v>
      </c>
      <c r="K742" s="149" t="s">
        <v>745</v>
      </c>
      <c r="L742" s="19" t="s">
        <v>239</v>
      </c>
      <c r="M742" s="19"/>
      <c r="N742" s="19"/>
      <c r="O742" s="19"/>
      <c r="P742" s="19"/>
      <c r="Q742" s="79"/>
      <c r="W742" s="63">
        <v>1</v>
      </c>
    </row>
    <row r="743" spans="1:24" ht="64.95" customHeight="1" x14ac:dyDescent="0.5">
      <c r="A743" s="7">
        <v>13</v>
      </c>
      <c r="B743" s="133">
        <v>700</v>
      </c>
      <c r="C743" s="9">
        <v>3</v>
      </c>
      <c r="D743" s="16" t="s">
        <v>691</v>
      </c>
      <c r="E743" s="15" t="s">
        <v>734</v>
      </c>
      <c r="F743" s="9" t="s">
        <v>742</v>
      </c>
      <c r="G743" s="285"/>
      <c r="H743" s="60">
        <f t="shared" si="28"/>
        <v>651</v>
      </c>
      <c r="I743" s="145" t="s">
        <v>1770</v>
      </c>
      <c r="J743" s="158">
        <v>3</v>
      </c>
      <c r="K743" s="149" t="s">
        <v>746</v>
      </c>
      <c r="L743" s="19" t="s">
        <v>239</v>
      </c>
      <c r="M743" s="19"/>
      <c r="N743" s="19"/>
      <c r="O743" s="19"/>
      <c r="P743" s="19"/>
      <c r="Q743" s="79"/>
      <c r="W743" s="63">
        <v>1</v>
      </c>
    </row>
    <row r="744" spans="1:24" ht="45" customHeight="1" x14ac:dyDescent="0.5">
      <c r="A744" s="7">
        <v>14</v>
      </c>
      <c r="B744" s="133">
        <v>701</v>
      </c>
      <c r="C744" s="9">
        <v>3</v>
      </c>
      <c r="D744" s="16" t="s">
        <v>691</v>
      </c>
      <c r="E744" s="15" t="s">
        <v>734</v>
      </c>
      <c r="F744" s="15" t="s">
        <v>747</v>
      </c>
      <c r="G744" s="286" t="s">
        <v>3086</v>
      </c>
      <c r="H744" s="71">
        <f t="shared" si="28"/>
        <v>652</v>
      </c>
      <c r="I744" s="145" t="s">
        <v>1771</v>
      </c>
      <c r="J744" s="71">
        <v>12</v>
      </c>
      <c r="K744" s="73" t="s">
        <v>748</v>
      </c>
      <c r="L744" s="19" t="s">
        <v>239</v>
      </c>
      <c r="M744" s="19"/>
      <c r="N744" s="19"/>
      <c r="O744" s="19"/>
      <c r="P744" s="19"/>
      <c r="Q744" s="79"/>
      <c r="W744" s="63">
        <v>1</v>
      </c>
    </row>
    <row r="745" spans="1:24" ht="45" customHeight="1" x14ac:dyDescent="0.5">
      <c r="A745" s="7">
        <v>15</v>
      </c>
      <c r="B745" s="133">
        <v>703</v>
      </c>
      <c r="C745" s="9">
        <v>3</v>
      </c>
      <c r="D745" s="16" t="s">
        <v>691</v>
      </c>
      <c r="E745" s="15" t="s">
        <v>734</v>
      </c>
      <c r="F745" s="15" t="s">
        <v>747</v>
      </c>
      <c r="G745" s="287"/>
      <c r="H745" s="71">
        <f t="shared" si="28"/>
        <v>653</v>
      </c>
      <c r="I745" s="145" t="s">
        <v>1772</v>
      </c>
      <c r="J745" s="75">
        <v>1</v>
      </c>
      <c r="K745" s="73" t="s">
        <v>3087</v>
      </c>
      <c r="L745" s="19" t="s">
        <v>239</v>
      </c>
      <c r="M745" s="19"/>
      <c r="N745" s="19"/>
      <c r="O745" s="19"/>
      <c r="P745" s="19"/>
      <c r="Q745" s="79"/>
      <c r="W745" s="63">
        <v>1</v>
      </c>
    </row>
    <row r="746" spans="1:24" ht="45" customHeight="1" x14ac:dyDescent="0.5">
      <c r="B746" s="133">
        <v>704</v>
      </c>
      <c r="C746" s="8"/>
      <c r="D746" s="8"/>
      <c r="G746" s="142" t="s">
        <v>3088</v>
      </c>
      <c r="H746" s="143"/>
      <c r="I746" s="143"/>
      <c r="J746" s="142"/>
      <c r="K746" s="142"/>
      <c r="M746" s="55"/>
      <c r="N746" s="55"/>
      <c r="O746" s="55"/>
      <c r="P746" s="55"/>
      <c r="Q746" s="56"/>
      <c r="R746" s="57"/>
      <c r="S746" s="58">
        <v>7</v>
      </c>
      <c r="T746" s="57" t="s">
        <v>1256</v>
      </c>
      <c r="U746" s="58"/>
      <c r="V746" s="57"/>
      <c r="W746" s="59">
        <f>SUM(W747:W762)</f>
        <v>16</v>
      </c>
      <c r="X746" s="57" t="s">
        <v>1258</v>
      </c>
    </row>
    <row r="747" spans="1:24" ht="45" customHeight="1" x14ac:dyDescent="0.5">
      <c r="B747" s="133">
        <v>705</v>
      </c>
      <c r="C747" s="9">
        <v>3</v>
      </c>
      <c r="D747" s="16" t="s">
        <v>691</v>
      </c>
      <c r="E747" s="14" t="s">
        <v>749</v>
      </c>
      <c r="F747" s="14" t="s">
        <v>750</v>
      </c>
      <c r="G747" s="244" t="s">
        <v>3089</v>
      </c>
      <c r="H747" s="144">
        <f>+H745+1</f>
        <v>654</v>
      </c>
      <c r="I747" s="145" t="s">
        <v>1773</v>
      </c>
      <c r="J747" s="157">
        <v>1</v>
      </c>
      <c r="K747" s="152" t="s">
        <v>751</v>
      </c>
      <c r="L747" s="11" t="s">
        <v>632</v>
      </c>
      <c r="W747" s="63">
        <v>1</v>
      </c>
    </row>
    <row r="748" spans="1:24" ht="45" customHeight="1" x14ac:dyDescent="0.5">
      <c r="B748" s="133">
        <v>706</v>
      </c>
      <c r="C748" s="9">
        <v>3</v>
      </c>
      <c r="D748" s="16" t="s">
        <v>691</v>
      </c>
      <c r="E748" s="14" t="s">
        <v>749</v>
      </c>
      <c r="F748" s="14" t="s">
        <v>750</v>
      </c>
      <c r="G748" s="246"/>
      <c r="H748" s="144">
        <f t="shared" ref="H748:H762" si="29">+H747+1</f>
        <v>655</v>
      </c>
      <c r="I748" s="145" t="s">
        <v>1774</v>
      </c>
      <c r="J748" s="144">
        <v>8</v>
      </c>
      <c r="K748" s="152" t="s">
        <v>752</v>
      </c>
      <c r="L748" s="11" t="s">
        <v>632</v>
      </c>
      <c r="W748" s="63">
        <v>1</v>
      </c>
    </row>
    <row r="749" spans="1:24" ht="45" customHeight="1" x14ac:dyDescent="0.5">
      <c r="B749" s="133">
        <v>707</v>
      </c>
      <c r="C749" s="9">
        <v>3</v>
      </c>
      <c r="D749" s="16" t="s">
        <v>691</v>
      </c>
      <c r="E749" s="14" t="s">
        <v>749</v>
      </c>
      <c r="F749" s="9" t="s">
        <v>753</v>
      </c>
      <c r="G749" s="247" t="s">
        <v>3090</v>
      </c>
      <c r="H749" s="60">
        <f t="shared" si="29"/>
        <v>656</v>
      </c>
      <c r="I749" s="145" t="s">
        <v>1775</v>
      </c>
      <c r="J749" s="155">
        <v>0.8</v>
      </c>
      <c r="K749" s="154" t="s">
        <v>754</v>
      </c>
      <c r="L749" s="11" t="s">
        <v>632</v>
      </c>
      <c r="W749" s="63">
        <v>1</v>
      </c>
    </row>
    <row r="750" spans="1:24" ht="45" customHeight="1" x14ac:dyDescent="0.5">
      <c r="B750" s="133">
        <v>708</v>
      </c>
      <c r="C750" s="9">
        <v>3</v>
      </c>
      <c r="D750" s="16" t="s">
        <v>691</v>
      </c>
      <c r="E750" s="14" t="s">
        <v>749</v>
      </c>
      <c r="F750" s="9" t="s">
        <v>753</v>
      </c>
      <c r="G750" s="249"/>
      <c r="H750" s="60">
        <f t="shared" si="29"/>
        <v>657</v>
      </c>
      <c r="I750" s="145" t="s">
        <v>1776</v>
      </c>
      <c r="J750" s="155">
        <v>0.2</v>
      </c>
      <c r="K750" s="154" t="s">
        <v>3091</v>
      </c>
      <c r="L750" s="11" t="s">
        <v>632</v>
      </c>
      <c r="W750" s="63">
        <v>1</v>
      </c>
    </row>
    <row r="751" spans="1:24" ht="45" customHeight="1" x14ac:dyDescent="0.5">
      <c r="B751" s="133">
        <v>709</v>
      </c>
      <c r="C751" s="9">
        <v>3</v>
      </c>
      <c r="D751" s="16" t="s">
        <v>691</v>
      </c>
      <c r="E751" s="14" t="s">
        <v>749</v>
      </c>
      <c r="F751" s="9" t="s">
        <v>753</v>
      </c>
      <c r="G751" s="249"/>
      <c r="H751" s="60">
        <f t="shared" si="29"/>
        <v>658</v>
      </c>
      <c r="I751" s="145" t="s">
        <v>1777</v>
      </c>
      <c r="J751" s="60">
        <v>4</v>
      </c>
      <c r="K751" s="154" t="s">
        <v>755</v>
      </c>
      <c r="L751" s="11" t="s">
        <v>632</v>
      </c>
      <c r="W751" s="63">
        <v>1</v>
      </c>
    </row>
    <row r="752" spans="1:24" ht="45" customHeight="1" x14ac:dyDescent="0.5">
      <c r="B752" s="133">
        <v>710</v>
      </c>
      <c r="C752" s="9">
        <v>3</v>
      </c>
      <c r="D752" s="16" t="s">
        <v>691</v>
      </c>
      <c r="E752" s="14" t="s">
        <v>749</v>
      </c>
      <c r="F752" s="9" t="s">
        <v>753</v>
      </c>
      <c r="G752" s="249"/>
      <c r="H752" s="60">
        <f t="shared" si="29"/>
        <v>659</v>
      </c>
      <c r="I752" s="145" t="s">
        <v>1778</v>
      </c>
      <c r="J752" s="60">
        <v>4</v>
      </c>
      <c r="K752" s="154" t="s">
        <v>756</v>
      </c>
      <c r="L752" s="11" t="s">
        <v>632</v>
      </c>
      <c r="W752" s="63">
        <v>1</v>
      </c>
    </row>
    <row r="753" spans="1:24" ht="45" customHeight="1" x14ac:dyDescent="0.5">
      <c r="B753" s="133">
        <v>711</v>
      </c>
      <c r="C753" s="9">
        <v>3</v>
      </c>
      <c r="D753" s="16" t="s">
        <v>691</v>
      </c>
      <c r="E753" s="14" t="s">
        <v>749</v>
      </c>
      <c r="F753" s="9" t="s">
        <v>753</v>
      </c>
      <c r="G753" s="248"/>
      <c r="H753" s="60">
        <f t="shared" si="29"/>
        <v>660</v>
      </c>
      <c r="I753" s="145" t="s">
        <v>1779</v>
      </c>
      <c r="J753" s="60">
        <v>190</v>
      </c>
      <c r="K753" s="154" t="s">
        <v>757</v>
      </c>
      <c r="L753" s="11" t="s">
        <v>632</v>
      </c>
      <c r="W753" s="63">
        <v>1</v>
      </c>
    </row>
    <row r="754" spans="1:24" ht="45" customHeight="1" x14ac:dyDescent="0.5">
      <c r="B754" s="133">
        <v>712</v>
      </c>
      <c r="C754" s="9">
        <v>3</v>
      </c>
      <c r="D754" s="16" t="s">
        <v>691</v>
      </c>
      <c r="E754" s="14" t="s">
        <v>749</v>
      </c>
      <c r="F754" s="14" t="s">
        <v>758</v>
      </c>
      <c r="G754" s="244" t="s">
        <v>3092</v>
      </c>
      <c r="H754" s="144">
        <f t="shared" si="29"/>
        <v>661</v>
      </c>
      <c r="I754" s="145" t="s">
        <v>1780</v>
      </c>
      <c r="J754" s="144">
        <v>1</v>
      </c>
      <c r="K754" s="152" t="s">
        <v>759</v>
      </c>
      <c r="L754" s="11" t="s">
        <v>632</v>
      </c>
      <c r="W754" s="63">
        <v>1</v>
      </c>
    </row>
    <row r="755" spans="1:24" ht="45" customHeight="1" x14ac:dyDescent="0.5">
      <c r="B755" s="133">
        <v>713</v>
      </c>
      <c r="C755" s="9">
        <v>3</v>
      </c>
      <c r="D755" s="16" t="s">
        <v>691</v>
      </c>
      <c r="E755" s="14" t="s">
        <v>749</v>
      </c>
      <c r="F755" s="14" t="s">
        <v>758</v>
      </c>
      <c r="G755" s="246"/>
      <c r="H755" s="144">
        <f t="shared" si="29"/>
        <v>662</v>
      </c>
      <c r="I755" s="145" t="s">
        <v>1781</v>
      </c>
      <c r="J755" s="144">
        <v>2</v>
      </c>
      <c r="K755" s="152" t="s">
        <v>760</v>
      </c>
      <c r="L755" s="11" t="s">
        <v>632</v>
      </c>
      <c r="W755" s="63">
        <v>1</v>
      </c>
    </row>
    <row r="756" spans="1:24" ht="45" customHeight="1" x14ac:dyDescent="0.5">
      <c r="B756" s="133">
        <v>714</v>
      </c>
      <c r="C756" s="9">
        <v>3</v>
      </c>
      <c r="D756" s="16" t="s">
        <v>691</v>
      </c>
      <c r="E756" s="14" t="s">
        <v>749</v>
      </c>
      <c r="F756" s="9" t="s">
        <v>761</v>
      </c>
      <c r="G756" s="154" t="s">
        <v>3093</v>
      </c>
      <c r="H756" s="60">
        <f t="shared" si="29"/>
        <v>663</v>
      </c>
      <c r="I756" s="145" t="s">
        <v>1782</v>
      </c>
      <c r="J756" s="60">
        <v>40</v>
      </c>
      <c r="K756" s="154" t="s">
        <v>3094</v>
      </c>
      <c r="L756" s="11" t="s">
        <v>632</v>
      </c>
      <c r="W756" s="63">
        <v>1</v>
      </c>
    </row>
    <row r="757" spans="1:24" ht="45" customHeight="1" x14ac:dyDescent="0.5">
      <c r="B757" s="133">
        <v>715</v>
      </c>
      <c r="C757" s="9">
        <v>3</v>
      </c>
      <c r="D757" s="16" t="s">
        <v>691</v>
      </c>
      <c r="E757" s="14" t="s">
        <v>749</v>
      </c>
      <c r="F757" s="14" t="s">
        <v>762</v>
      </c>
      <c r="G757" s="152" t="s">
        <v>3095</v>
      </c>
      <c r="H757" s="144">
        <f t="shared" si="29"/>
        <v>664</v>
      </c>
      <c r="I757" s="145" t="s">
        <v>1783</v>
      </c>
      <c r="J757" s="144">
        <v>1</v>
      </c>
      <c r="K757" s="152" t="s">
        <v>763</v>
      </c>
      <c r="L757" s="11" t="s">
        <v>632</v>
      </c>
      <c r="W757" s="63">
        <v>1</v>
      </c>
    </row>
    <row r="758" spans="1:24" ht="45" customHeight="1" x14ac:dyDescent="0.5">
      <c r="B758" s="133">
        <v>716</v>
      </c>
      <c r="C758" s="9">
        <v>3</v>
      </c>
      <c r="D758" s="16" t="s">
        <v>691</v>
      </c>
      <c r="E758" s="14" t="s">
        <v>749</v>
      </c>
      <c r="F758" s="9" t="s">
        <v>764</v>
      </c>
      <c r="G758" s="247" t="s">
        <v>3096</v>
      </c>
      <c r="H758" s="60">
        <f t="shared" si="29"/>
        <v>665</v>
      </c>
      <c r="I758" s="145" t="s">
        <v>1784</v>
      </c>
      <c r="J758" s="155">
        <v>1</v>
      </c>
      <c r="K758" s="154" t="s">
        <v>765</v>
      </c>
      <c r="L758" s="11" t="s">
        <v>632</v>
      </c>
      <c r="W758" s="63">
        <v>1</v>
      </c>
    </row>
    <row r="759" spans="1:24" ht="45" customHeight="1" x14ac:dyDescent="0.5">
      <c r="B759" s="133">
        <v>717</v>
      </c>
      <c r="C759" s="9">
        <v>3</v>
      </c>
      <c r="D759" s="16" t="s">
        <v>691</v>
      </c>
      <c r="E759" s="14" t="s">
        <v>749</v>
      </c>
      <c r="F759" s="9" t="s">
        <v>764</v>
      </c>
      <c r="G759" s="248"/>
      <c r="H759" s="60">
        <f t="shared" si="29"/>
        <v>666</v>
      </c>
      <c r="I759" s="145" t="s">
        <v>1785</v>
      </c>
      <c r="J759" s="155">
        <v>1</v>
      </c>
      <c r="K759" s="154" t="s">
        <v>766</v>
      </c>
      <c r="L759" s="11" t="s">
        <v>632</v>
      </c>
      <c r="W759" s="63">
        <v>1</v>
      </c>
    </row>
    <row r="760" spans="1:24" ht="45" customHeight="1" x14ac:dyDescent="0.5">
      <c r="B760" s="133">
        <v>718</v>
      </c>
      <c r="C760" s="9">
        <v>3</v>
      </c>
      <c r="D760" s="16" t="s">
        <v>691</v>
      </c>
      <c r="E760" s="14" t="s">
        <v>749</v>
      </c>
      <c r="F760" s="14" t="s">
        <v>767</v>
      </c>
      <c r="G760" s="244" t="s">
        <v>3097</v>
      </c>
      <c r="H760" s="144">
        <f t="shared" si="29"/>
        <v>667</v>
      </c>
      <c r="I760" s="145" t="s">
        <v>1786</v>
      </c>
      <c r="J760" s="144">
        <v>15</v>
      </c>
      <c r="K760" s="152" t="s">
        <v>768</v>
      </c>
      <c r="L760" s="11" t="s">
        <v>632</v>
      </c>
      <c r="W760" s="63">
        <v>1</v>
      </c>
    </row>
    <row r="761" spans="1:24" ht="45" customHeight="1" x14ac:dyDescent="0.5">
      <c r="B761" s="133">
        <v>719</v>
      </c>
      <c r="C761" s="9">
        <v>3</v>
      </c>
      <c r="D761" s="16" t="s">
        <v>691</v>
      </c>
      <c r="E761" s="14" t="s">
        <v>749</v>
      </c>
      <c r="F761" s="14" t="s">
        <v>767</v>
      </c>
      <c r="G761" s="245"/>
      <c r="H761" s="144">
        <f t="shared" si="29"/>
        <v>668</v>
      </c>
      <c r="I761" s="145" t="s">
        <v>1787</v>
      </c>
      <c r="J761" s="144">
        <v>4</v>
      </c>
      <c r="K761" s="152" t="s">
        <v>769</v>
      </c>
      <c r="L761" s="11" t="s">
        <v>632</v>
      </c>
      <c r="W761" s="63">
        <v>1</v>
      </c>
    </row>
    <row r="762" spans="1:24" ht="45" customHeight="1" x14ac:dyDescent="0.5">
      <c r="A762" s="156"/>
      <c r="B762" s="133"/>
      <c r="C762" s="9">
        <v>3</v>
      </c>
      <c r="D762" s="16" t="s">
        <v>691</v>
      </c>
      <c r="E762" s="14" t="s">
        <v>749</v>
      </c>
      <c r="F762" s="14" t="s">
        <v>767</v>
      </c>
      <c r="G762" s="246"/>
      <c r="H762" s="144">
        <f t="shared" si="29"/>
        <v>669</v>
      </c>
      <c r="I762" s="145" t="s">
        <v>1788</v>
      </c>
      <c r="J762" s="144">
        <v>1</v>
      </c>
      <c r="K762" s="152" t="s">
        <v>770</v>
      </c>
      <c r="L762" s="11" t="s">
        <v>632</v>
      </c>
      <c r="W762" s="63">
        <v>1</v>
      </c>
    </row>
    <row r="763" spans="1:24" ht="45" customHeight="1" x14ac:dyDescent="0.5">
      <c r="B763" s="133">
        <v>720</v>
      </c>
      <c r="G763" s="142" t="s">
        <v>3098</v>
      </c>
      <c r="H763" s="143"/>
      <c r="I763" s="143"/>
      <c r="J763" s="142"/>
      <c r="K763" s="142"/>
      <c r="M763" s="55"/>
      <c r="N763" s="55"/>
      <c r="O763" s="55"/>
      <c r="P763" s="55"/>
      <c r="Q763" s="56"/>
      <c r="R763" s="57"/>
      <c r="S763" s="58">
        <v>3</v>
      </c>
      <c r="T763" s="57" t="s">
        <v>1256</v>
      </c>
      <c r="U763" s="58"/>
      <c r="V763" s="57"/>
      <c r="W763" s="59">
        <f>SUM(W764:W778)</f>
        <v>15</v>
      </c>
      <c r="X763" s="57" t="s">
        <v>1258</v>
      </c>
    </row>
    <row r="764" spans="1:24" ht="45" customHeight="1" x14ac:dyDescent="0.5">
      <c r="B764" s="133">
        <v>721</v>
      </c>
      <c r="C764" s="9">
        <v>3</v>
      </c>
      <c r="D764" s="16" t="s">
        <v>691</v>
      </c>
      <c r="E764" s="15" t="s">
        <v>771</v>
      </c>
      <c r="F764" s="15" t="s">
        <v>772</v>
      </c>
      <c r="G764" s="250" t="s">
        <v>3099</v>
      </c>
      <c r="H764" s="71">
        <f>+H762+1</f>
        <v>670</v>
      </c>
      <c r="I764" s="145" t="s">
        <v>1789</v>
      </c>
      <c r="J764" s="180">
        <v>1</v>
      </c>
      <c r="K764" s="73" t="s">
        <v>773</v>
      </c>
      <c r="L764" s="11" t="s">
        <v>774</v>
      </c>
      <c r="W764" s="63">
        <v>1</v>
      </c>
    </row>
    <row r="765" spans="1:24" ht="45" customHeight="1" x14ac:dyDescent="0.5">
      <c r="B765" s="133">
        <v>722</v>
      </c>
      <c r="C765" s="9">
        <v>3</v>
      </c>
      <c r="D765" s="16" t="s">
        <v>691</v>
      </c>
      <c r="E765" s="15" t="s">
        <v>771</v>
      </c>
      <c r="F765" s="15" t="s">
        <v>772</v>
      </c>
      <c r="G765" s="251"/>
      <c r="H765" s="71">
        <f t="shared" ref="H765:H778" si="30">+H764+1</f>
        <v>671</v>
      </c>
      <c r="I765" s="145" t="s">
        <v>1790</v>
      </c>
      <c r="J765" s="181">
        <v>1</v>
      </c>
      <c r="K765" s="74" t="s">
        <v>775</v>
      </c>
      <c r="L765" s="11" t="s">
        <v>774</v>
      </c>
      <c r="W765" s="63">
        <v>1</v>
      </c>
    </row>
    <row r="766" spans="1:24" ht="45" customHeight="1" x14ac:dyDescent="0.5">
      <c r="B766" s="133">
        <v>723</v>
      </c>
      <c r="C766" s="9">
        <v>3</v>
      </c>
      <c r="D766" s="16" t="s">
        <v>691</v>
      </c>
      <c r="E766" s="15" t="s">
        <v>771</v>
      </c>
      <c r="F766" s="15" t="s">
        <v>772</v>
      </c>
      <c r="G766" s="251"/>
      <c r="H766" s="71">
        <f t="shared" si="30"/>
        <v>672</v>
      </c>
      <c r="I766" s="145" t="s">
        <v>1791</v>
      </c>
      <c r="J766" s="180">
        <v>1</v>
      </c>
      <c r="K766" s="73" t="s">
        <v>776</v>
      </c>
      <c r="L766" s="11" t="s">
        <v>774</v>
      </c>
      <c r="W766" s="63">
        <v>1</v>
      </c>
    </row>
    <row r="767" spans="1:24" ht="45" customHeight="1" x14ac:dyDescent="0.5">
      <c r="B767" s="133">
        <v>724</v>
      </c>
      <c r="C767" s="9">
        <v>3</v>
      </c>
      <c r="D767" s="16" t="s">
        <v>691</v>
      </c>
      <c r="E767" s="15" t="s">
        <v>771</v>
      </c>
      <c r="F767" s="15" t="s">
        <v>772</v>
      </c>
      <c r="G767" s="252"/>
      <c r="H767" s="71">
        <f t="shared" si="30"/>
        <v>673</v>
      </c>
      <c r="I767" s="145" t="s">
        <v>1792</v>
      </c>
      <c r="J767" s="181">
        <v>40</v>
      </c>
      <c r="K767" s="73" t="s">
        <v>777</v>
      </c>
      <c r="L767" s="11" t="s">
        <v>774</v>
      </c>
      <c r="W767" s="63">
        <v>1</v>
      </c>
    </row>
    <row r="768" spans="1:24" ht="45" customHeight="1" x14ac:dyDescent="0.5">
      <c r="B768" s="133">
        <v>725</v>
      </c>
      <c r="C768" s="9">
        <v>3</v>
      </c>
      <c r="D768" s="16" t="s">
        <v>691</v>
      </c>
      <c r="E768" s="15" t="s">
        <v>771</v>
      </c>
      <c r="F768" s="9" t="s">
        <v>778</v>
      </c>
      <c r="G768" s="247" t="s">
        <v>3100</v>
      </c>
      <c r="H768" s="60">
        <f t="shared" si="30"/>
        <v>674</v>
      </c>
      <c r="I768" s="145" t="s">
        <v>1793</v>
      </c>
      <c r="J768" s="182">
        <v>1</v>
      </c>
      <c r="K768" s="168" t="s">
        <v>779</v>
      </c>
      <c r="L768" s="11" t="s">
        <v>774</v>
      </c>
      <c r="W768" s="63">
        <v>1</v>
      </c>
    </row>
    <row r="769" spans="2:24" ht="45" customHeight="1" x14ac:dyDescent="0.5">
      <c r="B769" s="133">
        <v>726</v>
      </c>
      <c r="C769" s="9">
        <v>3</v>
      </c>
      <c r="D769" s="16" t="s">
        <v>691</v>
      </c>
      <c r="E769" s="15" t="s">
        <v>771</v>
      </c>
      <c r="F769" s="9" t="s">
        <v>778</v>
      </c>
      <c r="G769" s="249"/>
      <c r="H769" s="60">
        <f t="shared" si="30"/>
        <v>675</v>
      </c>
      <c r="I769" s="145" t="s">
        <v>1794</v>
      </c>
      <c r="J769" s="182">
        <v>1</v>
      </c>
      <c r="K769" s="168" t="s">
        <v>780</v>
      </c>
      <c r="L769" s="11" t="s">
        <v>774</v>
      </c>
      <c r="W769" s="63">
        <v>1</v>
      </c>
    </row>
    <row r="770" spans="2:24" ht="45" customHeight="1" x14ac:dyDescent="0.5">
      <c r="B770" s="133">
        <v>727</v>
      </c>
      <c r="C770" s="9">
        <v>3</v>
      </c>
      <c r="D770" s="16" t="s">
        <v>691</v>
      </c>
      <c r="E770" s="15" t="s">
        <v>771</v>
      </c>
      <c r="F770" s="9" t="s">
        <v>778</v>
      </c>
      <c r="G770" s="249"/>
      <c r="H770" s="60">
        <f t="shared" si="30"/>
        <v>676</v>
      </c>
      <c r="I770" s="145" t="s">
        <v>1795</v>
      </c>
      <c r="J770" s="182">
        <v>1</v>
      </c>
      <c r="K770" s="168" t="s">
        <v>781</v>
      </c>
      <c r="L770" s="11" t="s">
        <v>774</v>
      </c>
      <c r="W770" s="63">
        <v>1</v>
      </c>
    </row>
    <row r="771" spans="2:24" ht="45" customHeight="1" x14ac:dyDescent="0.5">
      <c r="B771" s="133">
        <v>728</v>
      </c>
      <c r="C771" s="9">
        <v>3</v>
      </c>
      <c r="D771" s="16" t="s">
        <v>691</v>
      </c>
      <c r="E771" s="15" t="s">
        <v>771</v>
      </c>
      <c r="F771" s="9" t="s">
        <v>778</v>
      </c>
      <c r="G771" s="249"/>
      <c r="H771" s="60">
        <f t="shared" si="30"/>
        <v>677</v>
      </c>
      <c r="I771" s="145" t="s">
        <v>1796</v>
      </c>
      <c r="J771" s="183">
        <v>1</v>
      </c>
      <c r="K771" s="168" t="s">
        <v>782</v>
      </c>
      <c r="L771" s="11" t="s">
        <v>774</v>
      </c>
      <c r="W771" s="63">
        <v>1</v>
      </c>
    </row>
    <row r="772" spans="2:24" ht="45" customHeight="1" x14ac:dyDescent="0.5">
      <c r="B772" s="133">
        <v>729</v>
      </c>
      <c r="C772" s="9">
        <v>3</v>
      </c>
      <c r="D772" s="16" t="s">
        <v>691</v>
      </c>
      <c r="E772" s="15" t="s">
        <v>771</v>
      </c>
      <c r="F772" s="9" t="s">
        <v>778</v>
      </c>
      <c r="G772" s="249"/>
      <c r="H772" s="60">
        <f t="shared" si="30"/>
        <v>678</v>
      </c>
      <c r="I772" s="145" t="s">
        <v>1797</v>
      </c>
      <c r="J772" s="183">
        <v>1</v>
      </c>
      <c r="K772" s="168" t="s">
        <v>783</v>
      </c>
      <c r="L772" s="11" t="s">
        <v>774</v>
      </c>
      <c r="W772" s="63">
        <v>1</v>
      </c>
    </row>
    <row r="773" spans="2:24" ht="45" customHeight="1" x14ac:dyDescent="0.5">
      <c r="B773" s="133">
        <v>730</v>
      </c>
      <c r="C773" s="9">
        <v>3</v>
      </c>
      <c r="D773" s="16" t="s">
        <v>691</v>
      </c>
      <c r="E773" s="15" t="s">
        <v>771</v>
      </c>
      <c r="F773" s="9" t="s">
        <v>778</v>
      </c>
      <c r="G773" s="249"/>
      <c r="H773" s="60">
        <f t="shared" si="30"/>
        <v>679</v>
      </c>
      <c r="I773" s="145" t="s">
        <v>1798</v>
      </c>
      <c r="J773" s="182">
        <v>1</v>
      </c>
      <c r="K773" s="168" t="s">
        <v>784</v>
      </c>
      <c r="L773" s="11" t="s">
        <v>774</v>
      </c>
      <c r="W773" s="63">
        <v>1</v>
      </c>
    </row>
    <row r="774" spans="2:24" ht="45" customHeight="1" x14ac:dyDescent="0.5">
      <c r="B774" s="133">
        <v>731</v>
      </c>
      <c r="C774" s="9">
        <v>3</v>
      </c>
      <c r="D774" s="16" t="s">
        <v>691</v>
      </c>
      <c r="E774" s="15" t="s">
        <v>771</v>
      </c>
      <c r="F774" s="9" t="s">
        <v>778</v>
      </c>
      <c r="G774" s="249"/>
      <c r="H774" s="60">
        <f t="shared" si="30"/>
        <v>680</v>
      </c>
      <c r="I774" s="145" t="s">
        <v>1799</v>
      </c>
      <c r="J774" s="183">
        <v>1</v>
      </c>
      <c r="K774" s="168" t="s">
        <v>785</v>
      </c>
      <c r="L774" s="11" t="s">
        <v>774</v>
      </c>
      <c r="W774" s="63">
        <v>1</v>
      </c>
    </row>
    <row r="775" spans="2:24" ht="45" customHeight="1" x14ac:dyDescent="0.5">
      <c r="B775" s="133">
        <v>732</v>
      </c>
      <c r="C775" s="9">
        <v>3</v>
      </c>
      <c r="D775" s="16" t="s">
        <v>691</v>
      </c>
      <c r="E775" s="15" t="s">
        <v>771</v>
      </c>
      <c r="F775" s="9" t="s">
        <v>778</v>
      </c>
      <c r="G775" s="248"/>
      <c r="H775" s="60">
        <f t="shared" si="30"/>
        <v>681</v>
      </c>
      <c r="I775" s="145" t="s">
        <v>1800</v>
      </c>
      <c r="J775" s="183">
        <v>1</v>
      </c>
      <c r="K775" s="168" t="s">
        <v>786</v>
      </c>
      <c r="L775" s="11" t="s">
        <v>774</v>
      </c>
      <c r="W775" s="63">
        <v>1</v>
      </c>
    </row>
    <row r="776" spans="2:24" ht="45" customHeight="1" x14ac:dyDescent="0.5">
      <c r="B776" s="133">
        <v>733</v>
      </c>
      <c r="C776" s="9">
        <v>3</v>
      </c>
      <c r="D776" s="16" t="s">
        <v>691</v>
      </c>
      <c r="E776" s="15" t="s">
        <v>771</v>
      </c>
      <c r="F776" s="15" t="s">
        <v>787</v>
      </c>
      <c r="G776" s="250" t="s">
        <v>3101</v>
      </c>
      <c r="H776" s="71">
        <f t="shared" si="30"/>
        <v>682</v>
      </c>
      <c r="I776" s="145" t="s">
        <v>1801</v>
      </c>
      <c r="J776" s="181">
        <v>40</v>
      </c>
      <c r="K776" s="73" t="s">
        <v>3102</v>
      </c>
      <c r="L776" s="11" t="s">
        <v>774</v>
      </c>
      <c r="W776" s="63">
        <v>1</v>
      </c>
    </row>
    <row r="777" spans="2:24" ht="45" customHeight="1" x14ac:dyDescent="0.5">
      <c r="B777" s="133">
        <v>734</v>
      </c>
      <c r="C777" s="9">
        <v>3</v>
      </c>
      <c r="D777" s="16" t="s">
        <v>691</v>
      </c>
      <c r="E777" s="15" t="s">
        <v>771</v>
      </c>
      <c r="F777" s="15" t="s">
        <v>787</v>
      </c>
      <c r="G777" s="251"/>
      <c r="H777" s="71">
        <f t="shared" si="30"/>
        <v>683</v>
      </c>
      <c r="I777" s="145" t="s">
        <v>1802</v>
      </c>
      <c r="J777" s="181">
        <v>40</v>
      </c>
      <c r="K777" s="73" t="s">
        <v>788</v>
      </c>
      <c r="L777" s="11" t="s">
        <v>774</v>
      </c>
      <c r="W777" s="63">
        <v>1</v>
      </c>
    </row>
    <row r="778" spans="2:24" ht="45" customHeight="1" x14ac:dyDescent="0.5">
      <c r="B778" s="133">
        <v>735</v>
      </c>
      <c r="C778" s="9">
        <v>3</v>
      </c>
      <c r="D778" s="16" t="s">
        <v>691</v>
      </c>
      <c r="E778" s="15" t="s">
        <v>771</v>
      </c>
      <c r="F778" s="15" t="s">
        <v>787</v>
      </c>
      <c r="G778" s="252"/>
      <c r="H778" s="71">
        <f t="shared" si="30"/>
        <v>684</v>
      </c>
      <c r="I778" s="145" t="s">
        <v>1803</v>
      </c>
      <c r="J778" s="181">
        <v>6</v>
      </c>
      <c r="K778" s="74" t="s">
        <v>3103</v>
      </c>
      <c r="L778" s="11" t="s">
        <v>774</v>
      </c>
      <c r="W778" s="63">
        <v>1</v>
      </c>
    </row>
    <row r="779" spans="2:24" ht="45" customHeight="1" x14ac:dyDescent="0.5">
      <c r="B779" s="133">
        <v>736</v>
      </c>
      <c r="G779" s="138" t="s">
        <v>3104</v>
      </c>
      <c r="H779" s="139"/>
      <c r="I779" s="139"/>
      <c r="J779" s="139"/>
      <c r="K779" s="160"/>
      <c r="M779" s="51"/>
      <c r="N779" s="51"/>
      <c r="O779" s="51"/>
      <c r="P779" s="51"/>
      <c r="Q779" s="52">
        <v>2</v>
      </c>
      <c r="R779" s="53" t="s">
        <v>1255</v>
      </c>
      <c r="S779" s="54">
        <f>SUM(S780:S790)</f>
        <v>3</v>
      </c>
      <c r="T779" s="53" t="s">
        <v>1256</v>
      </c>
      <c r="U779" s="54">
        <v>6</v>
      </c>
      <c r="V779" s="53" t="s">
        <v>1257</v>
      </c>
      <c r="W779" s="65">
        <f>SUM(W780:W790)/2</f>
        <v>9</v>
      </c>
      <c r="X779" s="53" t="s">
        <v>1258</v>
      </c>
    </row>
    <row r="780" spans="2:24" ht="45" customHeight="1" x14ac:dyDescent="0.5">
      <c r="B780" s="133">
        <v>737</v>
      </c>
      <c r="G780" s="142" t="s">
        <v>3105</v>
      </c>
      <c r="H780" s="143"/>
      <c r="I780" s="143"/>
      <c r="J780" s="142"/>
      <c r="K780" s="142"/>
      <c r="M780" s="55"/>
      <c r="N780" s="55"/>
      <c r="O780" s="55"/>
      <c r="P780" s="55"/>
      <c r="Q780" s="56"/>
      <c r="R780" s="57"/>
      <c r="S780" s="58">
        <v>2</v>
      </c>
      <c r="T780" s="57" t="s">
        <v>1256</v>
      </c>
      <c r="U780" s="58"/>
      <c r="V780" s="57"/>
      <c r="W780" s="59">
        <f>SUM(W781:W787)</f>
        <v>7</v>
      </c>
      <c r="X780" s="57" t="s">
        <v>1258</v>
      </c>
    </row>
    <row r="781" spans="2:24" ht="45" customHeight="1" x14ac:dyDescent="0.5">
      <c r="B781" s="133">
        <v>738</v>
      </c>
      <c r="C781" s="9">
        <v>3</v>
      </c>
      <c r="D781" s="13" t="s">
        <v>789</v>
      </c>
      <c r="E781" s="14" t="s">
        <v>790</v>
      </c>
      <c r="F781" s="14" t="s">
        <v>791</v>
      </c>
      <c r="G781" s="244" t="s">
        <v>3106</v>
      </c>
      <c r="H781" s="144">
        <f>+H778+1</f>
        <v>685</v>
      </c>
      <c r="I781" s="145" t="s">
        <v>1804</v>
      </c>
      <c r="J781" s="144">
        <v>4</v>
      </c>
      <c r="K781" s="152" t="s">
        <v>792</v>
      </c>
      <c r="L781" s="11" t="s">
        <v>632</v>
      </c>
      <c r="W781" s="63">
        <v>1</v>
      </c>
    </row>
    <row r="782" spans="2:24" ht="45" customHeight="1" x14ac:dyDescent="0.5">
      <c r="B782" s="133">
        <v>739</v>
      </c>
      <c r="C782" s="9">
        <v>3</v>
      </c>
      <c r="D782" s="13" t="s">
        <v>789</v>
      </c>
      <c r="E782" s="14" t="s">
        <v>790</v>
      </c>
      <c r="F782" s="14" t="s">
        <v>791</v>
      </c>
      <c r="G782" s="245"/>
      <c r="H782" s="144">
        <f t="shared" ref="H782:H787" si="31">+H781+1</f>
        <v>686</v>
      </c>
      <c r="I782" s="145" t="s">
        <v>1805</v>
      </c>
      <c r="J782" s="144">
        <v>4</v>
      </c>
      <c r="K782" s="152" t="s">
        <v>3107</v>
      </c>
      <c r="L782" s="11" t="s">
        <v>632</v>
      </c>
      <c r="W782" s="63">
        <v>1</v>
      </c>
    </row>
    <row r="783" spans="2:24" ht="45" customHeight="1" x14ac:dyDescent="0.5">
      <c r="B783" s="133">
        <v>740</v>
      </c>
      <c r="C783" s="9">
        <v>3</v>
      </c>
      <c r="D783" s="13" t="s">
        <v>789</v>
      </c>
      <c r="E783" s="14" t="s">
        <v>790</v>
      </c>
      <c r="F783" s="14" t="s">
        <v>791</v>
      </c>
      <c r="G783" s="245"/>
      <c r="H783" s="144">
        <f t="shared" si="31"/>
        <v>687</v>
      </c>
      <c r="I783" s="145" t="s">
        <v>1806</v>
      </c>
      <c r="J783" s="144">
        <v>40</v>
      </c>
      <c r="K783" s="166" t="s">
        <v>793</v>
      </c>
      <c r="L783" s="11" t="s">
        <v>632</v>
      </c>
      <c r="W783" s="63">
        <v>1</v>
      </c>
    </row>
    <row r="784" spans="2:24" ht="45" customHeight="1" x14ac:dyDescent="0.5">
      <c r="B784" s="133">
        <v>741</v>
      </c>
      <c r="C784" s="9">
        <v>3</v>
      </c>
      <c r="D784" s="13" t="s">
        <v>789</v>
      </c>
      <c r="E784" s="14" t="s">
        <v>790</v>
      </c>
      <c r="F784" s="14" t="s">
        <v>791</v>
      </c>
      <c r="G784" s="245"/>
      <c r="H784" s="144">
        <f t="shared" si="31"/>
        <v>688</v>
      </c>
      <c r="I784" s="145" t="s">
        <v>1807</v>
      </c>
      <c r="J784" s="144">
        <v>14</v>
      </c>
      <c r="K784" s="152" t="s">
        <v>3108</v>
      </c>
      <c r="L784" s="11" t="s">
        <v>632</v>
      </c>
      <c r="W784" s="63">
        <v>1</v>
      </c>
    </row>
    <row r="785" spans="1:24" ht="45" customHeight="1" x14ac:dyDescent="0.5">
      <c r="B785" s="133">
        <v>742</v>
      </c>
      <c r="C785" s="9">
        <v>3</v>
      </c>
      <c r="D785" s="13" t="s">
        <v>789</v>
      </c>
      <c r="E785" s="14" t="s">
        <v>790</v>
      </c>
      <c r="F785" s="14" t="s">
        <v>791</v>
      </c>
      <c r="G785" s="246"/>
      <c r="H785" s="144">
        <f t="shared" si="31"/>
        <v>689</v>
      </c>
      <c r="I785" s="145" t="s">
        <v>1808</v>
      </c>
      <c r="J785" s="144">
        <v>8</v>
      </c>
      <c r="K785" s="152" t="s">
        <v>794</v>
      </c>
      <c r="L785" s="11" t="s">
        <v>632</v>
      </c>
      <c r="W785" s="63">
        <v>1</v>
      </c>
    </row>
    <row r="786" spans="1:24" ht="45" customHeight="1" x14ac:dyDescent="0.5">
      <c r="B786" s="133">
        <v>743</v>
      </c>
      <c r="C786" s="9">
        <v>3</v>
      </c>
      <c r="D786" s="13" t="s">
        <v>789</v>
      </c>
      <c r="E786" s="14" t="s">
        <v>790</v>
      </c>
      <c r="F786" s="9" t="s">
        <v>795</v>
      </c>
      <c r="G786" s="254" t="s">
        <v>3109</v>
      </c>
      <c r="H786" s="60">
        <f t="shared" si="31"/>
        <v>690</v>
      </c>
      <c r="I786" s="145" t="s">
        <v>1809</v>
      </c>
      <c r="J786" s="60">
        <v>40</v>
      </c>
      <c r="K786" s="165" t="s">
        <v>796</v>
      </c>
      <c r="L786" s="11" t="s">
        <v>632</v>
      </c>
      <c r="W786" s="63">
        <v>1</v>
      </c>
    </row>
    <row r="787" spans="1:24" ht="45" customHeight="1" x14ac:dyDescent="0.5">
      <c r="B787" s="133">
        <v>744</v>
      </c>
      <c r="C787" s="9">
        <v>3</v>
      </c>
      <c r="D787" s="13" t="s">
        <v>789</v>
      </c>
      <c r="E787" s="14" t="s">
        <v>790</v>
      </c>
      <c r="F787" s="9" t="s">
        <v>795</v>
      </c>
      <c r="G787" s="256"/>
      <c r="H787" s="60">
        <f t="shared" si="31"/>
        <v>691</v>
      </c>
      <c r="I787" s="145" t="s">
        <v>1810</v>
      </c>
      <c r="J787" s="60">
        <v>40</v>
      </c>
      <c r="K787" s="165" t="s">
        <v>797</v>
      </c>
      <c r="L787" s="11" t="s">
        <v>632</v>
      </c>
      <c r="W787" s="63">
        <v>1</v>
      </c>
    </row>
    <row r="788" spans="1:24" ht="45" customHeight="1" x14ac:dyDescent="0.5">
      <c r="B788" s="133">
        <v>745</v>
      </c>
      <c r="G788" s="142" t="s">
        <v>3110</v>
      </c>
      <c r="H788" s="143"/>
      <c r="I788" s="143"/>
      <c r="J788" s="142"/>
      <c r="K788" s="142"/>
      <c r="M788" s="55"/>
      <c r="N788" s="55"/>
      <c r="O788" s="55"/>
      <c r="P788" s="55"/>
      <c r="Q788" s="56"/>
      <c r="R788" s="57"/>
      <c r="S788" s="58">
        <v>1</v>
      </c>
      <c r="T788" s="57" t="s">
        <v>1256</v>
      </c>
      <c r="U788" s="58"/>
      <c r="V788" s="57"/>
      <c r="W788" s="59">
        <f>SUM(W789:W790)</f>
        <v>2</v>
      </c>
      <c r="X788" s="57" t="s">
        <v>1258</v>
      </c>
    </row>
    <row r="789" spans="1:24" ht="45" customHeight="1" x14ac:dyDescent="0.5">
      <c r="B789" s="133">
        <v>746</v>
      </c>
      <c r="C789" s="9">
        <v>3</v>
      </c>
      <c r="D789" s="13" t="s">
        <v>789</v>
      </c>
      <c r="E789" s="15" t="s">
        <v>798</v>
      </c>
      <c r="F789" s="15" t="s">
        <v>799</v>
      </c>
      <c r="G789" s="250" t="s">
        <v>3111</v>
      </c>
      <c r="H789" s="71">
        <f>+H787+1</f>
        <v>692</v>
      </c>
      <c r="I789" s="64" t="s">
        <v>1811</v>
      </c>
      <c r="J789" s="71">
        <v>2</v>
      </c>
      <c r="K789" s="153" t="s">
        <v>800</v>
      </c>
      <c r="L789" s="11" t="s">
        <v>632</v>
      </c>
      <c r="W789" s="63">
        <v>1</v>
      </c>
    </row>
    <row r="790" spans="1:24" ht="45" customHeight="1" x14ac:dyDescent="0.5">
      <c r="B790" s="133">
        <v>747</v>
      </c>
      <c r="C790" s="9">
        <v>3</v>
      </c>
      <c r="D790" s="13" t="s">
        <v>789</v>
      </c>
      <c r="E790" s="15" t="s">
        <v>798</v>
      </c>
      <c r="F790" s="15" t="s">
        <v>799</v>
      </c>
      <c r="G790" s="252"/>
      <c r="H790" s="71">
        <f>+H789+1</f>
        <v>693</v>
      </c>
      <c r="I790" s="64" t="s">
        <v>1812</v>
      </c>
      <c r="J790" s="71">
        <v>2</v>
      </c>
      <c r="K790" s="153" t="s">
        <v>801</v>
      </c>
      <c r="L790" s="11" t="s">
        <v>632</v>
      </c>
      <c r="W790" s="63">
        <v>1</v>
      </c>
    </row>
    <row r="791" spans="1:24" ht="45" customHeight="1" x14ac:dyDescent="0.5">
      <c r="B791" s="133">
        <v>748</v>
      </c>
      <c r="G791" s="184" t="s">
        <v>802</v>
      </c>
      <c r="H791" s="185"/>
      <c r="I791" s="186"/>
      <c r="J791" s="186"/>
      <c r="K791" s="187"/>
      <c r="M791" s="76"/>
      <c r="N791" s="76"/>
      <c r="O791" s="76">
        <v>7</v>
      </c>
      <c r="P791" s="76" t="s">
        <v>1254</v>
      </c>
      <c r="Q791" s="77">
        <f>SUM(Q792:Q877)</f>
        <v>12</v>
      </c>
      <c r="R791" s="78" t="s">
        <v>1255</v>
      </c>
      <c r="S791" s="77">
        <f>SUM(S792:S877)/2</f>
        <v>23</v>
      </c>
      <c r="T791" s="78" t="s">
        <v>1256</v>
      </c>
      <c r="U791" s="77">
        <f>SUM(U792:U877)</f>
        <v>27</v>
      </c>
      <c r="V791" s="78" t="s">
        <v>1257</v>
      </c>
      <c r="W791" s="77">
        <f>SUM(W792:W877)/3</f>
        <v>67</v>
      </c>
      <c r="X791" s="78" t="s">
        <v>1258</v>
      </c>
    </row>
    <row r="792" spans="1:24" ht="45" customHeight="1" x14ac:dyDescent="0.5">
      <c r="B792" s="133">
        <v>749</v>
      </c>
      <c r="G792" s="138" t="s">
        <v>3112</v>
      </c>
      <c r="H792" s="139"/>
      <c r="I792" s="139"/>
      <c r="J792" s="139"/>
      <c r="K792" s="160"/>
      <c r="M792" s="51"/>
      <c r="N792" s="51"/>
      <c r="O792" s="51"/>
      <c r="P792" s="51"/>
      <c r="Q792" s="52">
        <v>1</v>
      </c>
      <c r="R792" s="53" t="s">
        <v>1255</v>
      </c>
      <c r="S792" s="54">
        <f>SUM(S793:S800)</f>
        <v>1</v>
      </c>
      <c r="T792" s="53" t="s">
        <v>1256</v>
      </c>
      <c r="U792" s="54">
        <v>5</v>
      </c>
      <c r="V792" s="53" t="s">
        <v>1257</v>
      </c>
      <c r="W792" s="65">
        <f>SUM(W793:W800)/2</f>
        <v>7</v>
      </c>
      <c r="X792" s="53" t="s">
        <v>1258</v>
      </c>
    </row>
    <row r="793" spans="1:24" ht="45" customHeight="1" x14ac:dyDescent="0.5">
      <c r="B793" s="133">
        <v>750</v>
      </c>
      <c r="G793" s="142" t="s">
        <v>3113</v>
      </c>
      <c r="H793" s="143"/>
      <c r="I793" s="143"/>
      <c r="J793" s="142"/>
      <c r="K793" s="142"/>
      <c r="M793" s="55"/>
      <c r="N793" s="55"/>
      <c r="O793" s="55"/>
      <c r="P793" s="55"/>
      <c r="Q793" s="56"/>
      <c r="R793" s="57"/>
      <c r="S793" s="58">
        <v>1</v>
      </c>
      <c r="T793" s="57" t="s">
        <v>1256</v>
      </c>
      <c r="U793" s="58"/>
      <c r="V793" s="57"/>
      <c r="W793" s="59">
        <f>SUM(W794:W800)</f>
        <v>7</v>
      </c>
      <c r="X793" s="57" t="s">
        <v>1258</v>
      </c>
    </row>
    <row r="794" spans="1:24" ht="45" customHeight="1" x14ac:dyDescent="0.5">
      <c r="A794" s="7">
        <v>1</v>
      </c>
      <c r="B794" s="133">
        <v>751</v>
      </c>
      <c r="C794" s="20" t="s">
        <v>348</v>
      </c>
      <c r="D794" s="13" t="s">
        <v>803</v>
      </c>
      <c r="E794" s="14" t="s">
        <v>804</v>
      </c>
      <c r="F794" s="14" t="s">
        <v>805</v>
      </c>
      <c r="G794" s="244" t="s">
        <v>3114</v>
      </c>
      <c r="H794" s="144">
        <f>+H790+1</f>
        <v>694</v>
      </c>
      <c r="I794" s="64" t="s">
        <v>1813</v>
      </c>
      <c r="J794" s="151">
        <v>1000000</v>
      </c>
      <c r="K794" s="146" t="s">
        <v>806</v>
      </c>
      <c r="L794" s="11" t="s">
        <v>807</v>
      </c>
      <c r="W794" s="63">
        <v>1</v>
      </c>
    </row>
    <row r="795" spans="1:24" ht="45" customHeight="1" x14ac:dyDescent="0.5">
      <c r="A795" s="7">
        <v>2</v>
      </c>
      <c r="B795" s="133">
        <v>752</v>
      </c>
      <c r="C795" s="20" t="s">
        <v>348</v>
      </c>
      <c r="D795" s="13" t="s">
        <v>803</v>
      </c>
      <c r="E795" s="14" t="s">
        <v>804</v>
      </c>
      <c r="F795" s="14" t="s">
        <v>805</v>
      </c>
      <c r="G795" s="245"/>
      <c r="H795" s="144">
        <f t="shared" ref="H795:H800" si="32">+H794+1</f>
        <v>695</v>
      </c>
      <c r="I795" s="64" t="s">
        <v>1814</v>
      </c>
      <c r="J795" s="151">
        <v>1</v>
      </c>
      <c r="K795" s="146" t="s">
        <v>3115</v>
      </c>
      <c r="L795" s="11" t="s">
        <v>807</v>
      </c>
      <c r="W795" s="63">
        <v>1</v>
      </c>
    </row>
    <row r="796" spans="1:24" ht="45" customHeight="1" x14ac:dyDescent="0.5">
      <c r="A796" s="7">
        <v>3</v>
      </c>
      <c r="B796" s="133">
        <v>753</v>
      </c>
      <c r="C796" s="20" t="s">
        <v>348</v>
      </c>
      <c r="D796" s="13" t="s">
        <v>803</v>
      </c>
      <c r="E796" s="14" t="s">
        <v>804</v>
      </c>
      <c r="F796" s="14" t="s">
        <v>805</v>
      </c>
      <c r="G796" s="245"/>
      <c r="H796" s="144">
        <f t="shared" si="32"/>
        <v>696</v>
      </c>
      <c r="I796" s="64" t="s">
        <v>1815</v>
      </c>
      <c r="J796" s="151">
        <v>3</v>
      </c>
      <c r="K796" s="146" t="s">
        <v>808</v>
      </c>
      <c r="L796" s="11" t="s">
        <v>807</v>
      </c>
      <c r="W796" s="63">
        <v>1</v>
      </c>
    </row>
    <row r="797" spans="1:24" ht="45" customHeight="1" x14ac:dyDescent="0.5">
      <c r="A797" s="7">
        <v>4</v>
      </c>
      <c r="B797" s="133">
        <v>754</v>
      </c>
      <c r="C797" s="20" t="s">
        <v>348</v>
      </c>
      <c r="D797" s="13" t="s">
        <v>803</v>
      </c>
      <c r="E797" s="14" t="s">
        <v>804</v>
      </c>
      <c r="F797" s="14" t="s">
        <v>805</v>
      </c>
      <c r="G797" s="245"/>
      <c r="H797" s="144">
        <f t="shared" si="32"/>
        <v>697</v>
      </c>
      <c r="I797" s="64" t="s">
        <v>1816</v>
      </c>
      <c r="J797" s="151">
        <v>6</v>
      </c>
      <c r="K797" s="146" t="s">
        <v>809</v>
      </c>
      <c r="L797" s="11" t="s">
        <v>807</v>
      </c>
      <c r="W797" s="63">
        <v>1</v>
      </c>
    </row>
    <row r="798" spans="1:24" ht="45" customHeight="1" x14ac:dyDescent="0.5">
      <c r="A798" s="7">
        <v>5</v>
      </c>
      <c r="B798" s="133">
        <v>755</v>
      </c>
      <c r="C798" s="20" t="s">
        <v>348</v>
      </c>
      <c r="D798" s="13" t="s">
        <v>803</v>
      </c>
      <c r="E798" s="14" t="s">
        <v>804</v>
      </c>
      <c r="F798" s="14" t="s">
        <v>805</v>
      </c>
      <c r="G798" s="245"/>
      <c r="H798" s="144">
        <f t="shared" si="32"/>
        <v>698</v>
      </c>
      <c r="I798" s="64" t="s">
        <v>1817</v>
      </c>
      <c r="J798" s="151">
        <v>50</v>
      </c>
      <c r="K798" s="146" t="s">
        <v>810</v>
      </c>
      <c r="L798" s="11" t="s">
        <v>807</v>
      </c>
      <c r="W798" s="63">
        <v>1</v>
      </c>
    </row>
    <row r="799" spans="1:24" ht="45" customHeight="1" x14ac:dyDescent="0.5">
      <c r="A799" s="7">
        <v>6</v>
      </c>
      <c r="B799" s="133"/>
      <c r="C799" s="20" t="s">
        <v>348</v>
      </c>
      <c r="D799" s="13" t="s">
        <v>803</v>
      </c>
      <c r="E799" s="14" t="s">
        <v>804</v>
      </c>
      <c r="F799" s="14" t="s">
        <v>805</v>
      </c>
      <c r="G799" s="245"/>
      <c r="H799" s="144">
        <f t="shared" si="32"/>
        <v>699</v>
      </c>
      <c r="I799" s="64" t="s">
        <v>1818</v>
      </c>
      <c r="J799" s="151">
        <v>1200</v>
      </c>
      <c r="K799" s="146" t="s">
        <v>3116</v>
      </c>
      <c r="L799" s="11" t="s">
        <v>807</v>
      </c>
      <c r="W799" s="63">
        <v>1</v>
      </c>
    </row>
    <row r="800" spans="1:24" ht="45" customHeight="1" x14ac:dyDescent="0.5">
      <c r="B800" s="133">
        <v>756</v>
      </c>
      <c r="C800" s="20" t="s">
        <v>348</v>
      </c>
      <c r="D800" s="13" t="s">
        <v>803</v>
      </c>
      <c r="E800" s="14" t="s">
        <v>804</v>
      </c>
      <c r="F800" s="14" t="s">
        <v>805</v>
      </c>
      <c r="G800" s="246"/>
      <c r="H800" s="144">
        <f t="shared" si="32"/>
        <v>700</v>
      </c>
      <c r="I800" s="64" t="s">
        <v>1819</v>
      </c>
      <c r="J800" s="151">
        <v>60</v>
      </c>
      <c r="K800" s="146" t="s">
        <v>811</v>
      </c>
      <c r="L800" s="11" t="s">
        <v>807</v>
      </c>
      <c r="W800" s="63">
        <v>1</v>
      </c>
    </row>
    <row r="801" spans="1:24" ht="45" customHeight="1" x14ac:dyDescent="0.5">
      <c r="B801" s="133">
        <v>757</v>
      </c>
      <c r="G801" s="138" t="s">
        <v>3117</v>
      </c>
      <c r="H801" s="139"/>
      <c r="I801" s="139"/>
      <c r="J801" s="139"/>
      <c r="K801" s="160"/>
      <c r="M801" s="51"/>
      <c r="N801" s="51"/>
      <c r="O801" s="51"/>
      <c r="P801" s="51"/>
      <c r="Q801" s="52">
        <v>1</v>
      </c>
      <c r="R801" s="53" t="s">
        <v>1255</v>
      </c>
      <c r="S801" s="54">
        <f>SUM(S802:S805)</f>
        <v>1</v>
      </c>
      <c r="T801" s="53" t="s">
        <v>1256</v>
      </c>
      <c r="U801" s="54">
        <v>2</v>
      </c>
      <c r="V801" s="53" t="s">
        <v>1257</v>
      </c>
      <c r="W801" s="65">
        <f>SUM(W802:W805)/2</f>
        <v>3</v>
      </c>
      <c r="X801" s="53" t="s">
        <v>1258</v>
      </c>
    </row>
    <row r="802" spans="1:24" ht="45" customHeight="1" x14ac:dyDescent="0.5">
      <c r="B802" s="133">
        <v>758</v>
      </c>
      <c r="G802" s="142" t="s">
        <v>3118</v>
      </c>
      <c r="H802" s="143"/>
      <c r="I802" s="143"/>
      <c r="J802" s="142"/>
      <c r="K802" s="142"/>
      <c r="M802" s="55"/>
      <c r="N802" s="55"/>
      <c r="O802" s="55"/>
      <c r="P802" s="55"/>
      <c r="Q802" s="56"/>
      <c r="R802" s="57"/>
      <c r="S802" s="58">
        <v>1</v>
      </c>
      <c r="T802" s="57" t="s">
        <v>1256</v>
      </c>
      <c r="U802" s="58"/>
      <c r="V802" s="57"/>
      <c r="W802" s="59">
        <f>SUM(W803:W805)</f>
        <v>3</v>
      </c>
      <c r="X802" s="57" t="s">
        <v>1258</v>
      </c>
    </row>
    <row r="803" spans="1:24" ht="45" customHeight="1" x14ac:dyDescent="0.5">
      <c r="A803" s="7">
        <v>7</v>
      </c>
      <c r="B803" s="133">
        <v>759</v>
      </c>
      <c r="C803" s="20" t="s">
        <v>348</v>
      </c>
      <c r="D803" s="16" t="s">
        <v>812</v>
      </c>
      <c r="E803" s="14" t="s">
        <v>813</v>
      </c>
      <c r="F803" s="14" t="s">
        <v>814</v>
      </c>
      <c r="G803" s="244" t="s">
        <v>3119</v>
      </c>
      <c r="H803" s="144">
        <f>+H800+1</f>
        <v>701</v>
      </c>
      <c r="I803" s="64" t="s">
        <v>1820</v>
      </c>
      <c r="J803" s="144">
        <v>30</v>
      </c>
      <c r="K803" s="146" t="s">
        <v>815</v>
      </c>
      <c r="L803" s="11" t="s">
        <v>807</v>
      </c>
      <c r="W803" s="63">
        <v>1</v>
      </c>
    </row>
    <row r="804" spans="1:24" ht="45" customHeight="1" x14ac:dyDescent="0.5">
      <c r="A804" s="7">
        <v>8</v>
      </c>
      <c r="B804" s="133">
        <v>760</v>
      </c>
      <c r="C804" s="20" t="s">
        <v>348</v>
      </c>
      <c r="D804" s="16" t="s">
        <v>812</v>
      </c>
      <c r="E804" s="14" t="s">
        <v>813</v>
      </c>
      <c r="F804" s="14" t="s">
        <v>814</v>
      </c>
      <c r="G804" s="245"/>
      <c r="H804" s="144">
        <f>+H803+1</f>
        <v>702</v>
      </c>
      <c r="I804" s="64" t="s">
        <v>1821</v>
      </c>
      <c r="J804" s="144">
        <v>25</v>
      </c>
      <c r="K804" s="146" t="s">
        <v>3120</v>
      </c>
      <c r="L804" s="11" t="s">
        <v>807</v>
      </c>
      <c r="W804" s="63">
        <v>1</v>
      </c>
    </row>
    <row r="805" spans="1:24" ht="45" customHeight="1" x14ac:dyDescent="0.5">
      <c r="A805" s="7">
        <v>9</v>
      </c>
      <c r="B805" s="133">
        <v>761</v>
      </c>
      <c r="C805" s="20" t="s">
        <v>348</v>
      </c>
      <c r="D805" s="16" t="s">
        <v>812</v>
      </c>
      <c r="E805" s="14" t="s">
        <v>813</v>
      </c>
      <c r="F805" s="14" t="s">
        <v>814</v>
      </c>
      <c r="G805" s="246"/>
      <c r="H805" s="144">
        <f>+H804+1</f>
        <v>703</v>
      </c>
      <c r="I805" s="64" t="s">
        <v>1822</v>
      </c>
      <c r="J805" s="144">
        <v>20</v>
      </c>
      <c r="K805" s="146" t="s">
        <v>3121</v>
      </c>
      <c r="L805" s="11" t="s">
        <v>807</v>
      </c>
      <c r="W805" s="63">
        <v>1</v>
      </c>
    </row>
    <row r="806" spans="1:24" ht="45" customHeight="1" x14ac:dyDescent="0.5">
      <c r="B806" s="133">
        <v>762</v>
      </c>
      <c r="G806" s="138" t="s">
        <v>3122</v>
      </c>
      <c r="H806" s="139"/>
      <c r="I806" s="139"/>
      <c r="J806" s="139"/>
      <c r="K806" s="160"/>
      <c r="M806" s="51"/>
      <c r="N806" s="51"/>
      <c r="O806" s="51"/>
      <c r="P806" s="51"/>
      <c r="Q806" s="52">
        <v>1</v>
      </c>
      <c r="R806" s="53" t="s">
        <v>1255</v>
      </c>
      <c r="S806" s="54">
        <f>SUM(S807:S813)</f>
        <v>2</v>
      </c>
      <c r="T806" s="53" t="s">
        <v>1256</v>
      </c>
      <c r="U806" s="54">
        <v>5</v>
      </c>
      <c r="V806" s="53" t="s">
        <v>1257</v>
      </c>
      <c r="W806" s="65">
        <f>SUM(W807:W813)/2</f>
        <v>6</v>
      </c>
      <c r="X806" s="53" t="s">
        <v>1258</v>
      </c>
    </row>
    <row r="807" spans="1:24" ht="45" customHeight="1" x14ac:dyDescent="0.5">
      <c r="B807" s="133">
        <v>763</v>
      </c>
      <c r="G807" s="142" t="s">
        <v>3123</v>
      </c>
      <c r="H807" s="143"/>
      <c r="I807" s="143"/>
      <c r="J807" s="142"/>
      <c r="K807" s="142"/>
      <c r="M807" s="55"/>
      <c r="N807" s="55"/>
      <c r="O807" s="55"/>
      <c r="P807" s="55"/>
      <c r="Q807" s="56"/>
      <c r="R807" s="57"/>
      <c r="S807" s="58">
        <v>2</v>
      </c>
      <c r="T807" s="57" t="s">
        <v>1256</v>
      </c>
      <c r="U807" s="58"/>
      <c r="V807" s="57"/>
      <c r="W807" s="59">
        <f>SUM(W808:W813)</f>
        <v>6</v>
      </c>
      <c r="X807" s="57" t="s">
        <v>1258</v>
      </c>
    </row>
    <row r="808" spans="1:24" ht="45" customHeight="1" x14ac:dyDescent="0.5">
      <c r="A808" s="7">
        <v>10</v>
      </c>
      <c r="B808" s="133">
        <v>764</v>
      </c>
      <c r="C808" s="20" t="s">
        <v>348</v>
      </c>
      <c r="D808" s="13" t="s">
        <v>816</v>
      </c>
      <c r="E808" s="14" t="s">
        <v>817</v>
      </c>
      <c r="F808" s="14" t="s">
        <v>818</v>
      </c>
      <c r="G808" s="244" t="s">
        <v>3124</v>
      </c>
      <c r="H808" s="144">
        <f>+H805+1</f>
        <v>704</v>
      </c>
      <c r="I808" s="64" t="s">
        <v>1823</v>
      </c>
      <c r="J808" s="144">
        <v>30</v>
      </c>
      <c r="K808" s="146" t="s">
        <v>3125</v>
      </c>
      <c r="L808" s="11" t="s">
        <v>807</v>
      </c>
      <c r="W808" s="63">
        <v>1</v>
      </c>
    </row>
    <row r="809" spans="1:24" ht="45" customHeight="1" x14ac:dyDescent="0.5">
      <c r="A809" s="7">
        <v>11</v>
      </c>
      <c r="B809" s="133">
        <v>765</v>
      </c>
      <c r="C809" s="20" t="s">
        <v>348</v>
      </c>
      <c r="D809" s="13" t="s">
        <v>816</v>
      </c>
      <c r="E809" s="14" t="s">
        <v>817</v>
      </c>
      <c r="F809" s="14" t="s">
        <v>818</v>
      </c>
      <c r="G809" s="245"/>
      <c r="H809" s="144">
        <f>+H808+1</f>
        <v>705</v>
      </c>
      <c r="I809" s="64" t="s">
        <v>1824</v>
      </c>
      <c r="J809" s="144">
        <v>18</v>
      </c>
      <c r="K809" s="146" t="s">
        <v>3126</v>
      </c>
      <c r="L809" s="11" t="s">
        <v>807</v>
      </c>
      <c r="W809" s="63">
        <v>1</v>
      </c>
    </row>
    <row r="810" spans="1:24" ht="45" customHeight="1" x14ac:dyDescent="0.5">
      <c r="A810" s="7">
        <v>12</v>
      </c>
      <c r="B810" s="133">
        <v>766</v>
      </c>
      <c r="C810" s="20" t="s">
        <v>348</v>
      </c>
      <c r="D810" s="13" t="s">
        <v>816</v>
      </c>
      <c r="E810" s="14" t="s">
        <v>817</v>
      </c>
      <c r="F810" s="14" t="s">
        <v>818</v>
      </c>
      <c r="G810" s="245"/>
      <c r="H810" s="144">
        <f>+H809+1</f>
        <v>706</v>
      </c>
      <c r="I810" s="64" t="s">
        <v>1825</v>
      </c>
      <c r="J810" s="144">
        <v>5</v>
      </c>
      <c r="K810" s="146" t="s">
        <v>3127</v>
      </c>
      <c r="L810" s="11" t="s">
        <v>807</v>
      </c>
      <c r="W810" s="63">
        <v>1</v>
      </c>
    </row>
    <row r="811" spans="1:24" ht="45" customHeight="1" x14ac:dyDescent="0.5">
      <c r="A811" s="7">
        <v>13</v>
      </c>
      <c r="B811" s="133">
        <v>767</v>
      </c>
      <c r="C811" s="20" t="s">
        <v>348</v>
      </c>
      <c r="D811" s="13" t="s">
        <v>816</v>
      </c>
      <c r="E811" s="14" t="s">
        <v>817</v>
      </c>
      <c r="F811" s="14" t="s">
        <v>818</v>
      </c>
      <c r="G811" s="245"/>
      <c r="H811" s="144">
        <f>+H810+1</f>
        <v>707</v>
      </c>
      <c r="I811" s="64" t="s">
        <v>1826</v>
      </c>
      <c r="J811" s="144">
        <v>1</v>
      </c>
      <c r="K811" s="146" t="s">
        <v>3128</v>
      </c>
      <c r="L811" s="11" t="s">
        <v>807</v>
      </c>
      <c r="W811" s="63">
        <v>1</v>
      </c>
    </row>
    <row r="812" spans="1:24" ht="45" customHeight="1" x14ac:dyDescent="0.5">
      <c r="A812" s="7">
        <v>14</v>
      </c>
      <c r="B812" s="133">
        <v>768</v>
      </c>
      <c r="C812" s="20" t="s">
        <v>348</v>
      </c>
      <c r="D812" s="13" t="s">
        <v>816</v>
      </c>
      <c r="E812" s="14" t="s">
        <v>817</v>
      </c>
      <c r="F812" s="14" t="s">
        <v>818</v>
      </c>
      <c r="G812" s="246"/>
      <c r="H812" s="144">
        <f>+H811+1</f>
        <v>708</v>
      </c>
      <c r="I812" s="64" t="s">
        <v>1827</v>
      </c>
      <c r="J812" s="144">
        <v>20</v>
      </c>
      <c r="K812" s="146" t="s">
        <v>3129</v>
      </c>
      <c r="L812" s="11" t="s">
        <v>807</v>
      </c>
      <c r="W812" s="63">
        <v>1</v>
      </c>
    </row>
    <row r="813" spans="1:24" ht="45" customHeight="1" x14ac:dyDescent="0.5">
      <c r="A813" s="7">
        <v>15</v>
      </c>
      <c r="B813" s="133">
        <v>769</v>
      </c>
      <c r="C813" s="20" t="s">
        <v>348</v>
      </c>
      <c r="D813" s="13" t="s">
        <v>816</v>
      </c>
      <c r="E813" s="14" t="s">
        <v>817</v>
      </c>
      <c r="F813" s="17" t="s">
        <v>819</v>
      </c>
      <c r="G813" s="154" t="s">
        <v>3130</v>
      </c>
      <c r="H813" s="60">
        <f>+H812+1</f>
        <v>709</v>
      </c>
      <c r="I813" s="64" t="s">
        <v>1828</v>
      </c>
      <c r="J813" s="60">
        <v>3</v>
      </c>
      <c r="K813" s="147" t="s">
        <v>3131</v>
      </c>
      <c r="L813" s="11" t="s">
        <v>807</v>
      </c>
      <c r="W813" s="63">
        <v>1</v>
      </c>
    </row>
    <row r="814" spans="1:24" ht="45" customHeight="1" x14ac:dyDescent="0.5">
      <c r="B814" s="133">
        <v>770</v>
      </c>
      <c r="G814" s="138" t="s">
        <v>3132</v>
      </c>
      <c r="H814" s="139"/>
      <c r="I814" s="139"/>
      <c r="J814" s="139"/>
      <c r="K814" s="160"/>
      <c r="M814" s="51"/>
      <c r="N814" s="51"/>
      <c r="O814" s="51"/>
      <c r="P814" s="51"/>
      <c r="Q814" s="52">
        <v>1</v>
      </c>
      <c r="R814" s="53" t="s">
        <v>1255</v>
      </c>
      <c r="S814" s="54">
        <f>SUM(S815:S820)</f>
        <v>1</v>
      </c>
      <c r="T814" s="53" t="s">
        <v>1256</v>
      </c>
      <c r="U814" s="54">
        <v>4</v>
      </c>
      <c r="V814" s="53" t="s">
        <v>1257</v>
      </c>
      <c r="W814" s="54">
        <f>SUM(W815:W820)/2</f>
        <v>5</v>
      </c>
      <c r="X814" s="53" t="s">
        <v>1258</v>
      </c>
    </row>
    <row r="815" spans="1:24" ht="45" customHeight="1" x14ac:dyDescent="0.5">
      <c r="B815" s="133">
        <v>771</v>
      </c>
      <c r="G815" s="142" t="s">
        <v>3133</v>
      </c>
      <c r="H815" s="143"/>
      <c r="I815" s="143"/>
      <c r="J815" s="142"/>
      <c r="K815" s="142"/>
      <c r="M815" s="55"/>
      <c r="N815" s="55"/>
      <c r="O815" s="55"/>
      <c r="P815" s="55"/>
      <c r="Q815" s="56"/>
      <c r="R815" s="57"/>
      <c r="S815" s="58">
        <v>1</v>
      </c>
      <c r="T815" s="57" t="s">
        <v>1256</v>
      </c>
      <c r="U815" s="58"/>
      <c r="V815" s="57"/>
      <c r="W815" s="59">
        <f>SUM(W816:W820)</f>
        <v>5</v>
      </c>
      <c r="X815" s="57" t="s">
        <v>1258</v>
      </c>
    </row>
    <row r="816" spans="1:24" ht="45" customHeight="1" x14ac:dyDescent="0.5">
      <c r="A816" s="7">
        <v>16</v>
      </c>
      <c r="B816" s="133">
        <v>772</v>
      </c>
      <c r="C816" s="20" t="s">
        <v>348</v>
      </c>
      <c r="D816" s="16" t="s">
        <v>820</v>
      </c>
      <c r="E816" s="14" t="s">
        <v>821</v>
      </c>
      <c r="F816" s="14" t="s">
        <v>822</v>
      </c>
      <c r="G816" s="244" t="s">
        <v>3134</v>
      </c>
      <c r="H816" s="144">
        <f>+H813+1</f>
        <v>710</v>
      </c>
      <c r="I816" s="64" t="s">
        <v>1829</v>
      </c>
      <c r="J816" s="144">
        <v>1</v>
      </c>
      <c r="K816" s="146" t="s">
        <v>3135</v>
      </c>
      <c r="L816" s="11" t="s">
        <v>807</v>
      </c>
      <c r="W816" s="63">
        <v>1</v>
      </c>
    </row>
    <row r="817" spans="1:24" ht="45" customHeight="1" x14ac:dyDescent="0.5">
      <c r="A817" s="7">
        <v>17</v>
      </c>
      <c r="B817" s="133">
        <v>773</v>
      </c>
      <c r="C817" s="20" t="s">
        <v>348</v>
      </c>
      <c r="D817" s="16" t="s">
        <v>820</v>
      </c>
      <c r="E817" s="14" t="s">
        <v>821</v>
      </c>
      <c r="F817" s="14" t="s">
        <v>822</v>
      </c>
      <c r="G817" s="245"/>
      <c r="H817" s="144">
        <f>+H816+1</f>
        <v>711</v>
      </c>
      <c r="I817" s="64" t="s">
        <v>1830</v>
      </c>
      <c r="J817" s="144">
        <v>1</v>
      </c>
      <c r="K817" s="146" t="s">
        <v>823</v>
      </c>
      <c r="L817" s="11" t="s">
        <v>807</v>
      </c>
      <c r="W817" s="63">
        <v>1</v>
      </c>
    </row>
    <row r="818" spans="1:24" ht="45" customHeight="1" x14ac:dyDescent="0.5">
      <c r="A818" s="7">
        <v>18</v>
      </c>
      <c r="B818" s="133">
        <v>774</v>
      </c>
      <c r="C818" s="20" t="s">
        <v>348</v>
      </c>
      <c r="D818" s="16" t="s">
        <v>820</v>
      </c>
      <c r="E818" s="14" t="s">
        <v>821</v>
      </c>
      <c r="F818" s="14" t="s">
        <v>822</v>
      </c>
      <c r="G818" s="245"/>
      <c r="H818" s="144">
        <f>+H817+1</f>
        <v>712</v>
      </c>
      <c r="I818" s="64" t="s">
        <v>1831</v>
      </c>
      <c r="J818" s="144">
        <v>1</v>
      </c>
      <c r="K818" s="146" t="s">
        <v>3136</v>
      </c>
      <c r="L818" s="11" t="s">
        <v>807</v>
      </c>
      <c r="W818" s="63">
        <v>1</v>
      </c>
    </row>
    <row r="819" spans="1:24" ht="45" customHeight="1" x14ac:dyDescent="0.5">
      <c r="A819" s="7">
        <v>19</v>
      </c>
      <c r="B819" s="133">
        <v>775</v>
      </c>
      <c r="C819" s="20" t="s">
        <v>348</v>
      </c>
      <c r="D819" s="16" t="s">
        <v>820</v>
      </c>
      <c r="E819" s="14" t="s">
        <v>821</v>
      </c>
      <c r="F819" s="14" t="s">
        <v>822</v>
      </c>
      <c r="G819" s="245"/>
      <c r="H819" s="144">
        <f>+H818+1</f>
        <v>713</v>
      </c>
      <c r="I819" s="64" t="s">
        <v>1832</v>
      </c>
      <c r="J819" s="144">
        <v>1</v>
      </c>
      <c r="K819" s="146" t="s">
        <v>3137</v>
      </c>
      <c r="L819" s="11" t="s">
        <v>807</v>
      </c>
      <c r="W819" s="63">
        <v>1</v>
      </c>
    </row>
    <row r="820" spans="1:24" ht="45" customHeight="1" x14ac:dyDescent="0.5">
      <c r="A820" s="7">
        <v>20</v>
      </c>
      <c r="B820" s="133">
        <v>776</v>
      </c>
      <c r="C820" s="20" t="s">
        <v>348</v>
      </c>
      <c r="D820" s="16" t="s">
        <v>820</v>
      </c>
      <c r="E820" s="14" t="s">
        <v>821</v>
      </c>
      <c r="F820" s="14" t="s">
        <v>822</v>
      </c>
      <c r="G820" s="246"/>
      <c r="H820" s="144">
        <f>+H819+1</f>
        <v>714</v>
      </c>
      <c r="I820" s="64" t="s">
        <v>1833</v>
      </c>
      <c r="J820" s="144">
        <v>20</v>
      </c>
      <c r="K820" s="146" t="s">
        <v>824</v>
      </c>
      <c r="L820" s="11" t="s">
        <v>807</v>
      </c>
      <c r="W820" s="63">
        <v>1</v>
      </c>
    </row>
    <row r="821" spans="1:24" ht="45" customHeight="1" x14ac:dyDescent="0.5">
      <c r="B821" s="133">
        <v>777</v>
      </c>
      <c r="G821" s="138" t="s">
        <v>3138</v>
      </c>
      <c r="H821" s="139"/>
      <c r="I821" s="139"/>
      <c r="J821" s="139"/>
      <c r="K821" s="160"/>
      <c r="M821" s="51"/>
      <c r="N821" s="51"/>
      <c r="O821" s="51"/>
      <c r="P821" s="51"/>
      <c r="Q821" s="52">
        <v>1</v>
      </c>
      <c r="R821" s="53" t="s">
        <v>1255</v>
      </c>
      <c r="S821" s="54">
        <f>SUM(S822:S827)</f>
        <v>1</v>
      </c>
      <c r="T821" s="53" t="s">
        <v>1256</v>
      </c>
      <c r="U821" s="54">
        <v>1</v>
      </c>
      <c r="V821" s="53" t="s">
        <v>1257</v>
      </c>
      <c r="W821" s="65">
        <f>SUM(W822:W827)/2</f>
        <v>5</v>
      </c>
      <c r="X821" s="53" t="s">
        <v>1258</v>
      </c>
    </row>
    <row r="822" spans="1:24" ht="45" customHeight="1" x14ac:dyDescent="0.5">
      <c r="B822" s="133">
        <v>778</v>
      </c>
      <c r="G822" s="142" t="s">
        <v>3139</v>
      </c>
      <c r="H822" s="143"/>
      <c r="I822" s="143"/>
      <c r="J822" s="142"/>
      <c r="K822" s="142"/>
      <c r="M822" s="55"/>
      <c r="N822" s="55"/>
      <c r="O822" s="55"/>
      <c r="P822" s="55"/>
      <c r="Q822" s="56"/>
      <c r="R822" s="57"/>
      <c r="S822" s="58">
        <v>1</v>
      </c>
      <c r="T822" s="57" t="s">
        <v>1256</v>
      </c>
      <c r="U822" s="58"/>
      <c r="V822" s="57"/>
      <c r="W822" s="59">
        <f>SUM(W823:W827)</f>
        <v>5</v>
      </c>
      <c r="X822" s="57" t="s">
        <v>1258</v>
      </c>
    </row>
    <row r="823" spans="1:24" ht="45" customHeight="1" x14ac:dyDescent="0.5">
      <c r="A823" s="7">
        <v>21</v>
      </c>
      <c r="B823" s="133">
        <v>779</v>
      </c>
      <c r="C823" s="20" t="s">
        <v>348</v>
      </c>
      <c r="D823" s="13" t="s">
        <v>19</v>
      </c>
      <c r="E823" s="14" t="s">
        <v>825</v>
      </c>
      <c r="F823" s="14" t="s">
        <v>826</v>
      </c>
      <c r="G823" s="244" t="s">
        <v>3140</v>
      </c>
      <c r="H823" s="144">
        <f>+H820+1</f>
        <v>715</v>
      </c>
      <c r="I823" s="64" t="s">
        <v>1834</v>
      </c>
      <c r="J823" s="144">
        <v>1</v>
      </c>
      <c r="K823" s="146" t="s">
        <v>3141</v>
      </c>
      <c r="L823" s="11" t="s">
        <v>807</v>
      </c>
      <c r="W823" s="63">
        <v>1</v>
      </c>
    </row>
    <row r="824" spans="1:24" ht="45" customHeight="1" x14ac:dyDescent="0.5">
      <c r="A824" s="7">
        <v>22</v>
      </c>
      <c r="B824" s="133">
        <v>780</v>
      </c>
      <c r="C824" s="20" t="s">
        <v>348</v>
      </c>
      <c r="D824" s="13" t="s">
        <v>19</v>
      </c>
      <c r="E824" s="14" t="s">
        <v>825</v>
      </c>
      <c r="F824" s="14" t="s">
        <v>826</v>
      </c>
      <c r="G824" s="245"/>
      <c r="H824" s="144">
        <f>+H823+1</f>
        <v>716</v>
      </c>
      <c r="I824" s="64" t="s">
        <v>1835</v>
      </c>
      <c r="J824" s="144">
        <v>1</v>
      </c>
      <c r="K824" s="146" t="s">
        <v>3142</v>
      </c>
      <c r="L824" s="11" t="s">
        <v>807</v>
      </c>
      <c r="W824" s="63">
        <v>1</v>
      </c>
    </row>
    <row r="825" spans="1:24" ht="45" customHeight="1" x14ac:dyDescent="0.5">
      <c r="A825" s="7">
        <v>23</v>
      </c>
      <c r="B825" s="133">
        <v>781</v>
      </c>
      <c r="C825" s="20" t="s">
        <v>348</v>
      </c>
      <c r="D825" s="13" t="s">
        <v>19</v>
      </c>
      <c r="E825" s="14" t="s">
        <v>825</v>
      </c>
      <c r="F825" s="14" t="s">
        <v>826</v>
      </c>
      <c r="G825" s="245"/>
      <c r="H825" s="144">
        <f>+H824+1</f>
        <v>717</v>
      </c>
      <c r="I825" s="64" t="s">
        <v>1836</v>
      </c>
      <c r="J825" s="144">
        <v>1</v>
      </c>
      <c r="K825" s="146" t="s">
        <v>3143</v>
      </c>
      <c r="L825" s="11" t="s">
        <v>807</v>
      </c>
      <c r="W825" s="63">
        <v>1</v>
      </c>
    </row>
    <row r="826" spans="1:24" ht="45" customHeight="1" x14ac:dyDescent="0.5">
      <c r="A826" s="7">
        <v>24</v>
      </c>
      <c r="B826" s="133">
        <v>782</v>
      </c>
      <c r="C826" s="20" t="s">
        <v>348</v>
      </c>
      <c r="D826" s="13" t="s">
        <v>19</v>
      </c>
      <c r="E826" s="14" t="s">
        <v>825</v>
      </c>
      <c r="F826" s="14" t="s">
        <v>826</v>
      </c>
      <c r="G826" s="245"/>
      <c r="H826" s="144">
        <f>+H825+1</f>
        <v>718</v>
      </c>
      <c r="I826" s="64" t="s">
        <v>1837</v>
      </c>
      <c r="J826" s="144">
        <v>1</v>
      </c>
      <c r="K826" s="146" t="s">
        <v>3144</v>
      </c>
      <c r="L826" s="11" t="s">
        <v>807</v>
      </c>
      <c r="W826" s="63">
        <v>1</v>
      </c>
    </row>
    <row r="827" spans="1:24" ht="45" customHeight="1" x14ac:dyDescent="0.5">
      <c r="A827" s="7">
        <v>25</v>
      </c>
      <c r="B827" s="133">
        <v>783</v>
      </c>
      <c r="C827" s="20" t="s">
        <v>348</v>
      </c>
      <c r="D827" s="13" t="s">
        <v>19</v>
      </c>
      <c r="E827" s="14" t="s">
        <v>825</v>
      </c>
      <c r="F827" s="14" t="s">
        <v>826</v>
      </c>
      <c r="G827" s="246"/>
      <c r="H827" s="144">
        <f>+H826+1</f>
        <v>719</v>
      </c>
      <c r="I827" s="64" t="s">
        <v>1838</v>
      </c>
      <c r="J827" s="144">
        <v>1</v>
      </c>
      <c r="K827" s="146" t="s">
        <v>3145</v>
      </c>
      <c r="L827" s="11" t="s">
        <v>807</v>
      </c>
      <c r="W827" s="63">
        <v>1</v>
      </c>
    </row>
    <row r="828" spans="1:24" ht="45" customHeight="1" x14ac:dyDescent="0.5">
      <c r="B828" s="133">
        <v>784</v>
      </c>
      <c r="G828" s="138" t="s">
        <v>3146</v>
      </c>
      <c r="H828" s="139"/>
      <c r="I828" s="139"/>
      <c r="J828" s="139"/>
      <c r="K828" s="160"/>
      <c r="M828" s="51"/>
      <c r="N828" s="51"/>
      <c r="O828" s="51"/>
      <c r="P828" s="51"/>
      <c r="Q828" s="52">
        <v>4</v>
      </c>
      <c r="R828" s="53" t="s">
        <v>1255</v>
      </c>
      <c r="S828" s="54">
        <f>SUM(S829:S862)</f>
        <v>12</v>
      </c>
      <c r="T828" s="53" t="s">
        <v>1256</v>
      </c>
      <c r="U828" s="54">
        <v>6</v>
      </c>
      <c r="V828" s="53" t="s">
        <v>1257</v>
      </c>
      <c r="W828" s="54">
        <f>SUM(W829:W862)/2</f>
        <v>30</v>
      </c>
      <c r="X828" s="53" t="s">
        <v>1258</v>
      </c>
    </row>
    <row r="829" spans="1:24" ht="45" customHeight="1" x14ac:dyDescent="0.5">
      <c r="B829" s="133">
        <v>785</v>
      </c>
      <c r="G829" s="142" t="s">
        <v>3147</v>
      </c>
      <c r="H829" s="143"/>
      <c r="I829" s="143"/>
      <c r="J829" s="142"/>
      <c r="K829" s="142"/>
      <c r="M829" s="55"/>
      <c r="N829" s="55"/>
      <c r="O829" s="55"/>
      <c r="P829" s="55"/>
      <c r="Q829" s="56"/>
      <c r="R829" s="57"/>
      <c r="S829" s="58">
        <v>2</v>
      </c>
      <c r="T829" s="57" t="s">
        <v>1256</v>
      </c>
      <c r="U829" s="58"/>
      <c r="V829" s="57"/>
      <c r="W829" s="59">
        <f>SUM(W830:W834)</f>
        <v>5</v>
      </c>
      <c r="X829" s="57" t="s">
        <v>1258</v>
      </c>
    </row>
    <row r="830" spans="1:24" ht="45" customHeight="1" x14ac:dyDescent="0.5">
      <c r="B830" s="133">
        <v>786</v>
      </c>
      <c r="C830" s="20" t="s">
        <v>348</v>
      </c>
      <c r="D830" s="16" t="s">
        <v>827</v>
      </c>
      <c r="E830" s="14" t="s">
        <v>828</v>
      </c>
      <c r="F830" s="14" t="s">
        <v>829</v>
      </c>
      <c r="G830" s="244" t="s">
        <v>3148</v>
      </c>
      <c r="H830" s="144">
        <f>+H827+1</f>
        <v>720</v>
      </c>
      <c r="I830" s="64" t="s">
        <v>1839</v>
      </c>
      <c r="J830" s="144">
        <v>1</v>
      </c>
      <c r="K830" s="152" t="s">
        <v>3149</v>
      </c>
      <c r="L830" s="11" t="s">
        <v>830</v>
      </c>
      <c r="W830" s="63">
        <v>1</v>
      </c>
    </row>
    <row r="831" spans="1:24" ht="45" customHeight="1" x14ac:dyDescent="0.5">
      <c r="B831" s="133">
        <v>787</v>
      </c>
      <c r="C831" s="20" t="s">
        <v>348</v>
      </c>
      <c r="D831" s="16" t="s">
        <v>827</v>
      </c>
      <c r="E831" s="14" t="s">
        <v>828</v>
      </c>
      <c r="F831" s="14" t="s">
        <v>829</v>
      </c>
      <c r="G831" s="246"/>
      <c r="H831" s="144">
        <f>+H830+1</f>
        <v>721</v>
      </c>
      <c r="I831" s="64" t="s">
        <v>1840</v>
      </c>
      <c r="J831" s="144">
        <v>2</v>
      </c>
      <c r="K831" s="152" t="s">
        <v>831</v>
      </c>
      <c r="L831" s="11" t="s">
        <v>830</v>
      </c>
      <c r="W831" s="63">
        <v>1</v>
      </c>
    </row>
    <row r="832" spans="1:24" ht="45" customHeight="1" x14ac:dyDescent="0.5">
      <c r="B832" s="133">
        <v>788</v>
      </c>
      <c r="C832" s="20" t="s">
        <v>348</v>
      </c>
      <c r="D832" s="16" t="s">
        <v>827</v>
      </c>
      <c r="E832" s="14" t="s">
        <v>828</v>
      </c>
      <c r="F832" s="9" t="s">
        <v>832</v>
      </c>
      <c r="G832" s="262" t="s">
        <v>3150</v>
      </c>
      <c r="H832" s="158">
        <f>+H831+1</f>
        <v>722</v>
      </c>
      <c r="I832" s="64" t="s">
        <v>1841</v>
      </c>
      <c r="J832" s="158">
        <v>40</v>
      </c>
      <c r="K832" s="162" t="s">
        <v>833</v>
      </c>
      <c r="L832" s="11" t="s">
        <v>830</v>
      </c>
      <c r="W832" s="63">
        <v>1</v>
      </c>
    </row>
    <row r="833" spans="2:24" ht="45" customHeight="1" x14ac:dyDescent="0.5">
      <c r="B833" s="133">
        <v>789</v>
      </c>
      <c r="C833" s="20" t="s">
        <v>348</v>
      </c>
      <c r="D833" s="16" t="s">
        <v>827</v>
      </c>
      <c r="E833" s="14" t="s">
        <v>828</v>
      </c>
      <c r="F833" s="9" t="s">
        <v>832</v>
      </c>
      <c r="G833" s="263"/>
      <c r="H833" s="158">
        <f>+H832+1</f>
        <v>723</v>
      </c>
      <c r="I833" s="64" t="s">
        <v>1842</v>
      </c>
      <c r="J833" s="158">
        <v>40</v>
      </c>
      <c r="K833" s="162" t="s">
        <v>834</v>
      </c>
      <c r="L833" s="11" t="s">
        <v>830</v>
      </c>
      <c r="W833" s="63">
        <v>1</v>
      </c>
    </row>
    <row r="834" spans="2:24" ht="45" customHeight="1" x14ac:dyDescent="0.5">
      <c r="B834" s="133">
        <v>790</v>
      </c>
      <c r="C834" s="20" t="s">
        <v>348</v>
      </c>
      <c r="D834" s="16" t="s">
        <v>827</v>
      </c>
      <c r="E834" s="14" t="s">
        <v>828</v>
      </c>
      <c r="F834" s="9" t="s">
        <v>832</v>
      </c>
      <c r="G834" s="264"/>
      <c r="H834" s="158">
        <f>+H833+1</f>
        <v>724</v>
      </c>
      <c r="I834" s="64" t="s">
        <v>1843</v>
      </c>
      <c r="J834" s="158">
        <v>4</v>
      </c>
      <c r="K834" s="162" t="s">
        <v>835</v>
      </c>
      <c r="L834" s="11" t="s">
        <v>830</v>
      </c>
      <c r="W834" s="63">
        <v>1</v>
      </c>
    </row>
    <row r="835" spans="2:24" ht="45" customHeight="1" x14ac:dyDescent="0.5">
      <c r="B835" s="133">
        <v>791</v>
      </c>
      <c r="G835" s="142" t="s">
        <v>3151</v>
      </c>
      <c r="H835" s="143"/>
      <c r="I835" s="143"/>
      <c r="J835" s="142"/>
      <c r="K835" s="142"/>
      <c r="M835" s="55"/>
      <c r="N835" s="55"/>
      <c r="O835" s="55"/>
      <c r="P835" s="55"/>
      <c r="Q835" s="56"/>
      <c r="R835" s="57"/>
      <c r="S835" s="58">
        <v>3</v>
      </c>
      <c r="T835" s="57" t="s">
        <v>1256</v>
      </c>
      <c r="U835" s="58"/>
      <c r="V835" s="57"/>
      <c r="W835" s="59">
        <f>SUM(W836:W845)</f>
        <v>10</v>
      </c>
      <c r="X835" s="57" t="s">
        <v>1258</v>
      </c>
    </row>
    <row r="836" spans="2:24" ht="45" customHeight="1" x14ac:dyDescent="0.5">
      <c r="B836" s="133">
        <v>792</v>
      </c>
      <c r="C836" s="20" t="s">
        <v>348</v>
      </c>
      <c r="D836" s="16" t="s">
        <v>827</v>
      </c>
      <c r="E836" s="15" t="s">
        <v>836</v>
      </c>
      <c r="F836" s="15" t="s">
        <v>837</v>
      </c>
      <c r="G836" s="250" t="s">
        <v>3152</v>
      </c>
      <c r="H836" s="71">
        <f>+H834+1</f>
        <v>725</v>
      </c>
      <c r="I836" s="64" t="s">
        <v>1844</v>
      </c>
      <c r="J836" s="71">
        <v>4</v>
      </c>
      <c r="K836" s="153" t="s">
        <v>838</v>
      </c>
      <c r="L836" s="11" t="s">
        <v>830</v>
      </c>
      <c r="W836" s="63">
        <v>1</v>
      </c>
    </row>
    <row r="837" spans="2:24" ht="45" customHeight="1" x14ac:dyDescent="0.5">
      <c r="B837" s="133">
        <v>793</v>
      </c>
      <c r="C837" s="20" t="s">
        <v>348</v>
      </c>
      <c r="D837" s="16" t="s">
        <v>827</v>
      </c>
      <c r="E837" s="15" t="s">
        <v>836</v>
      </c>
      <c r="F837" s="15" t="s">
        <v>837</v>
      </c>
      <c r="G837" s="251"/>
      <c r="H837" s="71">
        <f t="shared" ref="H837:H845" si="33">+H836+1</f>
        <v>726</v>
      </c>
      <c r="I837" s="64" t="s">
        <v>1845</v>
      </c>
      <c r="J837" s="71">
        <v>1</v>
      </c>
      <c r="K837" s="153" t="s">
        <v>839</v>
      </c>
      <c r="L837" s="11" t="s">
        <v>830</v>
      </c>
      <c r="W837" s="63">
        <v>1</v>
      </c>
    </row>
    <row r="838" spans="2:24" ht="45" customHeight="1" x14ac:dyDescent="0.5">
      <c r="B838" s="133">
        <v>794</v>
      </c>
      <c r="C838" s="20" t="s">
        <v>348</v>
      </c>
      <c r="D838" s="16" t="s">
        <v>827</v>
      </c>
      <c r="E838" s="15" t="s">
        <v>836</v>
      </c>
      <c r="F838" s="15" t="s">
        <v>837</v>
      </c>
      <c r="G838" s="251"/>
      <c r="H838" s="71">
        <f t="shared" si="33"/>
        <v>727</v>
      </c>
      <c r="I838" s="64" t="s">
        <v>1846</v>
      </c>
      <c r="J838" s="71">
        <v>2</v>
      </c>
      <c r="K838" s="153" t="s">
        <v>840</v>
      </c>
      <c r="L838" s="11" t="s">
        <v>830</v>
      </c>
      <c r="W838" s="63">
        <v>1</v>
      </c>
    </row>
    <row r="839" spans="2:24" ht="45" customHeight="1" x14ac:dyDescent="0.5">
      <c r="B839" s="133">
        <v>795</v>
      </c>
      <c r="C839" s="20" t="s">
        <v>348</v>
      </c>
      <c r="D839" s="16" t="s">
        <v>827</v>
      </c>
      <c r="E839" s="15" t="s">
        <v>836</v>
      </c>
      <c r="F839" s="15" t="s">
        <v>837</v>
      </c>
      <c r="G839" s="252"/>
      <c r="H839" s="71">
        <f t="shared" si="33"/>
        <v>728</v>
      </c>
      <c r="I839" s="64" t="s">
        <v>1847</v>
      </c>
      <c r="J839" s="71">
        <v>2</v>
      </c>
      <c r="K839" s="153" t="s">
        <v>841</v>
      </c>
      <c r="L839" s="11" t="s">
        <v>830</v>
      </c>
      <c r="W839" s="63">
        <v>1</v>
      </c>
    </row>
    <row r="840" spans="2:24" ht="45" customHeight="1" x14ac:dyDescent="0.5">
      <c r="B840" s="133">
        <v>796</v>
      </c>
      <c r="C840" s="20" t="s">
        <v>348</v>
      </c>
      <c r="D840" s="16" t="s">
        <v>827</v>
      </c>
      <c r="E840" s="15" t="s">
        <v>836</v>
      </c>
      <c r="F840" s="9" t="s">
        <v>842</v>
      </c>
      <c r="G840" s="247" t="s">
        <v>3153</v>
      </c>
      <c r="H840" s="60">
        <f t="shared" si="33"/>
        <v>729</v>
      </c>
      <c r="I840" s="64" t="s">
        <v>1848</v>
      </c>
      <c r="J840" s="158">
        <v>12</v>
      </c>
      <c r="K840" s="162" t="s">
        <v>843</v>
      </c>
      <c r="L840" s="11" t="s">
        <v>830</v>
      </c>
      <c r="W840" s="63">
        <v>1</v>
      </c>
    </row>
    <row r="841" spans="2:24" ht="45" customHeight="1" x14ac:dyDescent="0.5">
      <c r="B841" s="133">
        <v>797</v>
      </c>
      <c r="C841" s="20" t="s">
        <v>348</v>
      </c>
      <c r="D841" s="16" t="s">
        <v>827</v>
      </c>
      <c r="E841" s="15" t="s">
        <v>836</v>
      </c>
      <c r="F841" s="9" t="s">
        <v>842</v>
      </c>
      <c r="G841" s="248"/>
      <c r="H841" s="60">
        <f t="shared" si="33"/>
        <v>730</v>
      </c>
      <c r="I841" s="64" t="s">
        <v>1849</v>
      </c>
      <c r="J841" s="158">
        <v>200</v>
      </c>
      <c r="K841" s="162" t="s">
        <v>844</v>
      </c>
      <c r="L841" s="11" t="s">
        <v>830</v>
      </c>
      <c r="W841" s="63">
        <v>1</v>
      </c>
    </row>
    <row r="842" spans="2:24" ht="45" customHeight="1" x14ac:dyDescent="0.5">
      <c r="B842" s="133">
        <v>798</v>
      </c>
      <c r="C842" s="20" t="s">
        <v>348</v>
      </c>
      <c r="D842" s="16" t="s">
        <v>827</v>
      </c>
      <c r="E842" s="15" t="s">
        <v>836</v>
      </c>
      <c r="F842" s="15" t="s">
        <v>845</v>
      </c>
      <c r="G842" s="250" t="s">
        <v>3154</v>
      </c>
      <c r="H842" s="71">
        <f t="shared" si="33"/>
        <v>731</v>
      </c>
      <c r="I842" s="64" t="s">
        <v>1850</v>
      </c>
      <c r="J842" s="71">
        <v>3</v>
      </c>
      <c r="K842" s="153" t="s">
        <v>846</v>
      </c>
      <c r="L842" s="11" t="s">
        <v>830</v>
      </c>
      <c r="W842" s="63">
        <v>1</v>
      </c>
    </row>
    <row r="843" spans="2:24" ht="45" customHeight="1" x14ac:dyDescent="0.5">
      <c r="B843" s="133">
        <v>799</v>
      </c>
      <c r="C843" s="20" t="s">
        <v>348</v>
      </c>
      <c r="D843" s="16" t="s">
        <v>827</v>
      </c>
      <c r="E843" s="15" t="s">
        <v>836</v>
      </c>
      <c r="F843" s="15" t="s">
        <v>845</v>
      </c>
      <c r="G843" s="251"/>
      <c r="H843" s="71">
        <f t="shared" si="33"/>
        <v>732</v>
      </c>
      <c r="I843" s="64" t="s">
        <v>1851</v>
      </c>
      <c r="J843" s="71">
        <v>40</v>
      </c>
      <c r="K843" s="153" t="s">
        <v>847</v>
      </c>
      <c r="L843" s="11" t="s">
        <v>830</v>
      </c>
      <c r="W843" s="63">
        <v>1</v>
      </c>
    </row>
    <row r="844" spans="2:24" ht="45" customHeight="1" x14ac:dyDescent="0.5">
      <c r="B844" s="133">
        <v>800</v>
      </c>
      <c r="C844" s="20" t="s">
        <v>348</v>
      </c>
      <c r="D844" s="16" t="s">
        <v>827</v>
      </c>
      <c r="E844" s="15" t="s">
        <v>836</v>
      </c>
      <c r="F844" s="15" t="s">
        <v>845</v>
      </c>
      <c r="G844" s="251"/>
      <c r="H844" s="71">
        <f t="shared" si="33"/>
        <v>733</v>
      </c>
      <c r="I844" s="64" t="s">
        <v>1852</v>
      </c>
      <c r="J844" s="75">
        <v>0.5</v>
      </c>
      <c r="K844" s="153" t="s">
        <v>848</v>
      </c>
      <c r="L844" s="11" t="s">
        <v>830</v>
      </c>
      <c r="W844" s="63">
        <v>1</v>
      </c>
    </row>
    <row r="845" spans="2:24" ht="45" customHeight="1" x14ac:dyDescent="0.5">
      <c r="B845" s="133">
        <v>801</v>
      </c>
      <c r="C845" s="20" t="s">
        <v>348</v>
      </c>
      <c r="D845" s="16" t="s">
        <v>827</v>
      </c>
      <c r="E845" s="15" t="s">
        <v>836</v>
      </c>
      <c r="F845" s="15" t="s">
        <v>845</v>
      </c>
      <c r="G845" s="252"/>
      <c r="H845" s="71">
        <f t="shared" si="33"/>
        <v>734</v>
      </c>
      <c r="I845" s="64" t="s">
        <v>1853</v>
      </c>
      <c r="J845" s="71">
        <v>1</v>
      </c>
      <c r="K845" s="153" t="s">
        <v>3155</v>
      </c>
      <c r="L845" s="11" t="s">
        <v>830</v>
      </c>
      <c r="W845" s="63">
        <v>1</v>
      </c>
    </row>
    <row r="846" spans="2:24" ht="45" customHeight="1" x14ac:dyDescent="0.5">
      <c r="B846" s="133">
        <v>802</v>
      </c>
      <c r="G846" s="142" t="s">
        <v>3156</v>
      </c>
      <c r="H846" s="143"/>
      <c r="I846" s="143"/>
      <c r="J846" s="142"/>
      <c r="K846" s="142"/>
      <c r="M846" s="55"/>
      <c r="N846" s="55"/>
      <c r="O846" s="55"/>
      <c r="P846" s="55"/>
      <c r="Q846" s="56"/>
      <c r="R846" s="57"/>
      <c r="S846" s="58">
        <v>3</v>
      </c>
      <c r="T846" s="57" t="s">
        <v>1256</v>
      </c>
      <c r="U846" s="58"/>
      <c r="V846" s="57"/>
      <c r="W846" s="59">
        <f>SUM(W847:W852)</f>
        <v>6</v>
      </c>
      <c r="X846" s="57" t="s">
        <v>1258</v>
      </c>
    </row>
    <row r="847" spans="2:24" ht="45" customHeight="1" x14ac:dyDescent="0.5">
      <c r="B847" s="133">
        <v>803</v>
      </c>
      <c r="C847" s="20" t="s">
        <v>348</v>
      </c>
      <c r="D847" s="16" t="s">
        <v>827</v>
      </c>
      <c r="E847" s="14" t="s">
        <v>849</v>
      </c>
      <c r="F847" s="14" t="s">
        <v>850</v>
      </c>
      <c r="G847" s="244" t="s">
        <v>3157</v>
      </c>
      <c r="H847" s="144">
        <f>+H845+1</f>
        <v>735</v>
      </c>
      <c r="I847" s="64" t="s">
        <v>1854</v>
      </c>
      <c r="J847" s="144">
        <v>4</v>
      </c>
      <c r="K847" s="152" t="s">
        <v>851</v>
      </c>
      <c r="L847" s="11" t="s">
        <v>830</v>
      </c>
      <c r="W847" s="63">
        <v>1</v>
      </c>
    </row>
    <row r="848" spans="2:24" ht="45" customHeight="1" x14ac:dyDescent="0.5">
      <c r="B848" s="133">
        <v>806</v>
      </c>
      <c r="C848" s="20" t="s">
        <v>348</v>
      </c>
      <c r="D848" s="16" t="s">
        <v>827</v>
      </c>
      <c r="E848" s="14" t="s">
        <v>849</v>
      </c>
      <c r="F848" s="14" t="s">
        <v>850</v>
      </c>
      <c r="G848" s="245"/>
      <c r="H848" s="144">
        <f>+H847+1</f>
        <v>736</v>
      </c>
      <c r="I848" s="64" t="s">
        <v>1855</v>
      </c>
      <c r="J848" s="144">
        <v>1</v>
      </c>
      <c r="K848" s="152" t="s">
        <v>852</v>
      </c>
      <c r="L848" s="11" t="s">
        <v>830</v>
      </c>
      <c r="W848" s="63">
        <v>1</v>
      </c>
    </row>
    <row r="849" spans="2:24" ht="45" customHeight="1" x14ac:dyDescent="0.5">
      <c r="B849" s="133"/>
      <c r="C849" s="20" t="s">
        <v>348</v>
      </c>
      <c r="D849" s="16" t="s">
        <v>827</v>
      </c>
      <c r="E849" s="14" t="s">
        <v>849</v>
      </c>
      <c r="F849" s="14" t="s">
        <v>850</v>
      </c>
      <c r="G849" s="246"/>
      <c r="H849" s="144">
        <f>+H848+1</f>
        <v>737</v>
      </c>
      <c r="I849" s="64" t="s">
        <v>1856</v>
      </c>
      <c r="J849" s="144">
        <v>1</v>
      </c>
      <c r="K849" s="152" t="s">
        <v>853</v>
      </c>
      <c r="L849" s="11" t="s">
        <v>830</v>
      </c>
      <c r="W849" s="63">
        <v>1</v>
      </c>
    </row>
    <row r="850" spans="2:24" ht="45" customHeight="1" x14ac:dyDescent="0.5">
      <c r="B850" s="133">
        <v>807</v>
      </c>
      <c r="C850" s="20" t="s">
        <v>348</v>
      </c>
      <c r="D850" s="16" t="s">
        <v>827</v>
      </c>
      <c r="E850" s="14" t="s">
        <v>849</v>
      </c>
      <c r="F850" s="9" t="s">
        <v>854</v>
      </c>
      <c r="G850" s="154" t="s">
        <v>3158</v>
      </c>
      <c r="H850" s="60">
        <f>+H849+1</f>
        <v>738</v>
      </c>
      <c r="I850" s="64" t="s">
        <v>1857</v>
      </c>
      <c r="J850" s="60">
        <v>3</v>
      </c>
      <c r="K850" s="154" t="s">
        <v>855</v>
      </c>
      <c r="L850" s="11" t="s">
        <v>830</v>
      </c>
      <c r="W850" s="63">
        <v>1</v>
      </c>
    </row>
    <row r="851" spans="2:24" ht="45" customHeight="1" x14ac:dyDescent="0.5">
      <c r="B851" s="133">
        <v>808</v>
      </c>
      <c r="C851" s="20" t="s">
        <v>348</v>
      </c>
      <c r="D851" s="16" t="s">
        <v>827</v>
      </c>
      <c r="E851" s="14" t="s">
        <v>849</v>
      </c>
      <c r="F851" s="14" t="s">
        <v>856</v>
      </c>
      <c r="G851" s="244" t="s">
        <v>3159</v>
      </c>
      <c r="H851" s="144">
        <f>+H850+1</f>
        <v>739</v>
      </c>
      <c r="I851" s="64" t="s">
        <v>1858</v>
      </c>
      <c r="J851" s="144">
        <v>6</v>
      </c>
      <c r="K851" s="152" t="s">
        <v>857</v>
      </c>
      <c r="L851" s="11" t="s">
        <v>830</v>
      </c>
      <c r="W851" s="63">
        <v>1</v>
      </c>
    </row>
    <row r="852" spans="2:24" ht="45" customHeight="1" x14ac:dyDescent="0.5">
      <c r="B852" s="133">
        <v>809</v>
      </c>
      <c r="C852" s="20" t="s">
        <v>348</v>
      </c>
      <c r="D852" s="16" t="s">
        <v>827</v>
      </c>
      <c r="E852" s="14" t="s">
        <v>849</v>
      </c>
      <c r="F852" s="14" t="s">
        <v>856</v>
      </c>
      <c r="G852" s="246"/>
      <c r="H852" s="144">
        <f>+H851+1</f>
        <v>740</v>
      </c>
      <c r="I852" s="64" t="s">
        <v>1859</v>
      </c>
      <c r="J852" s="144">
        <v>1</v>
      </c>
      <c r="K852" s="152" t="s">
        <v>858</v>
      </c>
      <c r="L852" s="11" t="s">
        <v>830</v>
      </c>
      <c r="W852" s="63">
        <v>1</v>
      </c>
    </row>
    <row r="853" spans="2:24" ht="45" customHeight="1" x14ac:dyDescent="0.5">
      <c r="B853" s="133">
        <v>810</v>
      </c>
      <c r="G853" s="142" t="s">
        <v>3160</v>
      </c>
      <c r="H853" s="143"/>
      <c r="I853" s="143"/>
      <c r="J853" s="142"/>
      <c r="K853" s="142"/>
      <c r="M853" s="55"/>
      <c r="N853" s="55"/>
      <c r="O853" s="55"/>
      <c r="P853" s="55"/>
      <c r="Q853" s="56"/>
      <c r="R853" s="57"/>
      <c r="S853" s="58">
        <v>4</v>
      </c>
      <c r="T853" s="57" t="s">
        <v>1256</v>
      </c>
      <c r="U853" s="58"/>
      <c r="V853" s="57"/>
      <c r="W853" s="59">
        <f>SUM(W854:W862)</f>
        <v>9</v>
      </c>
      <c r="X853" s="57" t="s">
        <v>1258</v>
      </c>
    </row>
    <row r="854" spans="2:24" ht="45" customHeight="1" x14ac:dyDescent="0.5">
      <c r="B854" s="133">
        <v>811</v>
      </c>
      <c r="C854" s="20" t="s">
        <v>348</v>
      </c>
      <c r="D854" s="16" t="s">
        <v>827</v>
      </c>
      <c r="E854" s="15" t="s">
        <v>859</v>
      </c>
      <c r="F854" s="15" t="s">
        <v>860</v>
      </c>
      <c r="G854" s="250" t="s">
        <v>3161</v>
      </c>
      <c r="H854" s="71">
        <f>+H852+1</f>
        <v>741</v>
      </c>
      <c r="I854" s="64" t="s">
        <v>1860</v>
      </c>
      <c r="J854" s="71">
        <v>3</v>
      </c>
      <c r="K854" s="153" t="s">
        <v>861</v>
      </c>
      <c r="L854" s="11" t="s">
        <v>830</v>
      </c>
      <c r="W854" s="63">
        <v>1</v>
      </c>
    </row>
    <row r="855" spans="2:24" ht="45" customHeight="1" x14ac:dyDescent="0.5">
      <c r="B855" s="133">
        <v>812</v>
      </c>
      <c r="C855" s="20" t="s">
        <v>348</v>
      </c>
      <c r="D855" s="16" t="s">
        <v>827</v>
      </c>
      <c r="E855" s="15" t="s">
        <v>859</v>
      </c>
      <c r="F855" s="15" t="s">
        <v>860</v>
      </c>
      <c r="G855" s="251"/>
      <c r="H855" s="71">
        <f t="shared" ref="H855:H862" si="34">+H854+1</f>
        <v>742</v>
      </c>
      <c r="I855" s="64" t="s">
        <v>1861</v>
      </c>
      <c r="J855" s="71">
        <v>6</v>
      </c>
      <c r="K855" s="153" t="s">
        <v>862</v>
      </c>
      <c r="L855" s="11" t="s">
        <v>830</v>
      </c>
      <c r="W855" s="63">
        <v>1</v>
      </c>
    </row>
    <row r="856" spans="2:24" ht="45" customHeight="1" x14ac:dyDescent="0.5">
      <c r="B856" s="133">
        <v>813</v>
      </c>
      <c r="C856" s="20" t="s">
        <v>348</v>
      </c>
      <c r="D856" s="16" t="s">
        <v>827</v>
      </c>
      <c r="E856" s="15" t="s">
        <v>859</v>
      </c>
      <c r="F856" s="15" t="s">
        <v>860</v>
      </c>
      <c r="G856" s="252"/>
      <c r="H856" s="71">
        <f t="shared" si="34"/>
        <v>743</v>
      </c>
      <c r="I856" s="64" t="s">
        <v>1862</v>
      </c>
      <c r="J856" s="71">
        <v>2</v>
      </c>
      <c r="K856" s="153" t="s">
        <v>863</v>
      </c>
      <c r="L856" s="11" t="s">
        <v>830</v>
      </c>
      <c r="W856" s="63">
        <v>1</v>
      </c>
    </row>
    <row r="857" spans="2:24" ht="45" customHeight="1" x14ac:dyDescent="0.5">
      <c r="B857" s="133">
        <v>814</v>
      </c>
      <c r="C857" s="20" t="s">
        <v>348</v>
      </c>
      <c r="D857" s="16" t="s">
        <v>827</v>
      </c>
      <c r="E857" s="15" t="s">
        <v>859</v>
      </c>
      <c r="F857" s="9" t="s">
        <v>864</v>
      </c>
      <c r="G857" s="247" t="s">
        <v>3162</v>
      </c>
      <c r="H857" s="60">
        <f t="shared" si="34"/>
        <v>744</v>
      </c>
      <c r="I857" s="64" t="s">
        <v>1863</v>
      </c>
      <c r="J857" s="60">
        <v>1</v>
      </c>
      <c r="K857" s="154" t="s">
        <v>865</v>
      </c>
      <c r="L857" s="11" t="s">
        <v>830</v>
      </c>
      <c r="W857" s="63">
        <v>1</v>
      </c>
    </row>
    <row r="858" spans="2:24" ht="45" customHeight="1" x14ac:dyDescent="0.5">
      <c r="B858" s="133">
        <v>815</v>
      </c>
      <c r="C858" s="20" t="s">
        <v>348</v>
      </c>
      <c r="D858" s="16" t="s">
        <v>827</v>
      </c>
      <c r="E858" s="15" t="s">
        <v>859</v>
      </c>
      <c r="F858" s="9" t="s">
        <v>864</v>
      </c>
      <c r="G858" s="249"/>
      <c r="H858" s="60">
        <f t="shared" si="34"/>
        <v>745</v>
      </c>
      <c r="I858" s="64" t="s">
        <v>1864</v>
      </c>
      <c r="J858" s="60">
        <v>2</v>
      </c>
      <c r="K858" s="154" t="s">
        <v>866</v>
      </c>
      <c r="L858" s="11" t="s">
        <v>830</v>
      </c>
      <c r="W858" s="63">
        <v>1</v>
      </c>
    </row>
    <row r="859" spans="2:24" ht="45" customHeight="1" x14ac:dyDescent="0.5">
      <c r="B859" s="133">
        <v>816</v>
      </c>
      <c r="C859" s="20" t="s">
        <v>348</v>
      </c>
      <c r="D859" s="16" t="s">
        <v>827</v>
      </c>
      <c r="E859" s="15" t="s">
        <v>859</v>
      </c>
      <c r="F859" s="9" t="s">
        <v>864</v>
      </c>
      <c r="G859" s="248"/>
      <c r="H859" s="60">
        <f t="shared" si="34"/>
        <v>746</v>
      </c>
      <c r="I859" s="64" t="s">
        <v>1865</v>
      </c>
      <c r="J859" s="60">
        <v>1</v>
      </c>
      <c r="K859" s="154" t="s">
        <v>867</v>
      </c>
      <c r="L859" s="11" t="s">
        <v>830</v>
      </c>
      <c r="W859" s="63">
        <v>1</v>
      </c>
    </row>
    <row r="860" spans="2:24" ht="45" customHeight="1" x14ac:dyDescent="0.5">
      <c r="B860" s="133">
        <v>817</v>
      </c>
      <c r="C860" s="20" t="s">
        <v>348</v>
      </c>
      <c r="D860" s="16" t="s">
        <v>827</v>
      </c>
      <c r="E860" s="15" t="s">
        <v>859</v>
      </c>
      <c r="F860" s="15" t="s">
        <v>868</v>
      </c>
      <c r="G860" s="250" t="s">
        <v>3163</v>
      </c>
      <c r="H860" s="71">
        <f t="shared" si="34"/>
        <v>747</v>
      </c>
      <c r="I860" s="64" t="s">
        <v>1866</v>
      </c>
      <c r="J860" s="71">
        <v>4</v>
      </c>
      <c r="K860" s="153" t="s">
        <v>869</v>
      </c>
      <c r="L860" s="11" t="s">
        <v>830</v>
      </c>
      <c r="W860" s="63">
        <v>1</v>
      </c>
    </row>
    <row r="861" spans="2:24" ht="45" customHeight="1" x14ac:dyDescent="0.5">
      <c r="B861" s="133">
        <v>818</v>
      </c>
      <c r="C861" s="20" t="s">
        <v>348</v>
      </c>
      <c r="D861" s="16" t="s">
        <v>827</v>
      </c>
      <c r="E861" s="15" t="s">
        <v>859</v>
      </c>
      <c r="F861" s="15" t="s">
        <v>868</v>
      </c>
      <c r="G861" s="252"/>
      <c r="H861" s="71">
        <f t="shared" si="34"/>
        <v>748</v>
      </c>
      <c r="I861" s="64" t="s">
        <v>1867</v>
      </c>
      <c r="J861" s="75">
        <v>0.3</v>
      </c>
      <c r="K861" s="153" t="s">
        <v>870</v>
      </c>
      <c r="L861" s="11" t="s">
        <v>830</v>
      </c>
      <c r="W861" s="63">
        <v>1</v>
      </c>
    </row>
    <row r="862" spans="2:24" ht="45" customHeight="1" x14ac:dyDescent="0.5">
      <c r="B862" s="133">
        <v>819</v>
      </c>
      <c r="C862" s="20" t="s">
        <v>348</v>
      </c>
      <c r="D862" s="16" t="s">
        <v>827</v>
      </c>
      <c r="E862" s="15" t="s">
        <v>859</v>
      </c>
      <c r="F862" s="9" t="s">
        <v>871</v>
      </c>
      <c r="G862" s="154" t="s">
        <v>3164</v>
      </c>
      <c r="H862" s="60">
        <f t="shared" si="34"/>
        <v>749</v>
      </c>
      <c r="I862" s="64" t="s">
        <v>1868</v>
      </c>
      <c r="J862" s="158">
        <v>2</v>
      </c>
      <c r="K862" s="162" t="s">
        <v>872</v>
      </c>
      <c r="L862" s="11" t="s">
        <v>830</v>
      </c>
      <c r="W862" s="63">
        <v>1</v>
      </c>
    </row>
    <row r="863" spans="2:24" ht="45" customHeight="1" x14ac:dyDescent="0.5">
      <c r="B863" s="133">
        <v>820</v>
      </c>
      <c r="G863" s="138" t="s">
        <v>3165</v>
      </c>
      <c r="H863" s="139"/>
      <c r="I863" s="139"/>
      <c r="J863" s="139"/>
      <c r="K863" s="160"/>
      <c r="M863" s="51"/>
      <c r="N863" s="51"/>
      <c r="O863" s="51"/>
      <c r="P863" s="51"/>
      <c r="Q863" s="52">
        <v>3</v>
      </c>
      <c r="R863" s="53" t="s">
        <v>1255</v>
      </c>
      <c r="S863" s="54">
        <f>SUM(S864:S877)</f>
        <v>5</v>
      </c>
      <c r="T863" s="53" t="s">
        <v>1256</v>
      </c>
      <c r="U863" s="54">
        <v>4</v>
      </c>
      <c r="V863" s="53" t="s">
        <v>1257</v>
      </c>
      <c r="W863" s="65">
        <f>SUM(W864:W877)/2</f>
        <v>11</v>
      </c>
      <c r="X863" s="53" t="s">
        <v>1258</v>
      </c>
    </row>
    <row r="864" spans="2:24" ht="45" customHeight="1" x14ac:dyDescent="0.5">
      <c r="B864" s="133">
        <v>821</v>
      </c>
      <c r="G864" s="142" t="s">
        <v>3166</v>
      </c>
      <c r="H864" s="143"/>
      <c r="I864" s="143"/>
      <c r="J864" s="142"/>
      <c r="K864" s="142"/>
      <c r="M864" s="55"/>
      <c r="N864" s="55"/>
      <c r="O864" s="55"/>
      <c r="P864" s="55"/>
      <c r="Q864" s="56"/>
      <c r="R864" s="57"/>
      <c r="S864" s="58">
        <v>2</v>
      </c>
      <c r="T864" s="57" t="s">
        <v>1256</v>
      </c>
      <c r="U864" s="58"/>
      <c r="V864" s="57"/>
      <c r="W864" s="59">
        <f>SUM(W865:W868)</f>
        <v>4</v>
      </c>
      <c r="X864" s="57" t="s">
        <v>1258</v>
      </c>
    </row>
    <row r="865" spans="2:24" ht="45" customHeight="1" x14ac:dyDescent="0.5">
      <c r="B865" s="133">
        <v>822</v>
      </c>
      <c r="C865" s="20" t="s">
        <v>348</v>
      </c>
      <c r="D865" s="13" t="s">
        <v>875</v>
      </c>
      <c r="E865" s="14" t="s">
        <v>876</v>
      </c>
      <c r="F865" s="14" t="s">
        <v>877</v>
      </c>
      <c r="G865" s="244" t="s">
        <v>3167</v>
      </c>
      <c r="H865" s="144">
        <f>+H862+1</f>
        <v>750</v>
      </c>
      <c r="I865" s="64" t="s">
        <v>1869</v>
      </c>
      <c r="J865" s="144">
        <v>200</v>
      </c>
      <c r="K865" s="152" t="s">
        <v>3168</v>
      </c>
      <c r="L865" s="11" t="s">
        <v>879</v>
      </c>
      <c r="W865" s="63">
        <v>1</v>
      </c>
    </row>
    <row r="866" spans="2:24" ht="45" customHeight="1" x14ac:dyDescent="0.5">
      <c r="B866" s="133">
        <v>823</v>
      </c>
      <c r="C866" s="20" t="s">
        <v>348</v>
      </c>
      <c r="D866" s="13" t="s">
        <v>875</v>
      </c>
      <c r="E866" s="14" t="s">
        <v>876</v>
      </c>
      <c r="F866" s="14" t="s">
        <v>877</v>
      </c>
      <c r="G866" s="245"/>
      <c r="H866" s="144">
        <f>+H865+1</f>
        <v>751</v>
      </c>
      <c r="I866" s="64" t="s">
        <v>1870</v>
      </c>
      <c r="J866" s="144">
        <v>5</v>
      </c>
      <c r="K866" s="152" t="s">
        <v>880</v>
      </c>
      <c r="L866" s="11" t="s">
        <v>879</v>
      </c>
      <c r="W866" s="63">
        <v>1</v>
      </c>
    </row>
    <row r="867" spans="2:24" ht="45" customHeight="1" x14ac:dyDescent="0.5">
      <c r="B867" s="133">
        <v>824</v>
      </c>
      <c r="C867" s="20" t="s">
        <v>348</v>
      </c>
      <c r="D867" s="13" t="s">
        <v>875</v>
      </c>
      <c r="E867" s="14" t="s">
        <v>876</v>
      </c>
      <c r="F867" s="14" t="s">
        <v>877</v>
      </c>
      <c r="G867" s="246"/>
      <c r="H867" s="144">
        <f>+H866+1</f>
        <v>752</v>
      </c>
      <c r="I867" s="64" t="s">
        <v>1871</v>
      </c>
      <c r="J867" s="144">
        <v>2</v>
      </c>
      <c r="K867" s="152" t="s">
        <v>881</v>
      </c>
      <c r="L867" s="11" t="s">
        <v>879</v>
      </c>
      <c r="W867" s="63">
        <v>1</v>
      </c>
    </row>
    <row r="868" spans="2:24" ht="45" customHeight="1" x14ac:dyDescent="0.5">
      <c r="B868" s="133">
        <v>825</v>
      </c>
      <c r="C868" s="20" t="s">
        <v>348</v>
      </c>
      <c r="D868" s="13" t="s">
        <v>875</v>
      </c>
      <c r="E868" s="14" t="s">
        <v>876</v>
      </c>
      <c r="F868" s="9" t="s">
        <v>882</v>
      </c>
      <c r="G868" s="154" t="s">
        <v>883</v>
      </c>
      <c r="H868" s="60">
        <f>+H867+1</f>
        <v>753</v>
      </c>
      <c r="I868" s="64" t="s">
        <v>1872</v>
      </c>
      <c r="J868" s="60">
        <v>5</v>
      </c>
      <c r="K868" s="165" t="s">
        <v>884</v>
      </c>
      <c r="L868" s="11" t="s">
        <v>879</v>
      </c>
      <c r="W868" s="63">
        <v>1</v>
      </c>
    </row>
    <row r="869" spans="2:24" ht="45" customHeight="1" x14ac:dyDescent="0.5">
      <c r="B869" s="133">
        <v>826</v>
      </c>
      <c r="G869" s="142" t="s">
        <v>3169</v>
      </c>
      <c r="H869" s="143"/>
      <c r="I869" s="143"/>
      <c r="J869" s="142"/>
      <c r="K869" s="142"/>
      <c r="M869" s="55"/>
      <c r="N869" s="55"/>
      <c r="O869" s="55"/>
      <c r="P869" s="55"/>
      <c r="Q869" s="56"/>
      <c r="R869" s="57"/>
      <c r="S869" s="58">
        <v>1</v>
      </c>
      <c r="T869" s="57" t="s">
        <v>1256</v>
      </c>
      <c r="U869" s="58"/>
      <c r="V869" s="57"/>
      <c r="W869" s="59">
        <f>SUM(W870:W873)</f>
        <v>4</v>
      </c>
      <c r="X869" s="57" t="s">
        <v>1258</v>
      </c>
    </row>
    <row r="870" spans="2:24" ht="45" customHeight="1" x14ac:dyDescent="0.5">
      <c r="B870" s="133">
        <v>827</v>
      </c>
      <c r="C870" s="20" t="s">
        <v>348</v>
      </c>
      <c r="D870" s="13" t="s">
        <v>875</v>
      </c>
      <c r="E870" s="15" t="s">
        <v>886</v>
      </c>
      <c r="F870" s="15" t="s">
        <v>887</v>
      </c>
      <c r="G870" s="250" t="s">
        <v>3170</v>
      </c>
      <c r="H870" s="71">
        <f>+H868+1</f>
        <v>754</v>
      </c>
      <c r="I870" s="64" t="s">
        <v>1873</v>
      </c>
      <c r="J870" s="71">
        <v>200</v>
      </c>
      <c r="K870" s="153" t="s">
        <v>889</v>
      </c>
      <c r="L870" s="11" t="s">
        <v>879</v>
      </c>
      <c r="W870" s="63">
        <v>1</v>
      </c>
    </row>
    <row r="871" spans="2:24" ht="45" customHeight="1" x14ac:dyDescent="0.5">
      <c r="B871" s="133">
        <v>828</v>
      </c>
      <c r="C871" s="20" t="s">
        <v>348</v>
      </c>
      <c r="D871" s="13" t="s">
        <v>875</v>
      </c>
      <c r="E871" s="15" t="s">
        <v>886</v>
      </c>
      <c r="F871" s="15" t="s">
        <v>887</v>
      </c>
      <c r="G871" s="251"/>
      <c r="H871" s="71">
        <f>+H870+1</f>
        <v>755</v>
      </c>
      <c r="I871" s="64" t="s">
        <v>1874</v>
      </c>
      <c r="J871" s="71">
        <v>500</v>
      </c>
      <c r="K871" s="153" t="s">
        <v>890</v>
      </c>
      <c r="L871" s="11" t="s">
        <v>879</v>
      </c>
      <c r="W871" s="63">
        <v>1</v>
      </c>
    </row>
    <row r="872" spans="2:24" ht="45" customHeight="1" x14ac:dyDescent="0.5">
      <c r="B872" s="133">
        <v>829</v>
      </c>
      <c r="C872" s="20" t="s">
        <v>348</v>
      </c>
      <c r="D872" s="13" t="s">
        <v>875</v>
      </c>
      <c r="E872" s="15" t="s">
        <v>886</v>
      </c>
      <c r="F872" s="15" t="s">
        <v>887</v>
      </c>
      <c r="G872" s="251"/>
      <c r="H872" s="71">
        <f>+H871+1</f>
        <v>756</v>
      </c>
      <c r="I872" s="64" t="s">
        <v>1875</v>
      </c>
      <c r="J872" s="71">
        <v>200</v>
      </c>
      <c r="K872" s="153" t="s">
        <v>891</v>
      </c>
      <c r="L872" s="11" t="s">
        <v>879</v>
      </c>
      <c r="W872" s="63">
        <v>1</v>
      </c>
    </row>
    <row r="873" spans="2:24" ht="45" customHeight="1" x14ac:dyDescent="0.5">
      <c r="B873" s="133">
        <v>830</v>
      </c>
      <c r="C873" s="20" t="s">
        <v>348</v>
      </c>
      <c r="D873" s="13" t="s">
        <v>875</v>
      </c>
      <c r="E873" s="15" t="s">
        <v>886</v>
      </c>
      <c r="F873" s="15" t="s">
        <v>887</v>
      </c>
      <c r="G873" s="252"/>
      <c r="H873" s="71">
        <f>+H872+1</f>
        <v>757</v>
      </c>
      <c r="I873" s="64" t="s">
        <v>1876</v>
      </c>
      <c r="J873" s="71">
        <v>1</v>
      </c>
      <c r="K873" s="153" t="s">
        <v>892</v>
      </c>
      <c r="L873" s="11" t="s">
        <v>879</v>
      </c>
      <c r="W873" s="63">
        <v>1</v>
      </c>
    </row>
    <row r="874" spans="2:24" ht="45" customHeight="1" x14ac:dyDescent="0.5">
      <c r="B874" s="133">
        <v>831</v>
      </c>
      <c r="G874" s="142" t="s">
        <v>3171</v>
      </c>
      <c r="H874" s="143"/>
      <c r="I874" s="143"/>
      <c r="J874" s="142"/>
      <c r="K874" s="142"/>
      <c r="M874" s="55"/>
      <c r="N874" s="55"/>
      <c r="O874" s="55"/>
      <c r="P874" s="55"/>
      <c r="Q874" s="56"/>
      <c r="R874" s="57"/>
      <c r="S874" s="58">
        <v>2</v>
      </c>
      <c r="T874" s="57" t="s">
        <v>1256</v>
      </c>
      <c r="U874" s="58"/>
      <c r="V874" s="57"/>
      <c r="W874" s="59">
        <f>SUM(W875:W877)</f>
        <v>3</v>
      </c>
      <c r="X874" s="57" t="s">
        <v>1258</v>
      </c>
    </row>
    <row r="875" spans="2:24" ht="45" customHeight="1" x14ac:dyDescent="0.5">
      <c r="B875" s="133">
        <v>832</v>
      </c>
      <c r="C875" s="20" t="s">
        <v>348</v>
      </c>
      <c r="D875" s="13" t="s">
        <v>875</v>
      </c>
      <c r="E875" s="14" t="s">
        <v>894</v>
      </c>
      <c r="F875" s="14" t="s">
        <v>895</v>
      </c>
      <c r="G875" s="244" t="s">
        <v>3172</v>
      </c>
      <c r="H875" s="144">
        <f>+H873+1</f>
        <v>758</v>
      </c>
      <c r="I875" s="64" t="s">
        <v>1877</v>
      </c>
      <c r="J875" s="144">
        <v>40</v>
      </c>
      <c r="K875" s="152" t="s">
        <v>897</v>
      </c>
      <c r="L875" s="11" t="s">
        <v>879</v>
      </c>
      <c r="W875" s="63">
        <v>1</v>
      </c>
    </row>
    <row r="876" spans="2:24" ht="45" customHeight="1" x14ac:dyDescent="0.5">
      <c r="B876" s="133">
        <v>833</v>
      </c>
      <c r="C876" s="20" t="s">
        <v>348</v>
      </c>
      <c r="D876" s="13" t="s">
        <v>875</v>
      </c>
      <c r="E876" s="14" t="s">
        <v>894</v>
      </c>
      <c r="F876" s="14" t="s">
        <v>895</v>
      </c>
      <c r="G876" s="246"/>
      <c r="H876" s="144">
        <f>+H875+1</f>
        <v>759</v>
      </c>
      <c r="I876" s="64" t="s">
        <v>1878</v>
      </c>
      <c r="J876" s="144">
        <v>5</v>
      </c>
      <c r="K876" s="152" t="s">
        <v>898</v>
      </c>
      <c r="L876" s="11" t="s">
        <v>879</v>
      </c>
      <c r="W876" s="63">
        <v>1</v>
      </c>
    </row>
    <row r="877" spans="2:24" ht="45" customHeight="1" x14ac:dyDescent="0.5">
      <c r="B877" s="133">
        <v>834</v>
      </c>
      <c r="C877" s="20" t="s">
        <v>348</v>
      </c>
      <c r="D877" s="13" t="s">
        <v>875</v>
      </c>
      <c r="E877" s="14" t="s">
        <v>894</v>
      </c>
      <c r="F877" s="9" t="s">
        <v>899</v>
      </c>
      <c r="G877" s="154" t="s">
        <v>3173</v>
      </c>
      <c r="H877" s="60">
        <f>+H876+1</f>
        <v>760</v>
      </c>
      <c r="I877" s="64" t="s">
        <v>1879</v>
      </c>
      <c r="J877" s="60">
        <v>600</v>
      </c>
      <c r="K877" s="154" t="s">
        <v>901</v>
      </c>
      <c r="L877" s="11" t="s">
        <v>879</v>
      </c>
      <c r="W877" s="63">
        <v>1</v>
      </c>
    </row>
    <row r="878" spans="2:24" ht="45" customHeight="1" x14ac:dyDescent="0.5">
      <c r="B878" s="133">
        <v>835</v>
      </c>
      <c r="G878" s="184" t="s">
        <v>902</v>
      </c>
      <c r="H878" s="185"/>
      <c r="I878" s="186"/>
      <c r="J878" s="186"/>
      <c r="K878" s="187"/>
      <c r="M878" s="76"/>
      <c r="N878" s="76"/>
      <c r="O878" s="76">
        <v>3</v>
      </c>
      <c r="P878" s="76" t="s">
        <v>1254</v>
      </c>
      <c r="Q878" s="77">
        <f>SUM(Q879:Q966)</f>
        <v>7</v>
      </c>
      <c r="R878" s="78" t="s">
        <v>1255</v>
      </c>
      <c r="S878" s="77">
        <f>SUM(S879:S966)/2</f>
        <v>18</v>
      </c>
      <c r="T878" s="78" t="s">
        <v>1256</v>
      </c>
      <c r="U878" s="77">
        <f>SUM(U879:U966)</f>
        <v>22</v>
      </c>
      <c r="V878" s="78" t="s">
        <v>1257</v>
      </c>
      <c r="W878" s="77">
        <f>SUM(W879:W966)/3</f>
        <v>78</v>
      </c>
      <c r="X878" s="78" t="s">
        <v>1258</v>
      </c>
    </row>
    <row r="879" spans="2:24" ht="45" customHeight="1" x14ac:dyDescent="0.5">
      <c r="B879" s="133">
        <v>836</v>
      </c>
      <c r="G879" s="138" t="s">
        <v>3174</v>
      </c>
      <c r="H879" s="139"/>
      <c r="I879" s="139"/>
      <c r="J879" s="139"/>
      <c r="K879" s="160"/>
      <c r="M879" s="51"/>
      <c r="N879" s="51"/>
      <c r="O879" s="51"/>
      <c r="P879" s="51"/>
      <c r="Q879" s="52">
        <v>4</v>
      </c>
      <c r="R879" s="53" t="s">
        <v>1255</v>
      </c>
      <c r="S879" s="54">
        <f>SUM(S880:S898)</f>
        <v>7</v>
      </c>
      <c r="T879" s="53" t="s">
        <v>1256</v>
      </c>
      <c r="U879" s="54">
        <v>3</v>
      </c>
      <c r="V879" s="53" t="s">
        <v>1257</v>
      </c>
      <c r="W879" s="54">
        <f>SUM(W880:W898)/2</f>
        <v>15</v>
      </c>
      <c r="X879" s="53" t="s">
        <v>1258</v>
      </c>
    </row>
    <row r="880" spans="2:24" ht="45" customHeight="1" x14ac:dyDescent="0.5">
      <c r="B880" s="133">
        <v>837</v>
      </c>
      <c r="G880" s="142" t="s">
        <v>3175</v>
      </c>
      <c r="H880" s="143"/>
      <c r="I880" s="143"/>
      <c r="J880" s="142"/>
      <c r="K880" s="142"/>
      <c r="M880" s="55"/>
      <c r="N880" s="55"/>
      <c r="O880" s="55"/>
      <c r="P880" s="55"/>
      <c r="Q880" s="56"/>
      <c r="R880" s="57"/>
      <c r="S880" s="58">
        <v>2</v>
      </c>
      <c r="T880" s="57" t="s">
        <v>1256</v>
      </c>
      <c r="U880" s="58"/>
      <c r="V880" s="57"/>
      <c r="W880" s="59">
        <f>SUM(W881:W884)</f>
        <v>4</v>
      </c>
      <c r="X880" s="57" t="s">
        <v>1258</v>
      </c>
    </row>
    <row r="881" spans="2:24" ht="45" customHeight="1" x14ac:dyDescent="0.5">
      <c r="B881" s="133">
        <v>838</v>
      </c>
      <c r="C881" s="9" t="s">
        <v>903</v>
      </c>
      <c r="D881" s="13" t="s">
        <v>904</v>
      </c>
      <c r="E881" s="14" t="s">
        <v>905</v>
      </c>
      <c r="F881" s="14" t="s">
        <v>906</v>
      </c>
      <c r="G881" s="152" t="s">
        <v>3176</v>
      </c>
      <c r="H881" s="144">
        <f>+H877+1</f>
        <v>761</v>
      </c>
      <c r="I881" s="64" t="s">
        <v>1880</v>
      </c>
      <c r="J881" s="157">
        <v>0.3</v>
      </c>
      <c r="K881" s="152" t="s">
        <v>907</v>
      </c>
      <c r="L881" s="11" t="s">
        <v>908</v>
      </c>
      <c r="W881" s="63">
        <v>1</v>
      </c>
    </row>
    <row r="882" spans="2:24" ht="45" customHeight="1" x14ac:dyDescent="0.5">
      <c r="B882" s="133">
        <v>839</v>
      </c>
      <c r="C882" s="9" t="s">
        <v>903</v>
      </c>
      <c r="D882" s="13" t="s">
        <v>904</v>
      </c>
      <c r="E882" s="14" t="s">
        <v>905</v>
      </c>
      <c r="F882" s="9" t="s">
        <v>909</v>
      </c>
      <c r="G882" s="247" t="s">
        <v>3177</v>
      </c>
      <c r="H882" s="60">
        <f>+H881+1</f>
        <v>762</v>
      </c>
      <c r="I882" s="64" t="s">
        <v>1881</v>
      </c>
      <c r="J882" s="60">
        <v>5</v>
      </c>
      <c r="K882" s="154" t="s">
        <v>910</v>
      </c>
      <c r="L882" s="11" t="s">
        <v>908</v>
      </c>
      <c r="W882" s="63">
        <v>1</v>
      </c>
    </row>
    <row r="883" spans="2:24" ht="45" customHeight="1" x14ac:dyDescent="0.5">
      <c r="B883" s="133">
        <v>840</v>
      </c>
      <c r="C883" s="9" t="s">
        <v>903</v>
      </c>
      <c r="D883" s="13" t="s">
        <v>904</v>
      </c>
      <c r="E883" s="14" t="s">
        <v>905</v>
      </c>
      <c r="F883" s="9" t="s">
        <v>909</v>
      </c>
      <c r="G883" s="249"/>
      <c r="H883" s="60">
        <f>+H882+1</f>
        <v>763</v>
      </c>
      <c r="I883" s="64" t="s">
        <v>1882</v>
      </c>
      <c r="J883" s="60">
        <v>90</v>
      </c>
      <c r="K883" s="154" t="s">
        <v>911</v>
      </c>
      <c r="L883" s="11" t="s">
        <v>908</v>
      </c>
      <c r="W883" s="63">
        <v>1</v>
      </c>
    </row>
    <row r="884" spans="2:24" ht="45" customHeight="1" x14ac:dyDescent="0.5">
      <c r="B884" s="133">
        <v>841</v>
      </c>
      <c r="C884" s="9" t="s">
        <v>903</v>
      </c>
      <c r="D884" s="13" t="s">
        <v>904</v>
      </c>
      <c r="E884" s="14" t="s">
        <v>905</v>
      </c>
      <c r="F884" s="9" t="s">
        <v>909</v>
      </c>
      <c r="G884" s="248"/>
      <c r="H884" s="60">
        <f>+H883+1</f>
        <v>764</v>
      </c>
      <c r="I884" s="64" t="s">
        <v>1883</v>
      </c>
      <c r="J884" s="60">
        <v>850</v>
      </c>
      <c r="K884" s="154" t="s">
        <v>3178</v>
      </c>
      <c r="L884" s="11" t="s">
        <v>908</v>
      </c>
      <c r="W884" s="63">
        <v>1</v>
      </c>
    </row>
    <row r="885" spans="2:24" ht="45" customHeight="1" x14ac:dyDescent="0.5">
      <c r="B885" s="133">
        <v>842</v>
      </c>
      <c r="G885" s="142" t="s">
        <v>3179</v>
      </c>
      <c r="H885" s="143"/>
      <c r="I885" s="143"/>
      <c r="J885" s="142"/>
      <c r="K885" s="142"/>
      <c r="M885" s="55"/>
      <c r="N885" s="55"/>
      <c r="O885" s="55"/>
      <c r="P885" s="55"/>
      <c r="Q885" s="56"/>
      <c r="R885" s="57"/>
      <c r="S885" s="58">
        <v>1</v>
      </c>
      <c r="T885" s="57" t="s">
        <v>1256</v>
      </c>
      <c r="U885" s="58"/>
      <c r="V885" s="57"/>
      <c r="W885" s="59">
        <f>SUM(W886:W888)</f>
        <v>3</v>
      </c>
      <c r="X885" s="57" t="s">
        <v>1258</v>
      </c>
    </row>
    <row r="886" spans="2:24" ht="45" customHeight="1" x14ac:dyDescent="0.5">
      <c r="B886" s="133">
        <v>843</v>
      </c>
      <c r="C886" s="9" t="s">
        <v>903</v>
      </c>
      <c r="D886" s="13" t="s">
        <v>904</v>
      </c>
      <c r="E886" s="15" t="s">
        <v>912</v>
      </c>
      <c r="F886" s="15" t="s">
        <v>913</v>
      </c>
      <c r="G886" s="250" t="s">
        <v>3180</v>
      </c>
      <c r="H886" s="71">
        <f>+H884+1</f>
        <v>765</v>
      </c>
      <c r="I886" s="64" t="s">
        <v>1884</v>
      </c>
      <c r="J886" s="71">
        <v>200</v>
      </c>
      <c r="K886" s="153" t="s">
        <v>914</v>
      </c>
      <c r="L886" s="11" t="s">
        <v>908</v>
      </c>
      <c r="W886" s="63">
        <v>1</v>
      </c>
    </row>
    <row r="887" spans="2:24" ht="45" customHeight="1" x14ac:dyDescent="0.5">
      <c r="B887" s="133">
        <v>844</v>
      </c>
      <c r="C887" s="9" t="s">
        <v>903</v>
      </c>
      <c r="D887" s="13" t="s">
        <v>904</v>
      </c>
      <c r="E887" s="15" t="s">
        <v>912</v>
      </c>
      <c r="F887" s="15" t="s">
        <v>913</v>
      </c>
      <c r="G887" s="251"/>
      <c r="H887" s="71">
        <f>+H886+1</f>
        <v>766</v>
      </c>
      <c r="I887" s="64" t="s">
        <v>1885</v>
      </c>
      <c r="J887" s="71">
        <v>14</v>
      </c>
      <c r="K887" s="153" t="s">
        <v>915</v>
      </c>
      <c r="L887" s="11" t="s">
        <v>908</v>
      </c>
      <c r="W887" s="63">
        <v>1</v>
      </c>
    </row>
    <row r="888" spans="2:24" ht="45" customHeight="1" x14ac:dyDescent="0.5">
      <c r="B888" s="133">
        <v>845</v>
      </c>
      <c r="C888" s="9" t="s">
        <v>903</v>
      </c>
      <c r="D888" s="13" t="s">
        <v>904</v>
      </c>
      <c r="E888" s="15" t="s">
        <v>912</v>
      </c>
      <c r="F888" s="15" t="s">
        <v>913</v>
      </c>
      <c r="G888" s="252"/>
      <c r="H888" s="71">
        <f>+H887+1</f>
        <v>767</v>
      </c>
      <c r="I888" s="64" t="s">
        <v>1886</v>
      </c>
      <c r="J888" s="71">
        <v>2</v>
      </c>
      <c r="K888" s="153" t="s">
        <v>916</v>
      </c>
      <c r="L888" s="11" t="s">
        <v>908</v>
      </c>
      <c r="W888" s="63">
        <v>1</v>
      </c>
    </row>
    <row r="889" spans="2:24" ht="45" customHeight="1" x14ac:dyDescent="0.5">
      <c r="B889" s="133">
        <v>846</v>
      </c>
      <c r="G889" s="142" t="s">
        <v>3181</v>
      </c>
      <c r="H889" s="143"/>
      <c r="I889" s="143"/>
      <c r="J889" s="142"/>
      <c r="K889" s="142"/>
      <c r="M889" s="55"/>
      <c r="N889" s="55"/>
      <c r="O889" s="55"/>
      <c r="P889" s="55"/>
      <c r="Q889" s="56"/>
      <c r="R889" s="57"/>
      <c r="S889" s="58">
        <v>1</v>
      </c>
      <c r="T889" s="57" t="s">
        <v>1256</v>
      </c>
      <c r="U889" s="58"/>
      <c r="V889" s="57"/>
      <c r="W889" s="59">
        <f>SUM(W890:W892)</f>
        <v>3</v>
      </c>
      <c r="X889" s="57" t="s">
        <v>1258</v>
      </c>
    </row>
    <row r="890" spans="2:24" ht="45" customHeight="1" x14ac:dyDescent="0.5">
      <c r="B890" s="133">
        <v>847</v>
      </c>
      <c r="C890" s="9" t="s">
        <v>903</v>
      </c>
      <c r="D890" s="13" t="s">
        <v>904</v>
      </c>
      <c r="E890" s="14" t="s">
        <v>917</v>
      </c>
      <c r="F890" s="14" t="s">
        <v>918</v>
      </c>
      <c r="G890" s="291" t="s">
        <v>3182</v>
      </c>
      <c r="H890" s="188">
        <f>+H888+1</f>
        <v>768</v>
      </c>
      <c r="I890" s="64" t="s">
        <v>1887</v>
      </c>
      <c r="J890" s="188">
        <v>5</v>
      </c>
      <c r="K890" s="189" t="s">
        <v>3183</v>
      </c>
      <c r="L890" s="11" t="s">
        <v>908</v>
      </c>
      <c r="W890" s="63">
        <v>1</v>
      </c>
    </row>
    <row r="891" spans="2:24" ht="45" customHeight="1" x14ac:dyDescent="0.5">
      <c r="B891" s="133">
        <v>848</v>
      </c>
      <c r="C891" s="9" t="s">
        <v>903</v>
      </c>
      <c r="D891" s="13" t="s">
        <v>904</v>
      </c>
      <c r="E891" s="14" t="s">
        <v>917</v>
      </c>
      <c r="F891" s="14" t="s">
        <v>918</v>
      </c>
      <c r="G891" s="292"/>
      <c r="H891" s="188">
        <f>+H890+1</f>
        <v>769</v>
      </c>
      <c r="I891" s="64" t="s">
        <v>1888</v>
      </c>
      <c r="J891" s="188">
        <v>1</v>
      </c>
      <c r="K891" s="189" t="s">
        <v>919</v>
      </c>
      <c r="L891" s="11" t="s">
        <v>908</v>
      </c>
      <c r="W891" s="63">
        <v>1</v>
      </c>
    </row>
    <row r="892" spans="2:24" ht="45" customHeight="1" x14ac:dyDescent="0.5">
      <c r="B892" s="133">
        <v>849</v>
      </c>
      <c r="C892" s="9" t="s">
        <v>903</v>
      </c>
      <c r="D892" s="13" t="s">
        <v>904</v>
      </c>
      <c r="E892" s="14" t="s">
        <v>917</v>
      </c>
      <c r="F892" s="14" t="s">
        <v>918</v>
      </c>
      <c r="G892" s="293"/>
      <c r="H892" s="188">
        <f>+H891+1</f>
        <v>770</v>
      </c>
      <c r="I892" s="64" t="s">
        <v>1889</v>
      </c>
      <c r="J892" s="188">
        <v>2</v>
      </c>
      <c r="K892" s="189" t="s">
        <v>920</v>
      </c>
      <c r="L892" s="11" t="s">
        <v>908</v>
      </c>
      <c r="W892" s="63">
        <v>1</v>
      </c>
    </row>
    <row r="893" spans="2:24" ht="45" customHeight="1" x14ac:dyDescent="0.5">
      <c r="B893" s="133">
        <v>850</v>
      </c>
      <c r="G893" s="142" t="s">
        <v>3184</v>
      </c>
      <c r="H893" s="143"/>
      <c r="I893" s="143"/>
      <c r="J893" s="142"/>
      <c r="K893" s="142"/>
      <c r="M893" s="55"/>
      <c r="N893" s="55"/>
      <c r="O893" s="55"/>
      <c r="P893" s="55"/>
      <c r="Q893" s="56"/>
      <c r="R893" s="57"/>
      <c r="S893" s="58">
        <v>3</v>
      </c>
      <c r="T893" s="57" t="s">
        <v>1256</v>
      </c>
      <c r="U893" s="58"/>
      <c r="V893" s="57"/>
      <c r="W893" s="59">
        <f>SUM(W894:W898)</f>
        <v>5</v>
      </c>
      <c r="X893" s="57" t="s">
        <v>1258</v>
      </c>
    </row>
    <row r="894" spans="2:24" ht="45" customHeight="1" x14ac:dyDescent="0.5">
      <c r="B894" s="133">
        <v>851</v>
      </c>
      <c r="C894" s="9" t="s">
        <v>903</v>
      </c>
      <c r="D894" s="13" t="s">
        <v>904</v>
      </c>
      <c r="E894" s="15" t="s">
        <v>921</v>
      </c>
      <c r="F894" s="15" t="s">
        <v>922</v>
      </c>
      <c r="G894" s="250" t="s">
        <v>3185</v>
      </c>
      <c r="H894" s="71">
        <f>+H892+1</f>
        <v>771</v>
      </c>
      <c r="I894" s="64" t="s">
        <v>1890</v>
      </c>
      <c r="J894" s="75">
        <v>1</v>
      </c>
      <c r="K894" s="153" t="s">
        <v>923</v>
      </c>
      <c r="L894" s="11" t="s">
        <v>908</v>
      </c>
      <c r="W894" s="63">
        <v>1</v>
      </c>
    </row>
    <row r="895" spans="2:24" ht="45" customHeight="1" x14ac:dyDescent="0.5">
      <c r="B895" s="133">
        <v>852</v>
      </c>
      <c r="C895" s="9" t="s">
        <v>903</v>
      </c>
      <c r="D895" s="13" t="s">
        <v>904</v>
      </c>
      <c r="E895" s="15" t="s">
        <v>921</v>
      </c>
      <c r="F895" s="15" t="s">
        <v>922</v>
      </c>
      <c r="G895" s="252"/>
      <c r="H895" s="71">
        <f>+H894+1</f>
        <v>772</v>
      </c>
      <c r="I895" s="64" t="s">
        <v>1891</v>
      </c>
      <c r="J895" s="75">
        <v>1</v>
      </c>
      <c r="K895" s="153" t="s">
        <v>924</v>
      </c>
      <c r="L895" s="11" t="s">
        <v>908</v>
      </c>
      <c r="W895" s="63">
        <v>1</v>
      </c>
    </row>
    <row r="896" spans="2:24" ht="45" customHeight="1" x14ac:dyDescent="0.5">
      <c r="B896" s="133">
        <v>853</v>
      </c>
      <c r="C896" s="9" t="s">
        <v>903</v>
      </c>
      <c r="D896" s="13" t="s">
        <v>904</v>
      </c>
      <c r="E896" s="15" t="s">
        <v>921</v>
      </c>
      <c r="F896" s="9" t="s">
        <v>925</v>
      </c>
      <c r="G896" s="247" t="s">
        <v>3186</v>
      </c>
      <c r="H896" s="60">
        <f>+H895+1</f>
        <v>773</v>
      </c>
      <c r="I896" s="64" t="s">
        <v>1892</v>
      </c>
      <c r="J896" s="155">
        <v>1</v>
      </c>
      <c r="K896" s="154" t="s">
        <v>926</v>
      </c>
      <c r="L896" s="11" t="s">
        <v>908</v>
      </c>
      <c r="W896" s="63">
        <v>1</v>
      </c>
    </row>
    <row r="897" spans="1:24" ht="45" customHeight="1" x14ac:dyDescent="0.5">
      <c r="B897" s="133">
        <v>854</v>
      </c>
      <c r="C897" s="9" t="s">
        <v>903</v>
      </c>
      <c r="D897" s="13" t="s">
        <v>904</v>
      </c>
      <c r="E897" s="15" t="s">
        <v>921</v>
      </c>
      <c r="F897" s="9" t="s">
        <v>925</v>
      </c>
      <c r="G897" s="248"/>
      <c r="H897" s="60">
        <f>+H896+1</f>
        <v>774</v>
      </c>
      <c r="I897" s="64" t="s">
        <v>1893</v>
      </c>
      <c r="J897" s="155">
        <v>1</v>
      </c>
      <c r="K897" s="154" t="s">
        <v>927</v>
      </c>
      <c r="L897" s="11" t="s">
        <v>908</v>
      </c>
      <c r="W897" s="63">
        <v>1</v>
      </c>
    </row>
    <row r="898" spans="1:24" ht="45" customHeight="1" x14ac:dyDescent="0.5">
      <c r="B898" s="133">
        <v>855</v>
      </c>
      <c r="C898" s="9" t="s">
        <v>903</v>
      </c>
      <c r="D898" s="13" t="s">
        <v>904</v>
      </c>
      <c r="E898" s="15" t="s">
        <v>921</v>
      </c>
      <c r="F898" s="15" t="s">
        <v>928</v>
      </c>
      <c r="G898" s="153" t="s">
        <v>3187</v>
      </c>
      <c r="H898" s="71">
        <f>+H897+1</f>
        <v>775</v>
      </c>
      <c r="I898" s="64" t="s">
        <v>1894</v>
      </c>
      <c r="J898" s="75">
        <v>1</v>
      </c>
      <c r="K898" s="153" t="s">
        <v>18</v>
      </c>
      <c r="L898" s="11" t="s">
        <v>908</v>
      </c>
      <c r="W898" s="63">
        <v>1</v>
      </c>
    </row>
    <row r="899" spans="1:24" ht="45" customHeight="1" x14ac:dyDescent="0.5">
      <c r="B899" s="133">
        <v>856</v>
      </c>
      <c r="G899" s="138" t="s">
        <v>3188</v>
      </c>
      <c r="H899" s="139"/>
      <c r="I899" s="139"/>
      <c r="J899" s="139"/>
      <c r="K899" s="160"/>
      <c r="M899" s="51"/>
      <c r="N899" s="51"/>
      <c r="O899" s="51"/>
      <c r="P899" s="51"/>
      <c r="Q899" s="52">
        <v>1</v>
      </c>
      <c r="R899" s="53" t="s">
        <v>1255</v>
      </c>
      <c r="S899" s="54">
        <f>SUM(S900:S949)</f>
        <v>5</v>
      </c>
      <c r="T899" s="53" t="s">
        <v>1256</v>
      </c>
      <c r="U899" s="54">
        <v>14</v>
      </c>
      <c r="V899" s="53" t="s">
        <v>1257</v>
      </c>
      <c r="W899" s="65">
        <f>SUM(W900:W949)/2</f>
        <v>49</v>
      </c>
      <c r="X899" s="53" t="s">
        <v>1258</v>
      </c>
    </row>
    <row r="900" spans="1:24" ht="45" customHeight="1" x14ac:dyDescent="0.5">
      <c r="B900" s="133">
        <v>857</v>
      </c>
      <c r="G900" s="142" t="s">
        <v>3189</v>
      </c>
      <c r="H900" s="143"/>
      <c r="I900" s="143"/>
      <c r="J900" s="142"/>
      <c r="K900" s="142"/>
      <c r="M900" s="55"/>
      <c r="N900" s="55"/>
      <c r="O900" s="55"/>
      <c r="P900" s="55"/>
      <c r="Q900" s="56"/>
      <c r="R900" s="57"/>
      <c r="S900" s="58">
        <v>5</v>
      </c>
      <c r="T900" s="57" t="s">
        <v>1256</v>
      </c>
      <c r="U900" s="58"/>
      <c r="V900" s="57"/>
      <c r="W900" s="59">
        <f>SUM(W901:W949)</f>
        <v>49</v>
      </c>
      <c r="X900" s="57" t="s">
        <v>1258</v>
      </c>
    </row>
    <row r="901" spans="1:24" ht="45" customHeight="1" x14ac:dyDescent="0.5">
      <c r="A901" s="7">
        <v>1</v>
      </c>
      <c r="B901" s="133">
        <v>858</v>
      </c>
      <c r="C901" s="9" t="s">
        <v>903</v>
      </c>
      <c r="D901" s="16" t="s">
        <v>929</v>
      </c>
      <c r="E901" s="14" t="s">
        <v>930</v>
      </c>
      <c r="F901" s="14" t="s">
        <v>931</v>
      </c>
      <c r="G901" s="244" t="s">
        <v>3190</v>
      </c>
      <c r="H901" s="144">
        <f>+H898+1</f>
        <v>776</v>
      </c>
      <c r="I901" s="190" t="s">
        <v>3191</v>
      </c>
      <c r="J901" s="191">
        <v>1</v>
      </c>
      <c r="K901" s="192" t="s">
        <v>932</v>
      </c>
      <c r="L901" s="11" t="s">
        <v>933</v>
      </c>
      <c r="W901" s="63">
        <v>1</v>
      </c>
    </row>
    <row r="902" spans="1:24" ht="45" customHeight="1" x14ac:dyDescent="0.5">
      <c r="A902" s="7">
        <v>2</v>
      </c>
      <c r="B902" s="133">
        <v>859</v>
      </c>
      <c r="C902" s="9" t="s">
        <v>903</v>
      </c>
      <c r="D902" s="16" t="s">
        <v>929</v>
      </c>
      <c r="E902" s="14" t="s">
        <v>930</v>
      </c>
      <c r="F902" s="14" t="s">
        <v>931</v>
      </c>
      <c r="G902" s="245"/>
      <c r="H902" s="144">
        <f t="shared" ref="H902:H949" si="35">+H901+1</f>
        <v>777</v>
      </c>
      <c r="I902" s="190" t="s">
        <v>3192</v>
      </c>
      <c r="J902" s="191">
        <v>1</v>
      </c>
      <c r="K902" s="146" t="s">
        <v>934</v>
      </c>
      <c r="L902" s="11" t="s">
        <v>933</v>
      </c>
      <c r="W902" s="63">
        <v>1</v>
      </c>
    </row>
    <row r="903" spans="1:24" ht="45" customHeight="1" x14ac:dyDescent="0.5">
      <c r="A903" s="7">
        <v>3</v>
      </c>
      <c r="B903" s="133">
        <v>860</v>
      </c>
      <c r="C903" s="9" t="s">
        <v>903</v>
      </c>
      <c r="D903" s="16" t="s">
        <v>929</v>
      </c>
      <c r="E903" s="14" t="s">
        <v>930</v>
      </c>
      <c r="F903" s="14" t="s">
        <v>931</v>
      </c>
      <c r="G903" s="245"/>
      <c r="H903" s="144">
        <f t="shared" si="35"/>
        <v>778</v>
      </c>
      <c r="I903" s="190" t="s">
        <v>3193</v>
      </c>
      <c r="J903" s="191">
        <v>1</v>
      </c>
      <c r="K903" s="146" t="s">
        <v>935</v>
      </c>
      <c r="L903" s="11" t="s">
        <v>933</v>
      </c>
      <c r="W903" s="63">
        <v>1</v>
      </c>
    </row>
    <row r="904" spans="1:24" ht="45" customHeight="1" x14ac:dyDescent="0.5">
      <c r="A904" s="7">
        <v>4</v>
      </c>
      <c r="B904" s="133">
        <v>861</v>
      </c>
      <c r="C904" s="9" t="s">
        <v>903</v>
      </c>
      <c r="D904" s="16" t="s">
        <v>929</v>
      </c>
      <c r="E904" s="14" t="s">
        <v>930</v>
      </c>
      <c r="F904" s="14" t="s">
        <v>931</v>
      </c>
      <c r="G904" s="245"/>
      <c r="H904" s="144">
        <f t="shared" si="35"/>
        <v>779</v>
      </c>
      <c r="I904" s="190" t="s">
        <v>3194</v>
      </c>
      <c r="J904" s="191">
        <v>10</v>
      </c>
      <c r="K904" s="146" t="s">
        <v>936</v>
      </c>
      <c r="L904" s="11" t="s">
        <v>933</v>
      </c>
      <c r="W904" s="63">
        <v>1</v>
      </c>
    </row>
    <row r="905" spans="1:24" ht="45" customHeight="1" x14ac:dyDescent="0.5">
      <c r="A905" s="7">
        <v>5</v>
      </c>
      <c r="B905" s="133">
        <v>862</v>
      </c>
      <c r="C905" s="9" t="s">
        <v>903</v>
      </c>
      <c r="D905" s="16" t="s">
        <v>929</v>
      </c>
      <c r="E905" s="14" t="s">
        <v>930</v>
      </c>
      <c r="F905" s="14" t="s">
        <v>931</v>
      </c>
      <c r="G905" s="245"/>
      <c r="H905" s="144">
        <f t="shared" si="35"/>
        <v>780</v>
      </c>
      <c r="I905" s="190" t="s">
        <v>3195</v>
      </c>
      <c r="J905" s="191">
        <v>3</v>
      </c>
      <c r="K905" s="146" t="s">
        <v>3196</v>
      </c>
      <c r="L905" s="11" t="s">
        <v>933</v>
      </c>
      <c r="W905" s="63">
        <v>1</v>
      </c>
    </row>
    <row r="906" spans="1:24" ht="45" customHeight="1" x14ac:dyDescent="0.5">
      <c r="A906" s="7">
        <v>6</v>
      </c>
      <c r="B906" s="133">
        <v>863</v>
      </c>
      <c r="C906" s="9" t="s">
        <v>903</v>
      </c>
      <c r="D906" s="16" t="s">
        <v>929</v>
      </c>
      <c r="E906" s="14" t="s">
        <v>930</v>
      </c>
      <c r="F906" s="14" t="s">
        <v>931</v>
      </c>
      <c r="G906" s="245"/>
      <c r="H906" s="144">
        <f t="shared" si="35"/>
        <v>781</v>
      </c>
      <c r="I906" s="190" t="s">
        <v>3197</v>
      </c>
      <c r="J906" s="191">
        <v>3</v>
      </c>
      <c r="K906" s="146" t="s">
        <v>937</v>
      </c>
      <c r="L906" s="11" t="s">
        <v>933</v>
      </c>
      <c r="W906" s="63">
        <v>1</v>
      </c>
    </row>
    <row r="907" spans="1:24" ht="45" customHeight="1" x14ac:dyDescent="0.5">
      <c r="A907" s="7">
        <v>7</v>
      </c>
      <c r="B907" s="133">
        <v>864</v>
      </c>
      <c r="C907" s="9" t="s">
        <v>903</v>
      </c>
      <c r="D907" s="16" t="s">
        <v>929</v>
      </c>
      <c r="E907" s="14" t="s">
        <v>930</v>
      </c>
      <c r="F907" s="14" t="s">
        <v>931</v>
      </c>
      <c r="G907" s="245"/>
      <c r="H907" s="144">
        <f t="shared" si="35"/>
        <v>782</v>
      </c>
      <c r="I907" s="190" t="s">
        <v>3198</v>
      </c>
      <c r="J907" s="191">
        <v>3</v>
      </c>
      <c r="K907" s="146" t="s">
        <v>938</v>
      </c>
      <c r="L907" s="11" t="s">
        <v>933</v>
      </c>
      <c r="W907" s="63">
        <v>1</v>
      </c>
    </row>
    <row r="908" spans="1:24" ht="45" customHeight="1" x14ac:dyDescent="0.5">
      <c r="A908" s="7">
        <v>8</v>
      </c>
      <c r="B908" s="133">
        <v>865</v>
      </c>
      <c r="C908" s="9" t="s">
        <v>903</v>
      </c>
      <c r="D908" s="16" t="s">
        <v>929</v>
      </c>
      <c r="E908" s="14" t="s">
        <v>930</v>
      </c>
      <c r="F908" s="14" t="s">
        <v>931</v>
      </c>
      <c r="G908" s="245"/>
      <c r="H908" s="144">
        <f t="shared" si="35"/>
        <v>783</v>
      </c>
      <c r="I908" s="190" t="s">
        <v>3199</v>
      </c>
      <c r="J908" s="191">
        <v>12</v>
      </c>
      <c r="K908" s="192" t="s">
        <v>939</v>
      </c>
      <c r="L908" s="11" t="s">
        <v>933</v>
      </c>
      <c r="W908" s="63">
        <v>1</v>
      </c>
    </row>
    <row r="909" spans="1:24" ht="45" customHeight="1" x14ac:dyDescent="0.5">
      <c r="A909" s="7">
        <v>9</v>
      </c>
      <c r="B909" s="133">
        <v>866</v>
      </c>
      <c r="C909" s="9" t="s">
        <v>903</v>
      </c>
      <c r="D909" s="16" t="s">
        <v>929</v>
      </c>
      <c r="E909" s="14" t="s">
        <v>930</v>
      </c>
      <c r="F909" s="14" t="s">
        <v>931</v>
      </c>
      <c r="G909" s="245"/>
      <c r="H909" s="144">
        <f t="shared" si="35"/>
        <v>784</v>
      </c>
      <c r="I909" s="190" t="s">
        <v>3200</v>
      </c>
      <c r="J909" s="191">
        <v>12</v>
      </c>
      <c r="K909" s="192" t="s">
        <v>940</v>
      </c>
      <c r="L909" s="11" t="s">
        <v>933</v>
      </c>
      <c r="W909" s="63">
        <v>1</v>
      </c>
    </row>
    <row r="910" spans="1:24" ht="45" customHeight="1" x14ac:dyDescent="0.5">
      <c r="A910" s="7">
        <v>10</v>
      </c>
      <c r="B910" s="133">
        <v>867</v>
      </c>
      <c r="C910" s="9" t="s">
        <v>903</v>
      </c>
      <c r="D910" s="16" t="s">
        <v>929</v>
      </c>
      <c r="E910" s="14" t="s">
        <v>930</v>
      </c>
      <c r="F910" s="14" t="s">
        <v>931</v>
      </c>
      <c r="G910" s="245"/>
      <c r="H910" s="144">
        <f t="shared" si="35"/>
        <v>785</v>
      </c>
      <c r="I910" s="190" t="s">
        <v>3201</v>
      </c>
      <c r="J910" s="191">
        <v>20</v>
      </c>
      <c r="K910" s="146" t="s">
        <v>941</v>
      </c>
      <c r="L910" s="11" t="s">
        <v>933</v>
      </c>
      <c r="W910" s="63">
        <v>1</v>
      </c>
    </row>
    <row r="911" spans="1:24" ht="45" customHeight="1" x14ac:dyDescent="0.5">
      <c r="A911" s="7">
        <v>11</v>
      </c>
      <c r="B911" s="133">
        <v>868</v>
      </c>
      <c r="C911" s="9" t="s">
        <v>903</v>
      </c>
      <c r="D911" s="16" t="s">
        <v>929</v>
      </c>
      <c r="E911" s="14" t="s">
        <v>930</v>
      </c>
      <c r="F911" s="14" t="s">
        <v>931</v>
      </c>
      <c r="G911" s="245"/>
      <c r="H911" s="144">
        <f t="shared" si="35"/>
        <v>786</v>
      </c>
      <c r="I911" s="190" t="s">
        <v>3202</v>
      </c>
      <c r="J911" s="191">
        <v>100</v>
      </c>
      <c r="K911" s="192" t="s">
        <v>942</v>
      </c>
      <c r="L911" s="11" t="s">
        <v>933</v>
      </c>
      <c r="W911" s="63">
        <v>1</v>
      </c>
    </row>
    <row r="912" spans="1:24" ht="45" customHeight="1" x14ac:dyDescent="0.5">
      <c r="A912" s="7">
        <v>12</v>
      </c>
      <c r="B912" s="133">
        <v>869</v>
      </c>
      <c r="C912" s="9" t="s">
        <v>903</v>
      </c>
      <c r="D912" s="16" t="s">
        <v>929</v>
      </c>
      <c r="E912" s="14" t="s">
        <v>930</v>
      </c>
      <c r="F912" s="14" t="s">
        <v>931</v>
      </c>
      <c r="G912" s="245"/>
      <c r="H912" s="144">
        <f t="shared" si="35"/>
        <v>787</v>
      </c>
      <c r="I912" s="190" t="s">
        <v>3203</v>
      </c>
      <c r="J912" s="191">
        <v>20</v>
      </c>
      <c r="K912" s="192" t="s">
        <v>943</v>
      </c>
      <c r="L912" s="11" t="s">
        <v>933</v>
      </c>
      <c r="W912" s="63">
        <v>1</v>
      </c>
    </row>
    <row r="913" spans="1:23" ht="45" customHeight="1" x14ac:dyDescent="0.5">
      <c r="A913" s="7">
        <v>13</v>
      </c>
      <c r="B913" s="133">
        <v>870</v>
      </c>
      <c r="C913" s="9" t="s">
        <v>903</v>
      </c>
      <c r="D913" s="16" t="s">
        <v>929</v>
      </c>
      <c r="E913" s="14" t="s">
        <v>930</v>
      </c>
      <c r="F913" s="14" t="s">
        <v>931</v>
      </c>
      <c r="G913" s="245"/>
      <c r="H913" s="144">
        <f t="shared" si="35"/>
        <v>788</v>
      </c>
      <c r="I913" s="190" t="s">
        <v>3204</v>
      </c>
      <c r="J913" s="191">
        <v>20</v>
      </c>
      <c r="K913" s="146" t="s">
        <v>944</v>
      </c>
      <c r="L913" s="11" t="s">
        <v>933</v>
      </c>
      <c r="W913" s="63">
        <v>1</v>
      </c>
    </row>
    <row r="914" spans="1:23" ht="45" customHeight="1" x14ac:dyDescent="0.5">
      <c r="A914" s="7">
        <v>14</v>
      </c>
      <c r="B914" s="133">
        <v>871</v>
      </c>
      <c r="C914" s="9" t="s">
        <v>903</v>
      </c>
      <c r="D914" s="16" t="s">
        <v>929</v>
      </c>
      <c r="E914" s="14" t="s">
        <v>930</v>
      </c>
      <c r="F914" s="14" t="s">
        <v>931</v>
      </c>
      <c r="G914" s="245"/>
      <c r="H914" s="144">
        <f t="shared" si="35"/>
        <v>789</v>
      </c>
      <c r="I914" s="190" t="s">
        <v>3205</v>
      </c>
      <c r="J914" s="191">
        <v>1</v>
      </c>
      <c r="K914" s="192" t="s">
        <v>945</v>
      </c>
      <c r="L914" s="11" t="s">
        <v>933</v>
      </c>
      <c r="W914" s="63">
        <v>1</v>
      </c>
    </row>
    <row r="915" spans="1:23" ht="45" customHeight="1" x14ac:dyDescent="0.5">
      <c r="A915" s="7">
        <v>15</v>
      </c>
      <c r="B915" s="133">
        <v>872</v>
      </c>
      <c r="C915" s="9" t="s">
        <v>903</v>
      </c>
      <c r="D915" s="16" t="s">
        <v>929</v>
      </c>
      <c r="E915" s="14" t="s">
        <v>930</v>
      </c>
      <c r="F915" s="14" t="s">
        <v>931</v>
      </c>
      <c r="G915" s="245"/>
      <c r="H915" s="144">
        <f t="shared" si="35"/>
        <v>790</v>
      </c>
      <c r="I915" s="190" t="s">
        <v>3206</v>
      </c>
      <c r="J915" s="191">
        <v>1</v>
      </c>
      <c r="K915" s="192" t="s">
        <v>946</v>
      </c>
      <c r="L915" s="11" t="s">
        <v>933</v>
      </c>
      <c r="W915" s="63">
        <v>1</v>
      </c>
    </row>
    <row r="916" spans="1:23" ht="45" customHeight="1" x14ac:dyDescent="0.5">
      <c r="A916" s="7">
        <v>16</v>
      </c>
      <c r="B916" s="133">
        <v>873</v>
      </c>
      <c r="C916" s="9" t="s">
        <v>903</v>
      </c>
      <c r="D916" s="16" t="s">
        <v>929</v>
      </c>
      <c r="E916" s="14" t="s">
        <v>930</v>
      </c>
      <c r="F916" s="14" t="s">
        <v>931</v>
      </c>
      <c r="G916" s="245"/>
      <c r="H916" s="144">
        <f t="shared" si="35"/>
        <v>791</v>
      </c>
      <c r="I916" s="190" t="s">
        <v>3207</v>
      </c>
      <c r="J916" s="191">
        <v>1</v>
      </c>
      <c r="K916" s="146" t="s">
        <v>947</v>
      </c>
      <c r="L916" s="11" t="s">
        <v>933</v>
      </c>
      <c r="W916" s="63">
        <v>1</v>
      </c>
    </row>
    <row r="917" spans="1:23" ht="45" customHeight="1" x14ac:dyDescent="0.5">
      <c r="A917" s="7">
        <v>17</v>
      </c>
      <c r="B917" s="133">
        <v>874</v>
      </c>
      <c r="C917" s="9" t="s">
        <v>903</v>
      </c>
      <c r="D917" s="16" t="s">
        <v>929</v>
      </c>
      <c r="E917" s="14" t="s">
        <v>930</v>
      </c>
      <c r="F917" s="14" t="s">
        <v>931</v>
      </c>
      <c r="G917" s="245"/>
      <c r="H917" s="144">
        <f t="shared" si="35"/>
        <v>792</v>
      </c>
      <c r="I917" s="190" t="s">
        <v>3208</v>
      </c>
      <c r="J917" s="191">
        <v>1</v>
      </c>
      <c r="K917" s="146" t="s">
        <v>948</v>
      </c>
      <c r="L917" s="11" t="s">
        <v>933</v>
      </c>
      <c r="W917" s="63">
        <v>1</v>
      </c>
    </row>
    <row r="918" spans="1:23" ht="45" customHeight="1" x14ac:dyDescent="0.5">
      <c r="A918" s="7">
        <v>18</v>
      </c>
      <c r="B918" s="133">
        <v>875</v>
      </c>
      <c r="C918" s="9" t="s">
        <v>903</v>
      </c>
      <c r="D918" s="16" t="s">
        <v>929</v>
      </c>
      <c r="E918" s="14" t="s">
        <v>930</v>
      </c>
      <c r="F918" s="14" t="s">
        <v>931</v>
      </c>
      <c r="G918" s="245"/>
      <c r="H918" s="144">
        <f t="shared" si="35"/>
        <v>793</v>
      </c>
      <c r="I918" s="190" t="s">
        <v>3209</v>
      </c>
      <c r="J918" s="191">
        <v>1</v>
      </c>
      <c r="K918" s="146" t="s">
        <v>949</v>
      </c>
      <c r="L918" s="11" t="s">
        <v>933</v>
      </c>
      <c r="W918" s="63">
        <v>1</v>
      </c>
    </row>
    <row r="919" spans="1:23" ht="45" customHeight="1" x14ac:dyDescent="0.5">
      <c r="A919" s="7">
        <v>19</v>
      </c>
      <c r="B919" s="133">
        <v>876</v>
      </c>
      <c r="C919" s="9" t="s">
        <v>903</v>
      </c>
      <c r="D919" s="16" t="s">
        <v>929</v>
      </c>
      <c r="E919" s="14" t="s">
        <v>930</v>
      </c>
      <c r="F919" s="14" t="s">
        <v>931</v>
      </c>
      <c r="G919" s="245"/>
      <c r="H919" s="144">
        <f t="shared" si="35"/>
        <v>794</v>
      </c>
      <c r="I919" s="190" t="s">
        <v>3210</v>
      </c>
      <c r="J919" s="191">
        <v>1</v>
      </c>
      <c r="K919" s="146" t="s">
        <v>950</v>
      </c>
      <c r="L919" s="11" t="s">
        <v>933</v>
      </c>
      <c r="W919" s="63">
        <v>1</v>
      </c>
    </row>
    <row r="920" spans="1:23" ht="45" customHeight="1" x14ac:dyDescent="0.5">
      <c r="B920" s="133"/>
      <c r="C920" s="9" t="s">
        <v>903</v>
      </c>
      <c r="D920" s="16" t="s">
        <v>929</v>
      </c>
      <c r="E920" s="14" t="s">
        <v>930</v>
      </c>
      <c r="F920" s="14" t="s">
        <v>931</v>
      </c>
      <c r="G920" s="246"/>
      <c r="H920" s="144">
        <f t="shared" si="35"/>
        <v>795</v>
      </c>
      <c r="I920" s="190" t="s">
        <v>3211</v>
      </c>
      <c r="J920" s="191">
        <v>1</v>
      </c>
      <c r="K920" s="146" t="s">
        <v>951</v>
      </c>
      <c r="L920" s="11" t="s">
        <v>933</v>
      </c>
      <c r="W920" s="63">
        <v>1</v>
      </c>
    </row>
    <row r="921" spans="1:23" ht="45" customHeight="1" x14ac:dyDescent="0.5">
      <c r="A921" s="7">
        <v>20</v>
      </c>
      <c r="B921" s="133">
        <v>877</v>
      </c>
      <c r="C921" s="9" t="s">
        <v>903</v>
      </c>
      <c r="D921" s="16" t="s">
        <v>929</v>
      </c>
      <c r="E921" s="14" t="s">
        <v>930</v>
      </c>
      <c r="F921" s="9" t="s">
        <v>952</v>
      </c>
      <c r="G921" s="247" t="s">
        <v>3212</v>
      </c>
      <c r="H921" s="60">
        <f t="shared" si="35"/>
        <v>796</v>
      </c>
      <c r="I921" s="190" t="s">
        <v>3213</v>
      </c>
      <c r="J921" s="182">
        <v>34</v>
      </c>
      <c r="K921" s="147" t="s">
        <v>953</v>
      </c>
      <c r="L921" s="11" t="s">
        <v>933</v>
      </c>
      <c r="W921" s="63">
        <v>1</v>
      </c>
    </row>
    <row r="922" spans="1:23" ht="45" customHeight="1" x14ac:dyDescent="0.5">
      <c r="A922" s="7">
        <v>21</v>
      </c>
      <c r="B922" s="133">
        <v>878</v>
      </c>
      <c r="C922" s="9" t="s">
        <v>903</v>
      </c>
      <c r="D922" s="16" t="s">
        <v>929</v>
      </c>
      <c r="E922" s="14" t="s">
        <v>930</v>
      </c>
      <c r="F922" s="9" t="s">
        <v>952</v>
      </c>
      <c r="G922" s="249"/>
      <c r="H922" s="60">
        <f t="shared" si="35"/>
        <v>797</v>
      </c>
      <c r="I922" s="190" t="s">
        <v>3214</v>
      </c>
      <c r="J922" s="182">
        <v>400</v>
      </c>
      <c r="K922" s="147" t="s">
        <v>3215</v>
      </c>
      <c r="L922" s="11" t="s">
        <v>933</v>
      </c>
      <c r="W922" s="63">
        <v>1</v>
      </c>
    </row>
    <row r="923" spans="1:23" ht="45" customHeight="1" x14ac:dyDescent="0.5">
      <c r="A923" s="7">
        <v>22</v>
      </c>
      <c r="B923" s="133">
        <v>879</v>
      </c>
      <c r="C923" s="9" t="s">
        <v>903</v>
      </c>
      <c r="D923" s="16" t="s">
        <v>929</v>
      </c>
      <c r="E923" s="14" t="s">
        <v>930</v>
      </c>
      <c r="F923" s="9" t="s">
        <v>952</v>
      </c>
      <c r="G923" s="249"/>
      <c r="H923" s="60">
        <f t="shared" si="35"/>
        <v>798</v>
      </c>
      <c r="I923" s="190" t="s">
        <v>3216</v>
      </c>
      <c r="J923" s="182">
        <v>3</v>
      </c>
      <c r="K923" s="193" t="s">
        <v>954</v>
      </c>
      <c r="L923" s="11" t="s">
        <v>933</v>
      </c>
      <c r="W923" s="63">
        <v>1</v>
      </c>
    </row>
    <row r="924" spans="1:23" ht="45" customHeight="1" x14ac:dyDescent="0.5">
      <c r="A924" s="7">
        <v>23</v>
      </c>
      <c r="B924" s="133">
        <v>880</v>
      </c>
      <c r="C924" s="9" t="s">
        <v>903</v>
      </c>
      <c r="D924" s="16" t="s">
        <v>929</v>
      </c>
      <c r="E924" s="14" t="s">
        <v>930</v>
      </c>
      <c r="F924" s="9" t="s">
        <v>952</v>
      </c>
      <c r="G924" s="249"/>
      <c r="H924" s="60">
        <f t="shared" si="35"/>
        <v>799</v>
      </c>
      <c r="I924" s="190" t="s">
        <v>3217</v>
      </c>
      <c r="J924" s="182">
        <v>1</v>
      </c>
      <c r="K924" s="147" t="s">
        <v>955</v>
      </c>
      <c r="L924" s="11" t="s">
        <v>933</v>
      </c>
      <c r="W924" s="63">
        <v>1</v>
      </c>
    </row>
    <row r="925" spans="1:23" ht="45" customHeight="1" x14ac:dyDescent="0.5">
      <c r="A925" s="7">
        <v>24</v>
      </c>
      <c r="B925" s="133">
        <v>881</v>
      </c>
      <c r="C925" s="9" t="s">
        <v>903</v>
      </c>
      <c r="D925" s="16" t="s">
        <v>929</v>
      </c>
      <c r="E925" s="14" t="s">
        <v>930</v>
      </c>
      <c r="F925" s="9" t="s">
        <v>952</v>
      </c>
      <c r="G925" s="249"/>
      <c r="H925" s="60">
        <f t="shared" si="35"/>
        <v>800</v>
      </c>
      <c r="I925" s="190" t="s">
        <v>3218</v>
      </c>
      <c r="J925" s="182">
        <v>1</v>
      </c>
      <c r="K925" s="147" t="s">
        <v>3219</v>
      </c>
      <c r="L925" s="11" t="s">
        <v>933</v>
      </c>
      <c r="W925" s="63">
        <v>1</v>
      </c>
    </row>
    <row r="926" spans="1:23" ht="45" customHeight="1" x14ac:dyDescent="0.5">
      <c r="A926" s="7">
        <v>25</v>
      </c>
      <c r="B926" s="133">
        <v>882</v>
      </c>
      <c r="C926" s="9" t="s">
        <v>903</v>
      </c>
      <c r="D926" s="16" t="s">
        <v>929</v>
      </c>
      <c r="E926" s="14" t="s">
        <v>930</v>
      </c>
      <c r="F926" s="9" t="s">
        <v>952</v>
      </c>
      <c r="G926" s="249"/>
      <c r="H926" s="60">
        <f t="shared" si="35"/>
        <v>801</v>
      </c>
      <c r="I926" s="190" t="s">
        <v>3220</v>
      </c>
      <c r="J926" s="182">
        <v>1</v>
      </c>
      <c r="K926" s="147" t="s">
        <v>956</v>
      </c>
      <c r="L926" s="11" t="s">
        <v>933</v>
      </c>
      <c r="W926" s="63">
        <v>1</v>
      </c>
    </row>
    <row r="927" spans="1:23" ht="45" customHeight="1" x14ac:dyDescent="0.5">
      <c r="A927" s="7">
        <v>26</v>
      </c>
      <c r="B927" s="133">
        <v>883</v>
      </c>
      <c r="C927" s="9" t="s">
        <v>903</v>
      </c>
      <c r="D927" s="16" t="s">
        <v>929</v>
      </c>
      <c r="E927" s="14" t="s">
        <v>930</v>
      </c>
      <c r="F927" s="9" t="s">
        <v>952</v>
      </c>
      <c r="G927" s="249"/>
      <c r="H927" s="60">
        <f t="shared" si="35"/>
        <v>802</v>
      </c>
      <c r="I927" s="190" t="s">
        <v>3221</v>
      </c>
      <c r="J927" s="182">
        <v>1</v>
      </c>
      <c r="K927" s="147" t="s">
        <v>957</v>
      </c>
      <c r="L927" s="11" t="s">
        <v>933</v>
      </c>
      <c r="W927" s="63">
        <v>1</v>
      </c>
    </row>
    <row r="928" spans="1:23" ht="45" customHeight="1" x14ac:dyDescent="0.5">
      <c r="A928" s="7">
        <v>27</v>
      </c>
      <c r="B928" s="133">
        <v>884</v>
      </c>
      <c r="C928" s="9" t="s">
        <v>903</v>
      </c>
      <c r="D928" s="16" t="s">
        <v>929</v>
      </c>
      <c r="E928" s="14" t="s">
        <v>930</v>
      </c>
      <c r="F928" s="9" t="s">
        <v>952</v>
      </c>
      <c r="G928" s="248"/>
      <c r="H928" s="60">
        <f t="shared" si="35"/>
        <v>803</v>
      </c>
      <c r="I928" s="190" t="s">
        <v>3222</v>
      </c>
      <c r="J928" s="182">
        <v>800</v>
      </c>
      <c r="K928" s="147" t="s">
        <v>3223</v>
      </c>
      <c r="L928" s="11" t="s">
        <v>933</v>
      </c>
      <c r="W928" s="63">
        <v>1</v>
      </c>
    </row>
    <row r="929" spans="1:23" ht="45" customHeight="1" x14ac:dyDescent="0.5">
      <c r="A929" s="7">
        <v>28</v>
      </c>
      <c r="B929" s="133">
        <v>885</v>
      </c>
      <c r="C929" s="9" t="s">
        <v>903</v>
      </c>
      <c r="D929" s="16" t="s">
        <v>929</v>
      </c>
      <c r="E929" s="14" t="s">
        <v>930</v>
      </c>
      <c r="F929" s="14" t="s">
        <v>958</v>
      </c>
      <c r="G929" s="244" t="s">
        <v>3224</v>
      </c>
      <c r="H929" s="144">
        <f t="shared" si="35"/>
        <v>804</v>
      </c>
      <c r="I929" s="190" t="s">
        <v>3225</v>
      </c>
      <c r="J929" s="191">
        <v>1</v>
      </c>
      <c r="K929" s="192" t="s">
        <v>959</v>
      </c>
      <c r="L929" s="11" t="s">
        <v>933</v>
      </c>
      <c r="W929" s="63">
        <v>1</v>
      </c>
    </row>
    <row r="930" spans="1:23" ht="45" customHeight="1" x14ac:dyDescent="0.5">
      <c r="A930" s="7">
        <v>29</v>
      </c>
      <c r="B930" s="133">
        <v>886</v>
      </c>
      <c r="C930" s="9" t="s">
        <v>903</v>
      </c>
      <c r="D930" s="16" t="s">
        <v>929</v>
      </c>
      <c r="E930" s="14" t="s">
        <v>930</v>
      </c>
      <c r="F930" s="14" t="s">
        <v>958</v>
      </c>
      <c r="G930" s="245"/>
      <c r="H930" s="144">
        <f t="shared" si="35"/>
        <v>805</v>
      </c>
      <c r="I930" s="190" t="s">
        <v>3226</v>
      </c>
      <c r="J930" s="191">
        <v>1</v>
      </c>
      <c r="K930" s="146" t="s">
        <v>960</v>
      </c>
      <c r="L930" s="11" t="s">
        <v>933</v>
      </c>
      <c r="W930" s="63">
        <v>1</v>
      </c>
    </row>
    <row r="931" spans="1:23" ht="45" customHeight="1" x14ac:dyDescent="0.5">
      <c r="A931" s="7">
        <v>30</v>
      </c>
      <c r="B931" s="133">
        <v>887</v>
      </c>
      <c r="C931" s="9" t="s">
        <v>903</v>
      </c>
      <c r="D931" s="16" t="s">
        <v>929</v>
      </c>
      <c r="E931" s="14" t="s">
        <v>930</v>
      </c>
      <c r="F931" s="14" t="s">
        <v>958</v>
      </c>
      <c r="G931" s="245"/>
      <c r="H931" s="144">
        <f t="shared" si="35"/>
        <v>806</v>
      </c>
      <c r="I931" s="190" t="s">
        <v>3227</v>
      </c>
      <c r="J931" s="191">
        <v>200</v>
      </c>
      <c r="K931" s="146" t="s">
        <v>3228</v>
      </c>
      <c r="L931" s="11" t="s">
        <v>933</v>
      </c>
      <c r="W931" s="63">
        <v>1</v>
      </c>
    </row>
    <row r="932" spans="1:23" ht="45" customHeight="1" x14ac:dyDescent="0.5">
      <c r="A932" s="7">
        <v>31</v>
      </c>
      <c r="B932" s="133">
        <v>888</v>
      </c>
      <c r="C932" s="9" t="s">
        <v>903</v>
      </c>
      <c r="D932" s="16" t="s">
        <v>929</v>
      </c>
      <c r="E932" s="14" t="s">
        <v>930</v>
      </c>
      <c r="F932" s="14" t="s">
        <v>958</v>
      </c>
      <c r="G932" s="245"/>
      <c r="H932" s="144">
        <f t="shared" si="35"/>
        <v>807</v>
      </c>
      <c r="I932" s="190" t="s">
        <v>3229</v>
      </c>
      <c r="J932" s="191">
        <v>1</v>
      </c>
      <c r="K932" s="146" t="s">
        <v>961</v>
      </c>
      <c r="L932" s="11" t="s">
        <v>933</v>
      </c>
      <c r="W932" s="63">
        <v>1</v>
      </c>
    </row>
    <row r="933" spans="1:23" ht="45" customHeight="1" x14ac:dyDescent="0.5">
      <c r="A933" s="7">
        <v>32</v>
      </c>
      <c r="B933" s="133">
        <v>889</v>
      </c>
      <c r="C933" s="9" t="s">
        <v>903</v>
      </c>
      <c r="D933" s="16" t="s">
        <v>929</v>
      </c>
      <c r="E933" s="14" t="s">
        <v>930</v>
      </c>
      <c r="F933" s="14" t="s">
        <v>958</v>
      </c>
      <c r="G933" s="245"/>
      <c r="H933" s="144">
        <f t="shared" si="35"/>
        <v>808</v>
      </c>
      <c r="I933" s="190" t="s">
        <v>3230</v>
      </c>
      <c r="J933" s="191">
        <v>1</v>
      </c>
      <c r="K933" s="146" t="s">
        <v>962</v>
      </c>
      <c r="L933" s="11" t="s">
        <v>933</v>
      </c>
      <c r="W933" s="63">
        <v>1</v>
      </c>
    </row>
    <row r="934" spans="1:23" ht="45" customHeight="1" x14ac:dyDescent="0.5">
      <c r="A934" s="7">
        <v>33</v>
      </c>
      <c r="B934" s="133">
        <v>890</v>
      </c>
      <c r="C934" s="9" t="s">
        <v>903</v>
      </c>
      <c r="D934" s="16" t="s">
        <v>929</v>
      </c>
      <c r="E934" s="14" t="s">
        <v>930</v>
      </c>
      <c r="F934" s="14" t="s">
        <v>958</v>
      </c>
      <c r="G934" s="245"/>
      <c r="H934" s="144">
        <f t="shared" si="35"/>
        <v>809</v>
      </c>
      <c r="I934" s="190" t="s">
        <v>3231</v>
      </c>
      <c r="J934" s="191">
        <v>1</v>
      </c>
      <c r="K934" s="146" t="s">
        <v>3232</v>
      </c>
      <c r="L934" s="11" t="s">
        <v>933</v>
      </c>
      <c r="W934" s="63">
        <v>1</v>
      </c>
    </row>
    <row r="935" spans="1:23" ht="45" customHeight="1" x14ac:dyDescent="0.5">
      <c r="A935" s="7">
        <v>34</v>
      </c>
      <c r="B935" s="133">
        <v>891</v>
      </c>
      <c r="C935" s="9" t="s">
        <v>903</v>
      </c>
      <c r="D935" s="16" t="s">
        <v>929</v>
      </c>
      <c r="E935" s="14" t="s">
        <v>930</v>
      </c>
      <c r="F935" s="14" t="s">
        <v>958</v>
      </c>
      <c r="G935" s="245"/>
      <c r="H935" s="144">
        <f t="shared" si="35"/>
        <v>810</v>
      </c>
      <c r="I935" s="190" t="s">
        <v>3233</v>
      </c>
      <c r="J935" s="191">
        <v>1</v>
      </c>
      <c r="K935" s="146" t="s">
        <v>963</v>
      </c>
      <c r="L935" s="11" t="s">
        <v>933</v>
      </c>
      <c r="W935" s="63">
        <v>1</v>
      </c>
    </row>
    <row r="936" spans="1:23" ht="45" customHeight="1" x14ac:dyDescent="0.5">
      <c r="A936" s="7">
        <v>35</v>
      </c>
      <c r="B936" s="133">
        <v>892</v>
      </c>
      <c r="C936" s="9" t="s">
        <v>903</v>
      </c>
      <c r="D936" s="16" t="s">
        <v>929</v>
      </c>
      <c r="E936" s="14" t="s">
        <v>930</v>
      </c>
      <c r="F936" s="14" t="s">
        <v>958</v>
      </c>
      <c r="G936" s="245"/>
      <c r="H936" s="144">
        <f t="shared" si="35"/>
        <v>811</v>
      </c>
      <c r="I936" s="190" t="s">
        <v>3234</v>
      </c>
      <c r="J936" s="191">
        <v>1</v>
      </c>
      <c r="K936" s="146" t="s">
        <v>964</v>
      </c>
      <c r="L936" s="11" t="s">
        <v>933</v>
      </c>
      <c r="W936" s="63">
        <v>1</v>
      </c>
    </row>
    <row r="937" spans="1:23" ht="45" customHeight="1" x14ac:dyDescent="0.5">
      <c r="A937" s="7">
        <v>36</v>
      </c>
      <c r="B937" s="133">
        <v>893</v>
      </c>
      <c r="C937" s="9" t="s">
        <v>903</v>
      </c>
      <c r="D937" s="16" t="s">
        <v>929</v>
      </c>
      <c r="E937" s="14" t="s">
        <v>930</v>
      </c>
      <c r="F937" s="14" t="s">
        <v>958</v>
      </c>
      <c r="G937" s="245"/>
      <c r="H937" s="144">
        <f t="shared" si="35"/>
        <v>812</v>
      </c>
      <c r="I937" s="190" t="s">
        <v>3235</v>
      </c>
      <c r="J937" s="191">
        <v>1</v>
      </c>
      <c r="K937" s="146" t="s">
        <v>3236</v>
      </c>
      <c r="L937" s="11" t="s">
        <v>933</v>
      </c>
      <c r="W937" s="63">
        <v>1</v>
      </c>
    </row>
    <row r="938" spans="1:23" ht="45" customHeight="1" x14ac:dyDescent="0.5">
      <c r="A938" s="7">
        <v>37</v>
      </c>
      <c r="B938" s="133">
        <v>894</v>
      </c>
      <c r="C938" s="9" t="s">
        <v>903</v>
      </c>
      <c r="D938" s="16" t="s">
        <v>929</v>
      </c>
      <c r="E938" s="14" t="s">
        <v>930</v>
      </c>
      <c r="F938" s="14" t="s">
        <v>958</v>
      </c>
      <c r="G938" s="246"/>
      <c r="H938" s="144">
        <f t="shared" si="35"/>
        <v>813</v>
      </c>
      <c r="I938" s="190" t="s">
        <v>3237</v>
      </c>
      <c r="J938" s="191">
        <v>1</v>
      </c>
      <c r="K938" s="146" t="s">
        <v>3238</v>
      </c>
      <c r="L938" s="11" t="s">
        <v>933</v>
      </c>
      <c r="W938" s="63">
        <v>1</v>
      </c>
    </row>
    <row r="939" spans="1:23" ht="45" customHeight="1" x14ac:dyDescent="0.5">
      <c r="A939" s="7">
        <v>38</v>
      </c>
      <c r="B939" s="133">
        <v>895</v>
      </c>
      <c r="C939" s="9" t="s">
        <v>903</v>
      </c>
      <c r="D939" s="16" t="s">
        <v>929</v>
      </c>
      <c r="E939" s="14" t="s">
        <v>930</v>
      </c>
      <c r="F939" s="9" t="s">
        <v>965</v>
      </c>
      <c r="G939" s="247" t="s">
        <v>3239</v>
      </c>
      <c r="H939" s="60">
        <f t="shared" si="35"/>
        <v>814</v>
      </c>
      <c r="I939" s="190" t="s">
        <v>3240</v>
      </c>
      <c r="J939" s="182">
        <v>1</v>
      </c>
      <c r="K939" s="147" t="s">
        <v>3241</v>
      </c>
      <c r="L939" s="11" t="s">
        <v>933</v>
      </c>
      <c r="W939" s="63">
        <v>1</v>
      </c>
    </row>
    <row r="940" spans="1:23" ht="45" customHeight="1" x14ac:dyDescent="0.5">
      <c r="A940" s="7">
        <v>39</v>
      </c>
      <c r="B940" s="133">
        <v>896</v>
      </c>
      <c r="C940" s="9" t="s">
        <v>903</v>
      </c>
      <c r="D940" s="16" t="s">
        <v>929</v>
      </c>
      <c r="E940" s="14" t="s">
        <v>930</v>
      </c>
      <c r="F940" s="9" t="s">
        <v>965</v>
      </c>
      <c r="G940" s="249"/>
      <c r="H940" s="60">
        <f t="shared" si="35"/>
        <v>815</v>
      </c>
      <c r="I940" s="190" t="s">
        <v>3242</v>
      </c>
      <c r="J940" s="182">
        <v>50</v>
      </c>
      <c r="K940" s="147" t="s">
        <v>966</v>
      </c>
      <c r="L940" s="11" t="s">
        <v>933</v>
      </c>
      <c r="W940" s="63">
        <v>1</v>
      </c>
    </row>
    <row r="941" spans="1:23" ht="45" customHeight="1" x14ac:dyDescent="0.5">
      <c r="A941" s="7">
        <v>40</v>
      </c>
      <c r="B941" s="133">
        <v>897</v>
      </c>
      <c r="C941" s="9" t="s">
        <v>903</v>
      </c>
      <c r="D941" s="16" t="s">
        <v>929</v>
      </c>
      <c r="E941" s="14" t="s">
        <v>930</v>
      </c>
      <c r="F941" s="9" t="s">
        <v>965</v>
      </c>
      <c r="G941" s="249"/>
      <c r="H941" s="60">
        <f t="shared" si="35"/>
        <v>816</v>
      </c>
      <c r="I941" s="190" t="s">
        <v>3243</v>
      </c>
      <c r="J941" s="182">
        <v>1</v>
      </c>
      <c r="K941" s="147" t="s">
        <v>3244</v>
      </c>
      <c r="L941" s="11" t="s">
        <v>933</v>
      </c>
      <c r="W941" s="63">
        <v>1</v>
      </c>
    </row>
    <row r="942" spans="1:23" ht="45" customHeight="1" x14ac:dyDescent="0.5">
      <c r="A942" s="7">
        <v>41</v>
      </c>
      <c r="B942" s="133">
        <v>898</v>
      </c>
      <c r="C942" s="9" t="s">
        <v>903</v>
      </c>
      <c r="D942" s="16" t="s">
        <v>929</v>
      </c>
      <c r="E942" s="14" t="s">
        <v>930</v>
      </c>
      <c r="F942" s="9" t="s">
        <v>965</v>
      </c>
      <c r="G942" s="249"/>
      <c r="H942" s="60">
        <f t="shared" si="35"/>
        <v>817</v>
      </c>
      <c r="I942" s="190" t="s">
        <v>3245</v>
      </c>
      <c r="J942" s="182">
        <v>1</v>
      </c>
      <c r="K942" s="147" t="s">
        <v>967</v>
      </c>
      <c r="L942" s="11" t="s">
        <v>933</v>
      </c>
      <c r="W942" s="63">
        <v>1</v>
      </c>
    </row>
    <row r="943" spans="1:23" ht="45" customHeight="1" x14ac:dyDescent="0.5">
      <c r="A943" s="7">
        <v>42</v>
      </c>
      <c r="B943" s="133">
        <v>899</v>
      </c>
      <c r="C943" s="9" t="s">
        <v>903</v>
      </c>
      <c r="D943" s="16" t="s">
        <v>929</v>
      </c>
      <c r="E943" s="14" t="s">
        <v>930</v>
      </c>
      <c r="F943" s="9" t="s">
        <v>965</v>
      </c>
      <c r="G943" s="248"/>
      <c r="H943" s="60">
        <f t="shared" si="35"/>
        <v>818</v>
      </c>
      <c r="I943" s="190" t="s">
        <v>3246</v>
      </c>
      <c r="J943" s="182">
        <v>1</v>
      </c>
      <c r="K943" s="147" t="s">
        <v>968</v>
      </c>
      <c r="L943" s="11" t="s">
        <v>933</v>
      </c>
      <c r="W943" s="63">
        <v>1</v>
      </c>
    </row>
    <row r="944" spans="1:23" ht="45" customHeight="1" x14ac:dyDescent="0.5">
      <c r="A944" s="7">
        <v>43</v>
      </c>
      <c r="B944" s="133">
        <v>900</v>
      </c>
      <c r="C944" s="9" t="s">
        <v>903</v>
      </c>
      <c r="D944" s="16" t="s">
        <v>929</v>
      </c>
      <c r="E944" s="14" t="s">
        <v>930</v>
      </c>
      <c r="F944" s="14" t="s">
        <v>969</v>
      </c>
      <c r="G944" s="244" t="s">
        <v>970</v>
      </c>
      <c r="H944" s="144">
        <f t="shared" si="35"/>
        <v>819</v>
      </c>
      <c r="I944" s="190" t="s">
        <v>3247</v>
      </c>
      <c r="J944" s="191">
        <v>1</v>
      </c>
      <c r="K944" s="146" t="s">
        <v>971</v>
      </c>
      <c r="L944" s="11" t="s">
        <v>933</v>
      </c>
      <c r="W944" s="63">
        <v>1</v>
      </c>
    </row>
    <row r="945" spans="1:24" ht="45" customHeight="1" x14ac:dyDescent="0.5">
      <c r="A945" s="7">
        <v>44</v>
      </c>
      <c r="B945" s="133">
        <v>901</v>
      </c>
      <c r="C945" s="9" t="s">
        <v>903</v>
      </c>
      <c r="D945" s="16" t="s">
        <v>929</v>
      </c>
      <c r="E945" s="14" t="s">
        <v>930</v>
      </c>
      <c r="F945" s="14" t="s">
        <v>969</v>
      </c>
      <c r="G945" s="245"/>
      <c r="H945" s="144">
        <f t="shared" si="35"/>
        <v>820</v>
      </c>
      <c r="I945" s="190" t="s">
        <v>3248</v>
      </c>
      <c r="J945" s="191">
        <v>1</v>
      </c>
      <c r="K945" s="146" t="s">
        <v>972</v>
      </c>
      <c r="L945" s="11" t="s">
        <v>933</v>
      </c>
      <c r="W945" s="63">
        <v>1</v>
      </c>
    </row>
    <row r="946" spans="1:24" ht="45" customHeight="1" x14ac:dyDescent="0.5">
      <c r="A946" s="7">
        <v>45</v>
      </c>
      <c r="B946" s="133">
        <v>902</v>
      </c>
      <c r="C946" s="9" t="s">
        <v>903</v>
      </c>
      <c r="D946" s="16" t="s">
        <v>929</v>
      </c>
      <c r="E946" s="14" t="s">
        <v>930</v>
      </c>
      <c r="F946" s="14" t="s">
        <v>969</v>
      </c>
      <c r="G946" s="245"/>
      <c r="H946" s="144">
        <f t="shared" si="35"/>
        <v>821</v>
      </c>
      <c r="I946" s="190" t="s">
        <v>3249</v>
      </c>
      <c r="J946" s="191">
        <v>20</v>
      </c>
      <c r="K946" s="146" t="s">
        <v>973</v>
      </c>
      <c r="L946" s="11" t="s">
        <v>933</v>
      </c>
      <c r="W946" s="63">
        <v>1</v>
      </c>
    </row>
    <row r="947" spans="1:24" ht="45" customHeight="1" x14ac:dyDescent="0.5">
      <c r="A947" s="7">
        <v>46</v>
      </c>
      <c r="B947" s="133">
        <v>903</v>
      </c>
      <c r="C947" s="9" t="s">
        <v>903</v>
      </c>
      <c r="D947" s="16" t="s">
        <v>929</v>
      </c>
      <c r="E947" s="14" t="s">
        <v>930</v>
      </c>
      <c r="F947" s="14" t="s">
        <v>969</v>
      </c>
      <c r="G947" s="245"/>
      <c r="H947" s="144">
        <f t="shared" si="35"/>
        <v>822</v>
      </c>
      <c r="I947" s="190" t="s">
        <v>3250</v>
      </c>
      <c r="J947" s="194">
        <v>1</v>
      </c>
      <c r="K947" s="146" t="s">
        <v>3251</v>
      </c>
      <c r="L947" s="11" t="s">
        <v>933</v>
      </c>
      <c r="W947" s="63">
        <v>1</v>
      </c>
    </row>
    <row r="948" spans="1:24" ht="45" customHeight="1" x14ac:dyDescent="0.5">
      <c r="A948" s="7">
        <v>47</v>
      </c>
      <c r="B948" s="133">
        <v>904</v>
      </c>
      <c r="C948" s="9" t="s">
        <v>903</v>
      </c>
      <c r="D948" s="16" t="s">
        <v>929</v>
      </c>
      <c r="E948" s="14" t="s">
        <v>930</v>
      </c>
      <c r="F948" s="14" t="s">
        <v>969</v>
      </c>
      <c r="G948" s="245"/>
      <c r="H948" s="144">
        <f t="shared" si="35"/>
        <v>823</v>
      </c>
      <c r="I948" s="190" t="s">
        <v>3252</v>
      </c>
      <c r="J948" s="191">
        <v>200</v>
      </c>
      <c r="K948" s="146" t="s">
        <v>974</v>
      </c>
      <c r="L948" s="11" t="s">
        <v>933</v>
      </c>
      <c r="W948" s="63">
        <v>1</v>
      </c>
    </row>
    <row r="949" spans="1:24" ht="45" customHeight="1" x14ac:dyDescent="0.5">
      <c r="A949" s="7">
        <v>48</v>
      </c>
      <c r="B949" s="133">
        <v>905</v>
      </c>
      <c r="C949" s="9" t="s">
        <v>903</v>
      </c>
      <c r="D949" s="16" t="s">
        <v>929</v>
      </c>
      <c r="E949" s="14" t="s">
        <v>930</v>
      </c>
      <c r="F949" s="14" t="s">
        <v>969</v>
      </c>
      <c r="G949" s="246"/>
      <c r="H949" s="144">
        <f t="shared" si="35"/>
        <v>824</v>
      </c>
      <c r="I949" s="190" t="s">
        <v>3253</v>
      </c>
      <c r="J949" s="191">
        <v>100</v>
      </c>
      <c r="K949" s="146" t="s">
        <v>975</v>
      </c>
      <c r="L949" s="11" t="s">
        <v>933</v>
      </c>
      <c r="W949" s="63">
        <v>1</v>
      </c>
    </row>
    <row r="950" spans="1:24" ht="45" customHeight="1" x14ac:dyDescent="0.5">
      <c r="B950" s="133">
        <v>906</v>
      </c>
      <c r="G950" s="138" t="s">
        <v>3254</v>
      </c>
      <c r="H950" s="139"/>
      <c r="I950" s="139"/>
      <c r="J950" s="139"/>
      <c r="K950" s="160"/>
      <c r="M950" s="51"/>
      <c r="N950" s="51"/>
      <c r="O950" s="51"/>
      <c r="P950" s="51"/>
      <c r="Q950" s="52">
        <v>2</v>
      </c>
      <c r="R950" s="53" t="s">
        <v>1255</v>
      </c>
      <c r="S950" s="54">
        <f>SUM(S951:S966)</f>
        <v>6</v>
      </c>
      <c r="T950" s="53" t="s">
        <v>1256</v>
      </c>
      <c r="U950" s="54">
        <v>5</v>
      </c>
      <c r="V950" s="53" t="s">
        <v>1257</v>
      </c>
      <c r="W950" s="65">
        <f>SUM(W951:W966)/2</f>
        <v>14</v>
      </c>
      <c r="X950" s="53" t="s">
        <v>1258</v>
      </c>
    </row>
    <row r="951" spans="1:24" ht="45" customHeight="1" x14ac:dyDescent="0.5">
      <c r="B951" s="133">
        <v>907</v>
      </c>
      <c r="C951" s="9" t="s">
        <v>903</v>
      </c>
      <c r="D951" s="13" t="s">
        <v>976</v>
      </c>
      <c r="E951" s="14" t="s">
        <v>977</v>
      </c>
      <c r="F951" s="14" t="s">
        <v>978</v>
      </c>
      <c r="G951" s="142" t="s">
        <v>3255</v>
      </c>
      <c r="H951" s="143"/>
      <c r="I951" s="143"/>
      <c r="J951" s="142"/>
      <c r="K951" s="142"/>
      <c r="M951" s="55"/>
      <c r="N951" s="55"/>
      <c r="O951" s="55"/>
      <c r="P951" s="55"/>
      <c r="Q951" s="56"/>
      <c r="R951" s="57"/>
      <c r="S951" s="58">
        <v>3</v>
      </c>
      <c r="T951" s="57" t="s">
        <v>1256</v>
      </c>
      <c r="U951" s="58"/>
      <c r="V951" s="57"/>
      <c r="W951" s="59">
        <f>SUM(W952:W959)</f>
        <v>8</v>
      </c>
      <c r="X951" s="57" t="s">
        <v>1258</v>
      </c>
    </row>
    <row r="952" spans="1:24" ht="45" customHeight="1" x14ac:dyDescent="0.5">
      <c r="B952" s="133">
        <v>908</v>
      </c>
      <c r="C952" s="9" t="s">
        <v>903</v>
      </c>
      <c r="D952" s="13" t="s">
        <v>976</v>
      </c>
      <c r="E952" s="14" t="s">
        <v>977</v>
      </c>
      <c r="F952" s="14" t="s">
        <v>978</v>
      </c>
      <c r="G952" s="244" t="s">
        <v>3256</v>
      </c>
      <c r="H952" s="144">
        <f>+H949+1</f>
        <v>825</v>
      </c>
      <c r="I952" s="64" t="s">
        <v>1895</v>
      </c>
      <c r="J952" s="144">
        <v>100</v>
      </c>
      <c r="K952" s="152" t="s">
        <v>3257</v>
      </c>
      <c r="L952" s="11" t="s">
        <v>979</v>
      </c>
      <c r="W952" s="63">
        <v>1</v>
      </c>
    </row>
    <row r="953" spans="1:24" ht="45" customHeight="1" x14ac:dyDescent="0.5">
      <c r="B953" s="133">
        <v>909</v>
      </c>
      <c r="C953" s="9" t="s">
        <v>903</v>
      </c>
      <c r="D953" s="13" t="s">
        <v>976</v>
      </c>
      <c r="E953" s="14" t="s">
        <v>977</v>
      </c>
      <c r="F953" s="14" t="s">
        <v>978</v>
      </c>
      <c r="G953" s="245"/>
      <c r="H953" s="144">
        <f t="shared" ref="H953:H959" si="36">+H952+1</f>
        <v>826</v>
      </c>
      <c r="I953" s="64" t="s">
        <v>1896</v>
      </c>
      <c r="J953" s="144">
        <v>100</v>
      </c>
      <c r="K953" s="152" t="s">
        <v>3258</v>
      </c>
      <c r="L953" s="11" t="s">
        <v>979</v>
      </c>
      <c r="W953" s="63">
        <v>1</v>
      </c>
    </row>
    <row r="954" spans="1:24" ht="45" customHeight="1" x14ac:dyDescent="0.5">
      <c r="B954" s="133">
        <v>910</v>
      </c>
      <c r="C954" s="9" t="s">
        <v>903</v>
      </c>
      <c r="D954" s="13" t="s">
        <v>976</v>
      </c>
      <c r="E954" s="14" t="s">
        <v>977</v>
      </c>
      <c r="F954" s="14" t="s">
        <v>978</v>
      </c>
      <c r="G954" s="246"/>
      <c r="H954" s="144">
        <f t="shared" si="36"/>
        <v>827</v>
      </c>
      <c r="I954" s="64" t="s">
        <v>1897</v>
      </c>
      <c r="J954" s="144">
        <v>1</v>
      </c>
      <c r="K954" s="152" t="s">
        <v>980</v>
      </c>
      <c r="L954" s="11" t="s">
        <v>979</v>
      </c>
      <c r="W954" s="63">
        <v>1</v>
      </c>
    </row>
    <row r="955" spans="1:24" ht="45" customHeight="1" x14ac:dyDescent="0.5">
      <c r="B955" s="133">
        <v>911</v>
      </c>
      <c r="C955" s="9" t="s">
        <v>903</v>
      </c>
      <c r="D955" s="13" t="s">
        <v>976</v>
      </c>
      <c r="E955" s="14" t="s">
        <v>977</v>
      </c>
      <c r="F955" s="9" t="s">
        <v>981</v>
      </c>
      <c r="G955" s="247" t="s">
        <v>3259</v>
      </c>
      <c r="H955" s="60">
        <f t="shared" si="36"/>
        <v>828</v>
      </c>
      <c r="I955" s="64" t="s">
        <v>1898</v>
      </c>
      <c r="J955" s="60">
        <v>3</v>
      </c>
      <c r="K955" s="154" t="s">
        <v>3260</v>
      </c>
      <c r="L955" s="11" t="s">
        <v>979</v>
      </c>
      <c r="W955" s="63">
        <v>1</v>
      </c>
    </row>
    <row r="956" spans="1:24" ht="45" customHeight="1" x14ac:dyDescent="0.5">
      <c r="B956" s="133">
        <v>912</v>
      </c>
      <c r="C956" s="9" t="s">
        <v>903</v>
      </c>
      <c r="D956" s="13" t="s">
        <v>976</v>
      </c>
      <c r="E956" s="14" t="s">
        <v>977</v>
      </c>
      <c r="F956" s="9" t="s">
        <v>981</v>
      </c>
      <c r="G956" s="249"/>
      <c r="H956" s="60">
        <f t="shared" si="36"/>
        <v>829</v>
      </c>
      <c r="I956" s="64" t="s">
        <v>1899</v>
      </c>
      <c r="J956" s="60">
        <v>11</v>
      </c>
      <c r="K956" s="154" t="s">
        <v>982</v>
      </c>
      <c r="L956" s="11" t="s">
        <v>979</v>
      </c>
      <c r="W956" s="63">
        <v>1</v>
      </c>
    </row>
    <row r="957" spans="1:24" ht="45" customHeight="1" x14ac:dyDescent="0.5">
      <c r="B957" s="133">
        <v>913</v>
      </c>
      <c r="C957" s="9" t="s">
        <v>903</v>
      </c>
      <c r="D957" s="13" t="s">
        <v>976</v>
      </c>
      <c r="E957" s="14" t="s">
        <v>977</v>
      </c>
      <c r="F957" s="9" t="s">
        <v>981</v>
      </c>
      <c r="G957" s="249"/>
      <c r="H957" s="60">
        <f t="shared" si="36"/>
        <v>830</v>
      </c>
      <c r="I957" s="64" t="s">
        <v>1900</v>
      </c>
      <c r="J957" s="60">
        <v>5</v>
      </c>
      <c r="K957" s="154" t="s">
        <v>983</v>
      </c>
      <c r="L957" s="11" t="s">
        <v>979</v>
      </c>
      <c r="W957" s="63">
        <v>1</v>
      </c>
    </row>
    <row r="958" spans="1:24" ht="45" customHeight="1" x14ac:dyDescent="0.5">
      <c r="B958" s="133">
        <v>914</v>
      </c>
      <c r="C958" s="9" t="s">
        <v>903</v>
      </c>
      <c r="D958" s="13" t="s">
        <v>976</v>
      </c>
      <c r="E958" s="14" t="s">
        <v>977</v>
      </c>
      <c r="F958" s="9" t="s">
        <v>981</v>
      </c>
      <c r="G958" s="248"/>
      <c r="H958" s="60">
        <f t="shared" si="36"/>
        <v>831</v>
      </c>
      <c r="I958" s="64" t="s">
        <v>1901</v>
      </c>
      <c r="J958" s="60">
        <v>5</v>
      </c>
      <c r="K958" s="154" t="s">
        <v>3261</v>
      </c>
      <c r="L958" s="11" t="s">
        <v>979</v>
      </c>
      <c r="W958" s="63">
        <v>1</v>
      </c>
    </row>
    <row r="959" spans="1:24" ht="45" customHeight="1" x14ac:dyDescent="0.5">
      <c r="B959" s="133">
        <v>915</v>
      </c>
      <c r="C959" s="9" t="s">
        <v>903</v>
      </c>
      <c r="D959" s="13" t="s">
        <v>976</v>
      </c>
      <c r="E959" s="14" t="s">
        <v>977</v>
      </c>
      <c r="F959" s="14" t="s">
        <v>984</v>
      </c>
      <c r="G959" s="152" t="s">
        <v>3262</v>
      </c>
      <c r="H959" s="144">
        <f t="shared" si="36"/>
        <v>832</v>
      </c>
      <c r="I959" s="64" t="s">
        <v>1902</v>
      </c>
      <c r="J959" s="144">
        <v>2</v>
      </c>
      <c r="K959" s="152" t="s">
        <v>3263</v>
      </c>
      <c r="L959" s="11" t="s">
        <v>979</v>
      </c>
      <c r="W959" s="63">
        <v>1</v>
      </c>
    </row>
    <row r="960" spans="1:24" ht="45" customHeight="1" x14ac:dyDescent="0.5">
      <c r="B960" s="133">
        <v>916</v>
      </c>
      <c r="G960" s="142" t="s">
        <v>3264</v>
      </c>
      <c r="H960" s="143"/>
      <c r="I960" s="143"/>
      <c r="J960" s="142"/>
      <c r="K960" s="142"/>
      <c r="M960" s="55"/>
      <c r="N960" s="55"/>
      <c r="O960" s="55"/>
      <c r="P960" s="55"/>
      <c r="Q960" s="56"/>
      <c r="R960" s="57"/>
      <c r="S960" s="58">
        <v>3</v>
      </c>
      <c r="T960" s="57" t="s">
        <v>1256</v>
      </c>
      <c r="U960" s="58"/>
      <c r="V960" s="57"/>
      <c r="W960" s="59">
        <f>SUM(W961:W966)</f>
        <v>6</v>
      </c>
      <c r="X960" s="57" t="s">
        <v>1258</v>
      </c>
    </row>
    <row r="961" spans="2:24" ht="45" customHeight="1" x14ac:dyDescent="0.5">
      <c r="B961" s="133">
        <v>917</v>
      </c>
      <c r="C961" s="9" t="s">
        <v>903</v>
      </c>
      <c r="D961" s="13" t="s">
        <v>976</v>
      </c>
      <c r="E961" s="15" t="s">
        <v>985</v>
      </c>
      <c r="F961" s="15" t="s">
        <v>986</v>
      </c>
      <c r="G961" s="153" t="s">
        <v>3265</v>
      </c>
      <c r="H961" s="71">
        <f>+H959+1</f>
        <v>833</v>
      </c>
      <c r="I961" s="64" t="s">
        <v>1903</v>
      </c>
      <c r="J961" s="71">
        <v>4</v>
      </c>
      <c r="K961" s="153" t="s">
        <v>987</v>
      </c>
      <c r="L961" s="11" t="s">
        <v>979</v>
      </c>
      <c r="W961" s="63">
        <v>1</v>
      </c>
    </row>
    <row r="962" spans="2:24" ht="45" customHeight="1" x14ac:dyDescent="0.5">
      <c r="B962" s="133">
        <v>918</v>
      </c>
      <c r="C962" s="9" t="s">
        <v>903</v>
      </c>
      <c r="D962" s="13" t="s">
        <v>976</v>
      </c>
      <c r="E962" s="15" t="s">
        <v>985</v>
      </c>
      <c r="F962" s="9" t="s">
        <v>988</v>
      </c>
      <c r="G962" s="247" t="s">
        <v>3266</v>
      </c>
      <c r="H962" s="60">
        <f>+H961+1</f>
        <v>834</v>
      </c>
      <c r="I962" s="64" t="s">
        <v>1904</v>
      </c>
      <c r="J962" s="60">
        <v>25</v>
      </c>
      <c r="K962" s="154" t="s">
        <v>989</v>
      </c>
      <c r="L962" s="11" t="s">
        <v>979</v>
      </c>
      <c r="W962" s="63">
        <v>1</v>
      </c>
    </row>
    <row r="963" spans="2:24" ht="45" customHeight="1" x14ac:dyDescent="0.5">
      <c r="B963" s="133">
        <v>919</v>
      </c>
      <c r="C963" s="9" t="s">
        <v>903</v>
      </c>
      <c r="D963" s="13" t="s">
        <v>976</v>
      </c>
      <c r="E963" s="15" t="s">
        <v>985</v>
      </c>
      <c r="F963" s="9" t="s">
        <v>988</v>
      </c>
      <c r="G963" s="248"/>
      <c r="H963" s="60">
        <f>+H962+1</f>
        <v>835</v>
      </c>
      <c r="I963" s="64" t="s">
        <v>1905</v>
      </c>
      <c r="J963" s="60">
        <v>25</v>
      </c>
      <c r="K963" s="154" t="s">
        <v>3267</v>
      </c>
      <c r="L963" s="11" t="s">
        <v>979</v>
      </c>
      <c r="W963" s="63">
        <v>1</v>
      </c>
    </row>
    <row r="964" spans="2:24" ht="45" customHeight="1" x14ac:dyDescent="0.5">
      <c r="B964" s="133">
        <v>920</v>
      </c>
      <c r="C964" s="9" t="s">
        <v>903</v>
      </c>
      <c r="D964" s="13" t="s">
        <v>976</v>
      </c>
      <c r="E964" s="15" t="s">
        <v>985</v>
      </c>
      <c r="F964" s="15" t="s">
        <v>990</v>
      </c>
      <c r="G964" s="250" t="s">
        <v>3268</v>
      </c>
      <c r="H964" s="71">
        <f>+H963+1</f>
        <v>836</v>
      </c>
      <c r="I964" s="64" t="s">
        <v>1906</v>
      </c>
      <c r="J964" s="71">
        <v>1</v>
      </c>
      <c r="K964" s="153" t="s">
        <v>991</v>
      </c>
      <c r="L964" s="11" t="s">
        <v>979</v>
      </c>
      <c r="W964" s="63">
        <v>1</v>
      </c>
    </row>
    <row r="965" spans="2:24" ht="45" customHeight="1" x14ac:dyDescent="0.5">
      <c r="B965" s="133">
        <v>921</v>
      </c>
      <c r="C965" s="9" t="s">
        <v>903</v>
      </c>
      <c r="D965" s="13" t="s">
        <v>976</v>
      </c>
      <c r="E965" s="15" t="s">
        <v>985</v>
      </c>
      <c r="F965" s="15" t="s">
        <v>990</v>
      </c>
      <c r="G965" s="251"/>
      <c r="H965" s="71">
        <f>+H964+1</f>
        <v>837</v>
      </c>
      <c r="I965" s="64" t="s">
        <v>1907</v>
      </c>
      <c r="J965" s="71">
        <v>1</v>
      </c>
      <c r="K965" s="153" t="s">
        <v>992</v>
      </c>
      <c r="L965" s="11" t="s">
        <v>979</v>
      </c>
      <c r="W965" s="63">
        <v>1</v>
      </c>
    </row>
    <row r="966" spans="2:24" ht="45" customHeight="1" x14ac:dyDescent="0.5">
      <c r="B966" s="133">
        <v>922</v>
      </c>
      <c r="C966" s="9" t="s">
        <v>903</v>
      </c>
      <c r="D966" s="13" t="s">
        <v>976</v>
      </c>
      <c r="E966" s="15" t="s">
        <v>985</v>
      </c>
      <c r="F966" s="15" t="s">
        <v>990</v>
      </c>
      <c r="G966" s="252"/>
      <c r="H966" s="71">
        <f>+H965+1</f>
        <v>838</v>
      </c>
      <c r="I966" s="64" t="s">
        <v>1908</v>
      </c>
      <c r="J966" s="71">
        <v>1</v>
      </c>
      <c r="K966" s="153" t="s">
        <v>993</v>
      </c>
      <c r="L966" s="11" t="s">
        <v>979</v>
      </c>
      <c r="W966" s="63">
        <v>1</v>
      </c>
    </row>
    <row r="967" spans="2:24" ht="45" customHeight="1" x14ac:dyDescent="0.5">
      <c r="B967" s="133">
        <v>923</v>
      </c>
      <c r="G967" s="184" t="s">
        <v>994</v>
      </c>
      <c r="H967" s="185"/>
      <c r="I967" s="186"/>
      <c r="J967" s="186"/>
      <c r="K967" s="187"/>
      <c r="M967" s="76"/>
      <c r="N967" s="76"/>
      <c r="O967" s="76">
        <v>8</v>
      </c>
      <c r="P967" s="76" t="s">
        <v>1254</v>
      </c>
      <c r="Q967" s="77">
        <f>SUM(Q968:Q1150)</f>
        <v>29</v>
      </c>
      <c r="R967" s="78" t="s">
        <v>1255</v>
      </c>
      <c r="S967" s="77">
        <f>SUM(S968:S1150)/2</f>
        <v>60</v>
      </c>
      <c r="T967" s="78" t="s">
        <v>1256</v>
      </c>
      <c r="U967" s="77">
        <f>SUM(U968:U1150)</f>
        <v>51</v>
      </c>
      <c r="V967" s="78" t="s">
        <v>1257</v>
      </c>
      <c r="W967" s="77">
        <f>SUM(W968:W1150)/3</f>
        <v>146</v>
      </c>
      <c r="X967" s="78" t="s">
        <v>1258</v>
      </c>
    </row>
    <row r="968" spans="2:24" ht="45" customHeight="1" x14ac:dyDescent="0.5">
      <c r="B968" s="133">
        <v>924</v>
      </c>
      <c r="G968" s="138" t="s">
        <v>3269</v>
      </c>
      <c r="H968" s="139"/>
      <c r="I968" s="139"/>
      <c r="J968" s="139"/>
      <c r="K968" s="160"/>
      <c r="M968" s="51"/>
      <c r="N968" s="51"/>
      <c r="O968" s="51"/>
      <c r="P968" s="51"/>
      <c r="Q968" s="52">
        <v>9</v>
      </c>
      <c r="R968" s="53" t="s">
        <v>1255</v>
      </c>
      <c r="S968" s="54">
        <f>SUM(S969:S1002)</f>
        <v>15</v>
      </c>
      <c r="T968" s="53" t="s">
        <v>1256</v>
      </c>
      <c r="U968" s="54">
        <v>6</v>
      </c>
      <c r="V968" s="53" t="s">
        <v>1257</v>
      </c>
      <c r="W968" s="54">
        <f>SUM(W969:W1002)/2</f>
        <v>25</v>
      </c>
      <c r="X968" s="53" t="s">
        <v>1258</v>
      </c>
    </row>
    <row r="969" spans="2:24" ht="45" customHeight="1" x14ac:dyDescent="0.5">
      <c r="B969" s="133">
        <v>925</v>
      </c>
      <c r="F969" s="21"/>
      <c r="G969" s="195" t="s">
        <v>3270</v>
      </c>
      <c r="H969" s="196"/>
      <c r="I969" s="197"/>
      <c r="J969" s="197"/>
      <c r="K969" s="197"/>
      <c r="M969" s="55"/>
      <c r="N969" s="55"/>
      <c r="O969" s="55"/>
      <c r="P969" s="55"/>
      <c r="Q969" s="56"/>
      <c r="R969" s="57"/>
      <c r="S969" s="58">
        <v>2</v>
      </c>
      <c r="T969" s="57" t="s">
        <v>1256</v>
      </c>
      <c r="U969" s="58"/>
      <c r="V969" s="57"/>
      <c r="W969" s="59">
        <f>SUM(W970:W971)</f>
        <v>2</v>
      </c>
      <c r="X969" s="57" t="s">
        <v>1258</v>
      </c>
    </row>
    <row r="970" spans="2:24" ht="45" customHeight="1" x14ac:dyDescent="0.5">
      <c r="B970" s="133">
        <v>926</v>
      </c>
      <c r="C970" s="20" t="s">
        <v>995</v>
      </c>
      <c r="D970" s="13" t="s">
        <v>996</v>
      </c>
      <c r="E970" s="14" t="s">
        <v>997</v>
      </c>
      <c r="F970" s="198" t="s">
        <v>998</v>
      </c>
      <c r="G970" s="199" t="s">
        <v>3271</v>
      </c>
      <c r="H970" s="144">
        <f>+H966+1</f>
        <v>839</v>
      </c>
      <c r="I970" s="64" t="s">
        <v>1909</v>
      </c>
      <c r="J970" s="144">
        <v>2</v>
      </c>
      <c r="K970" s="146" t="s">
        <v>999</v>
      </c>
      <c r="L970" s="11" t="s">
        <v>1000</v>
      </c>
      <c r="W970" s="63">
        <v>1</v>
      </c>
    </row>
    <row r="971" spans="2:24" ht="45" customHeight="1" x14ac:dyDescent="0.5">
      <c r="B971" s="133">
        <v>927</v>
      </c>
      <c r="C971" s="20" t="s">
        <v>995</v>
      </c>
      <c r="D971" s="13" t="s">
        <v>996</v>
      </c>
      <c r="E971" s="14" t="s">
        <v>997</v>
      </c>
      <c r="F971" s="200" t="s">
        <v>1001</v>
      </c>
      <c r="G971" s="201" t="s">
        <v>3272</v>
      </c>
      <c r="H971" s="60">
        <f>+H970+1</f>
        <v>840</v>
      </c>
      <c r="I971" s="64" t="s">
        <v>1910</v>
      </c>
      <c r="J971" s="60">
        <v>1</v>
      </c>
      <c r="K971" s="147" t="s">
        <v>1002</v>
      </c>
      <c r="L971" s="11" t="s">
        <v>1000</v>
      </c>
      <c r="W971" s="63">
        <v>1</v>
      </c>
    </row>
    <row r="972" spans="2:24" ht="45" customHeight="1" x14ac:dyDescent="0.5">
      <c r="B972" s="133">
        <v>928</v>
      </c>
      <c r="F972" s="21"/>
      <c r="G972" s="195" t="s">
        <v>3273</v>
      </c>
      <c r="H972" s="196"/>
      <c r="I972" s="197"/>
      <c r="J972" s="197"/>
      <c r="K972" s="197"/>
      <c r="M972" s="55"/>
      <c r="N972" s="55"/>
      <c r="O972" s="55"/>
      <c r="P972" s="55"/>
      <c r="Q972" s="56"/>
      <c r="R972" s="57"/>
      <c r="S972" s="58">
        <v>1</v>
      </c>
      <c r="T972" s="57" t="s">
        <v>1256</v>
      </c>
      <c r="U972" s="58"/>
      <c r="V972" s="57"/>
      <c r="W972" s="59">
        <f>SUM(W973)</f>
        <v>1</v>
      </c>
      <c r="X972" s="57" t="s">
        <v>1258</v>
      </c>
    </row>
    <row r="973" spans="2:24" ht="45" customHeight="1" x14ac:dyDescent="0.5">
      <c r="B973" s="133">
        <v>929</v>
      </c>
      <c r="C973" s="20" t="s">
        <v>995</v>
      </c>
      <c r="D973" s="13" t="s">
        <v>996</v>
      </c>
      <c r="E973" s="15" t="s">
        <v>1003</v>
      </c>
      <c r="F973" s="15" t="s">
        <v>1004</v>
      </c>
      <c r="G973" s="153" t="s">
        <v>3274</v>
      </c>
      <c r="H973" s="71">
        <f>+H971+1</f>
        <v>841</v>
      </c>
      <c r="I973" s="64" t="s">
        <v>1911</v>
      </c>
      <c r="J973" s="71">
        <v>1</v>
      </c>
      <c r="K973" s="73" t="s">
        <v>1005</v>
      </c>
      <c r="L973" s="11" t="s">
        <v>1000</v>
      </c>
      <c r="W973" s="63">
        <v>1</v>
      </c>
    </row>
    <row r="974" spans="2:24" ht="45" customHeight="1" x14ac:dyDescent="0.5">
      <c r="B974" s="133">
        <v>930</v>
      </c>
      <c r="F974" s="21"/>
      <c r="G974" s="195" t="s">
        <v>3275</v>
      </c>
      <c r="H974" s="196"/>
      <c r="I974" s="197"/>
      <c r="J974" s="197"/>
      <c r="K974" s="197"/>
      <c r="M974" s="55"/>
      <c r="N974" s="55"/>
      <c r="O974" s="55"/>
      <c r="P974" s="55"/>
      <c r="Q974" s="56"/>
      <c r="R974" s="57"/>
      <c r="S974" s="58">
        <v>6</v>
      </c>
      <c r="T974" s="57" t="s">
        <v>1256</v>
      </c>
      <c r="U974" s="58"/>
      <c r="V974" s="57"/>
      <c r="W974" s="59">
        <f>SUM(W975:W987)</f>
        <v>13</v>
      </c>
      <c r="X974" s="57" t="s">
        <v>1258</v>
      </c>
    </row>
    <row r="975" spans="2:24" ht="45" customHeight="1" x14ac:dyDescent="0.5">
      <c r="B975" s="133">
        <v>931</v>
      </c>
      <c r="C975" s="20" t="s">
        <v>995</v>
      </c>
      <c r="D975" s="13" t="s">
        <v>996</v>
      </c>
      <c r="E975" s="14" t="s">
        <v>1006</v>
      </c>
      <c r="F975" s="14" t="s">
        <v>1007</v>
      </c>
      <c r="G975" s="277" t="s">
        <v>3276</v>
      </c>
      <c r="H975" s="144">
        <f>+H973+1</f>
        <v>842</v>
      </c>
      <c r="I975" s="64" t="s">
        <v>1912</v>
      </c>
      <c r="J975" s="144">
        <v>10</v>
      </c>
      <c r="K975" s="146" t="s">
        <v>1008</v>
      </c>
      <c r="L975" s="11" t="s">
        <v>1000</v>
      </c>
      <c r="W975" s="63">
        <v>1</v>
      </c>
    </row>
    <row r="976" spans="2:24" ht="45" customHeight="1" x14ac:dyDescent="0.5">
      <c r="B976" s="133">
        <v>932</v>
      </c>
      <c r="C976" s="20" t="s">
        <v>995</v>
      </c>
      <c r="D976" s="13" t="s">
        <v>996</v>
      </c>
      <c r="E976" s="14" t="s">
        <v>1006</v>
      </c>
      <c r="F976" s="14" t="s">
        <v>1007</v>
      </c>
      <c r="G976" s="278"/>
      <c r="H976" s="144">
        <f t="shared" ref="H976:H987" si="37">+H975+1</f>
        <v>843</v>
      </c>
      <c r="I976" s="64" t="s">
        <v>1913</v>
      </c>
      <c r="J976" s="144">
        <v>5</v>
      </c>
      <c r="K976" s="146" t="s">
        <v>3277</v>
      </c>
      <c r="L976" s="11" t="s">
        <v>1000</v>
      </c>
      <c r="W976" s="63">
        <v>1</v>
      </c>
    </row>
    <row r="977" spans="1:24" ht="45" customHeight="1" x14ac:dyDescent="0.5">
      <c r="B977" s="133">
        <v>933</v>
      </c>
      <c r="C977" s="20" t="s">
        <v>995</v>
      </c>
      <c r="D977" s="13" t="s">
        <v>996</v>
      </c>
      <c r="E977" s="14" t="s">
        <v>1006</v>
      </c>
      <c r="F977" s="14" t="s">
        <v>1007</v>
      </c>
      <c r="G977" s="278"/>
      <c r="H977" s="144">
        <f t="shared" si="37"/>
        <v>844</v>
      </c>
      <c r="I977" s="64" t="s">
        <v>1914</v>
      </c>
      <c r="J977" s="144">
        <v>4</v>
      </c>
      <c r="K977" s="146" t="s">
        <v>1009</v>
      </c>
      <c r="L977" s="11" t="s">
        <v>1000</v>
      </c>
      <c r="W977" s="63">
        <v>1</v>
      </c>
    </row>
    <row r="978" spans="1:24" ht="45" customHeight="1" x14ac:dyDescent="0.5">
      <c r="B978" s="133">
        <v>934</v>
      </c>
      <c r="C978" s="20" t="s">
        <v>995</v>
      </c>
      <c r="D978" s="13" t="s">
        <v>996</v>
      </c>
      <c r="E978" s="14" t="s">
        <v>1006</v>
      </c>
      <c r="F978" s="14" t="s">
        <v>1007</v>
      </c>
      <c r="G978" s="279"/>
      <c r="H978" s="144">
        <f t="shared" si="37"/>
        <v>845</v>
      </c>
      <c r="I978" s="64" t="s">
        <v>1915</v>
      </c>
      <c r="J978" s="144">
        <v>8</v>
      </c>
      <c r="K978" s="146" t="s">
        <v>1010</v>
      </c>
      <c r="L978" s="11" t="s">
        <v>1000</v>
      </c>
      <c r="W978" s="63">
        <v>1</v>
      </c>
    </row>
    <row r="979" spans="1:24" ht="45" customHeight="1" x14ac:dyDescent="0.5">
      <c r="B979" s="133">
        <v>935</v>
      </c>
      <c r="C979" s="20" t="s">
        <v>995</v>
      </c>
      <c r="D979" s="13" t="s">
        <v>996</v>
      </c>
      <c r="E979" s="14" t="s">
        <v>1006</v>
      </c>
      <c r="F979" s="202" t="s">
        <v>1011</v>
      </c>
      <c r="G979" s="294" t="s">
        <v>3278</v>
      </c>
      <c r="H979" s="60">
        <f t="shared" si="37"/>
        <v>846</v>
      </c>
      <c r="I979" s="64" t="s">
        <v>1916</v>
      </c>
      <c r="J979" s="148">
        <v>6</v>
      </c>
      <c r="K979" s="149" t="s">
        <v>1012</v>
      </c>
      <c r="L979" s="11" t="s">
        <v>1000</v>
      </c>
      <c r="W979" s="63">
        <v>1</v>
      </c>
    </row>
    <row r="980" spans="1:24" ht="45" customHeight="1" x14ac:dyDescent="0.5">
      <c r="B980" s="133">
        <v>936</v>
      </c>
      <c r="C980" s="20" t="s">
        <v>995</v>
      </c>
      <c r="D980" s="13" t="s">
        <v>996</v>
      </c>
      <c r="E980" s="14" t="s">
        <v>1006</v>
      </c>
      <c r="F980" s="202" t="s">
        <v>1011</v>
      </c>
      <c r="G980" s="295"/>
      <c r="H980" s="60">
        <f t="shared" si="37"/>
        <v>847</v>
      </c>
      <c r="I980" s="64" t="s">
        <v>1917</v>
      </c>
      <c r="J980" s="148">
        <v>6</v>
      </c>
      <c r="K980" s="149" t="s">
        <v>1013</v>
      </c>
      <c r="L980" s="11" t="s">
        <v>1000</v>
      </c>
      <c r="W980" s="63">
        <v>1</v>
      </c>
    </row>
    <row r="981" spans="1:24" ht="45" customHeight="1" x14ac:dyDescent="0.5">
      <c r="B981" s="133">
        <v>937</v>
      </c>
      <c r="C981" s="20" t="s">
        <v>995</v>
      </c>
      <c r="D981" s="13" t="s">
        <v>996</v>
      </c>
      <c r="E981" s="14" t="s">
        <v>1006</v>
      </c>
      <c r="F981" s="202" t="s">
        <v>1011</v>
      </c>
      <c r="G981" s="296"/>
      <c r="H981" s="60">
        <f t="shared" si="37"/>
        <v>848</v>
      </c>
      <c r="I981" s="64" t="s">
        <v>1918</v>
      </c>
      <c r="J981" s="148">
        <v>2</v>
      </c>
      <c r="K981" s="149" t="s">
        <v>1014</v>
      </c>
      <c r="L981" s="11" t="s">
        <v>1000</v>
      </c>
      <c r="W981" s="63">
        <v>1</v>
      </c>
    </row>
    <row r="982" spans="1:24" ht="45" customHeight="1" x14ac:dyDescent="0.5">
      <c r="B982" s="133">
        <v>938</v>
      </c>
      <c r="C982" s="20" t="s">
        <v>995</v>
      </c>
      <c r="D982" s="13" t="s">
        <v>996</v>
      </c>
      <c r="E982" s="14" t="s">
        <v>1006</v>
      </c>
      <c r="F982" s="14" t="s">
        <v>1015</v>
      </c>
      <c r="G982" s="277" t="s">
        <v>3279</v>
      </c>
      <c r="H982" s="144">
        <f t="shared" si="37"/>
        <v>849</v>
      </c>
      <c r="I982" s="64" t="s">
        <v>1919</v>
      </c>
      <c r="J982" s="151">
        <v>1500</v>
      </c>
      <c r="K982" s="152" t="s">
        <v>1016</v>
      </c>
      <c r="L982" s="11" t="s">
        <v>1000</v>
      </c>
      <c r="W982" s="63">
        <v>1</v>
      </c>
    </row>
    <row r="983" spans="1:24" ht="45" customHeight="1" x14ac:dyDescent="0.5">
      <c r="B983" s="133">
        <v>939</v>
      </c>
      <c r="C983" s="20" t="s">
        <v>995</v>
      </c>
      <c r="D983" s="13" t="s">
        <v>996</v>
      </c>
      <c r="E983" s="14" t="s">
        <v>1006</v>
      </c>
      <c r="F983" s="14" t="s">
        <v>1015</v>
      </c>
      <c r="G983" s="278"/>
      <c r="H983" s="144">
        <f t="shared" si="37"/>
        <v>850</v>
      </c>
      <c r="I983" s="64" t="s">
        <v>1920</v>
      </c>
      <c r="J983" s="151">
        <v>1200</v>
      </c>
      <c r="K983" s="146" t="s">
        <v>3280</v>
      </c>
      <c r="L983" s="11" t="s">
        <v>1000</v>
      </c>
      <c r="W983" s="63">
        <v>1</v>
      </c>
    </row>
    <row r="984" spans="1:24" ht="45" customHeight="1" x14ac:dyDescent="0.5">
      <c r="B984" s="133">
        <v>940</v>
      </c>
      <c r="C984" s="20" t="s">
        <v>995</v>
      </c>
      <c r="D984" s="13" t="s">
        <v>996</v>
      </c>
      <c r="E984" s="14" t="s">
        <v>1006</v>
      </c>
      <c r="F984" s="14" t="s">
        <v>1015</v>
      </c>
      <c r="G984" s="279"/>
      <c r="H984" s="144">
        <f t="shared" si="37"/>
        <v>851</v>
      </c>
      <c r="I984" s="64" t="s">
        <v>1921</v>
      </c>
      <c r="J984" s="151">
        <v>1</v>
      </c>
      <c r="K984" s="146" t="s">
        <v>1017</v>
      </c>
      <c r="L984" s="11" t="s">
        <v>1000</v>
      </c>
      <c r="W984" s="63">
        <v>1</v>
      </c>
    </row>
    <row r="985" spans="1:24" ht="45" customHeight="1" x14ac:dyDescent="0.5">
      <c r="B985" s="133">
        <v>941</v>
      </c>
      <c r="C985" s="20" t="s">
        <v>995</v>
      </c>
      <c r="D985" s="13" t="s">
        <v>996</v>
      </c>
      <c r="E985" s="14" t="s">
        <v>1006</v>
      </c>
      <c r="F985" s="21" t="s">
        <v>1018</v>
      </c>
      <c r="G985" s="162" t="s">
        <v>3281</v>
      </c>
      <c r="H985" s="60">
        <f t="shared" si="37"/>
        <v>852</v>
      </c>
      <c r="I985" s="64" t="s">
        <v>1922</v>
      </c>
      <c r="J985" s="148">
        <v>8</v>
      </c>
      <c r="K985" s="147" t="s">
        <v>1019</v>
      </c>
      <c r="L985" s="11" t="s">
        <v>1000</v>
      </c>
      <c r="W985" s="63">
        <v>1</v>
      </c>
    </row>
    <row r="986" spans="1:24" ht="45" customHeight="1" x14ac:dyDescent="0.5">
      <c r="B986" s="133"/>
      <c r="C986" s="20" t="s">
        <v>995</v>
      </c>
      <c r="D986" s="13" t="s">
        <v>996</v>
      </c>
      <c r="E986" s="14" t="s">
        <v>1006</v>
      </c>
      <c r="F986" s="14" t="s">
        <v>1020</v>
      </c>
      <c r="G986" s="152" t="s">
        <v>3282</v>
      </c>
      <c r="H986" s="144">
        <f t="shared" si="37"/>
        <v>853</v>
      </c>
      <c r="I986" s="64" t="s">
        <v>1923</v>
      </c>
      <c r="J986" s="151">
        <v>4</v>
      </c>
      <c r="K986" s="146" t="s">
        <v>1021</v>
      </c>
      <c r="L986" s="11" t="s">
        <v>1000</v>
      </c>
      <c r="W986" s="63">
        <v>1</v>
      </c>
    </row>
    <row r="987" spans="1:24" ht="45" customHeight="1" x14ac:dyDescent="0.5">
      <c r="B987" s="133"/>
      <c r="C987" s="20" t="s">
        <v>995</v>
      </c>
      <c r="D987" s="13" t="s">
        <v>996</v>
      </c>
      <c r="E987" s="14" t="s">
        <v>1006</v>
      </c>
      <c r="F987" s="21" t="s">
        <v>1022</v>
      </c>
      <c r="G987" s="162" t="s">
        <v>3283</v>
      </c>
      <c r="H987" s="60">
        <f t="shared" si="37"/>
        <v>854</v>
      </c>
      <c r="I987" s="64" t="s">
        <v>1924</v>
      </c>
      <c r="J987" s="161">
        <v>1</v>
      </c>
      <c r="K987" s="149" t="s">
        <v>1023</v>
      </c>
      <c r="L987" s="11" t="s">
        <v>1000</v>
      </c>
      <c r="W987" s="63">
        <v>1</v>
      </c>
    </row>
    <row r="988" spans="1:24" ht="45" customHeight="1" x14ac:dyDescent="0.5">
      <c r="B988" s="133">
        <v>942</v>
      </c>
      <c r="F988" s="21"/>
      <c r="G988" s="195" t="s">
        <v>3284</v>
      </c>
      <c r="H988" s="196"/>
      <c r="I988" s="197"/>
      <c r="J988" s="197"/>
      <c r="K988" s="197"/>
      <c r="M988" s="55"/>
      <c r="N988" s="55"/>
      <c r="O988" s="55"/>
      <c r="P988" s="55"/>
      <c r="Q988" s="56"/>
      <c r="R988" s="57"/>
      <c r="S988" s="58">
        <v>1</v>
      </c>
      <c r="T988" s="57" t="s">
        <v>1256</v>
      </c>
      <c r="U988" s="58"/>
      <c r="V988" s="57"/>
      <c r="W988" s="59">
        <f>SUM(W989:W990)</f>
        <v>2</v>
      </c>
      <c r="X988" s="57" t="s">
        <v>1258</v>
      </c>
    </row>
    <row r="989" spans="1:24" ht="45" customHeight="1" x14ac:dyDescent="0.5">
      <c r="B989" s="133">
        <v>943</v>
      </c>
      <c r="C989" s="20" t="s">
        <v>995</v>
      </c>
      <c r="D989" s="13" t="s">
        <v>996</v>
      </c>
      <c r="E989" s="15" t="s">
        <v>1024</v>
      </c>
      <c r="F989" s="15" t="s">
        <v>1025</v>
      </c>
      <c r="G989" s="286" t="s">
        <v>3285</v>
      </c>
      <c r="H989" s="71">
        <f>+H987+1</f>
        <v>855</v>
      </c>
      <c r="I989" s="64" t="s">
        <v>1925</v>
      </c>
      <c r="J989" s="71">
        <v>8</v>
      </c>
      <c r="K989" s="73" t="s">
        <v>1026</v>
      </c>
      <c r="L989" s="11" t="s">
        <v>1000</v>
      </c>
      <c r="W989" s="63">
        <v>1</v>
      </c>
    </row>
    <row r="990" spans="1:24" ht="45" customHeight="1" x14ac:dyDescent="0.5">
      <c r="A990" s="156"/>
      <c r="B990" s="133"/>
      <c r="C990" s="20" t="s">
        <v>995</v>
      </c>
      <c r="D990" s="13" t="s">
        <v>996</v>
      </c>
      <c r="E990" s="15" t="s">
        <v>1024</v>
      </c>
      <c r="F990" s="15" t="s">
        <v>1025</v>
      </c>
      <c r="G990" s="287"/>
      <c r="H990" s="71">
        <f>+H989+1</f>
        <v>856</v>
      </c>
      <c r="I990" s="64" t="s">
        <v>1926</v>
      </c>
      <c r="J990" s="71">
        <v>8</v>
      </c>
      <c r="K990" s="73" t="s">
        <v>1027</v>
      </c>
      <c r="L990" s="11" t="s">
        <v>1000</v>
      </c>
      <c r="W990" s="63">
        <v>1</v>
      </c>
    </row>
    <row r="991" spans="1:24" ht="45" customHeight="1" x14ac:dyDescent="0.5">
      <c r="B991" s="133">
        <v>944</v>
      </c>
      <c r="F991" s="21"/>
      <c r="G991" s="195" t="s">
        <v>3286</v>
      </c>
      <c r="H991" s="196"/>
      <c r="I991" s="197"/>
      <c r="J991" s="197"/>
      <c r="K991" s="197"/>
      <c r="M991" s="55"/>
      <c r="N991" s="55"/>
      <c r="O991" s="55"/>
      <c r="P991" s="55"/>
      <c r="Q991" s="56"/>
      <c r="R991" s="57"/>
      <c r="S991" s="58">
        <v>1</v>
      </c>
      <c r="T991" s="57" t="s">
        <v>1256</v>
      </c>
      <c r="U991" s="58"/>
      <c r="V991" s="57"/>
      <c r="W991" s="59">
        <f>SUM(W992:W993)</f>
        <v>2</v>
      </c>
      <c r="X991" s="57" t="s">
        <v>1258</v>
      </c>
    </row>
    <row r="992" spans="1:24" ht="45" customHeight="1" x14ac:dyDescent="0.5">
      <c r="B992" s="133">
        <v>945</v>
      </c>
      <c r="C992" s="20" t="s">
        <v>995</v>
      </c>
      <c r="D992" s="13" t="s">
        <v>996</v>
      </c>
      <c r="E992" s="14" t="s">
        <v>1028</v>
      </c>
      <c r="F992" s="14" t="s">
        <v>1029</v>
      </c>
      <c r="G992" s="268" t="s">
        <v>3287</v>
      </c>
      <c r="H992" s="144">
        <f>+H990+1</f>
        <v>857</v>
      </c>
      <c r="I992" s="64" t="s">
        <v>1927</v>
      </c>
      <c r="J992" s="144">
        <v>400</v>
      </c>
      <c r="K992" s="146" t="s">
        <v>1030</v>
      </c>
      <c r="L992" s="11" t="s">
        <v>1000</v>
      </c>
      <c r="W992" s="63">
        <v>1</v>
      </c>
    </row>
    <row r="993" spans="2:24" ht="45" customHeight="1" x14ac:dyDescent="0.5">
      <c r="B993" s="133">
        <v>946</v>
      </c>
      <c r="C993" s="20" t="s">
        <v>995</v>
      </c>
      <c r="D993" s="13" t="s">
        <v>996</v>
      </c>
      <c r="E993" s="14" t="s">
        <v>1028</v>
      </c>
      <c r="F993" s="14" t="s">
        <v>1029</v>
      </c>
      <c r="G993" s="270"/>
      <c r="H993" s="144">
        <f>+H992+1</f>
        <v>858</v>
      </c>
      <c r="I993" s="64" t="s">
        <v>1928</v>
      </c>
      <c r="J993" s="144">
        <v>1</v>
      </c>
      <c r="K993" s="146" t="s">
        <v>1031</v>
      </c>
      <c r="L993" s="11" t="s">
        <v>1000</v>
      </c>
      <c r="W993" s="63">
        <v>1</v>
      </c>
    </row>
    <row r="994" spans="2:24" ht="45" customHeight="1" x14ac:dyDescent="0.5">
      <c r="B994" s="133">
        <v>947</v>
      </c>
      <c r="F994" s="21"/>
      <c r="G994" s="195" t="s">
        <v>3288</v>
      </c>
      <c r="H994" s="196"/>
      <c r="I994" s="197"/>
      <c r="J994" s="197"/>
      <c r="K994" s="197"/>
      <c r="M994" s="55"/>
      <c r="N994" s="55"/>
      <c r="O994" s="55"/>
      <c r="P994" s="55"/>
      <c r="Q994" s="56"/>
      <c r="R994" s="57"/>
      <c r="S994" s="58">
        <v>1</v>
      </c>
      <c r="T994" s="57" t="s">
        <v>1256</v>
      </c>
      <c r="U994" s="58"/>
      <c r="V994" s="57"/>
      <c r="W994" s="59">
        <f>SUM(W995)</f>
        <v>1</v>
      </c>
      <c r="X994" s="57" t="s">
        <v>1258</v>
      </c>
    </row>
    <row r="995" spans="2:24" ht="45" customHeight="1" x14ac:dyDescent="0.5">
      <c r="B995" s="133">
        <v>948</v>
      </c>
      <c r="C995" s="20" t="s">
        <v>995</v>
      </c>
      <c r="D995" s="13" t="s">
        <v>996</v>
      </c>
      <c r="E995" s="15" t="s">
        <v>1032</v>
      </c>
      <c r="F995" s="15" t="s">
        <v>1033</v>
      </c>
      <c r="G995" s="73" t="s">
        <v>3289</v>
      </c>
      <c r="H995" s="71">
        <f>+H993+1</f>
        <v>859</v>
      </c>
      <c r="I995" s="64" t="s">
        <v>1929</v>
      </c>
      <c r="J995" s="71">
        <v>14</v>
      </c>
      <c r="K995" s="73" t="s">
        <v>1034</v>
      </c>
      <c r="L995" s="11" t="s">
        <v>1000</v>
      </c>
      <c r="W995" s="63">
        <v>1</v>
      </c>
    </row>
    <row r="996" spans="2:24" ht="45" customHeight="1" x14ac:dyDescent="0.5">
      <c r="B996" s="133">
        <v>949</v>
      </c>
      <c r="F996" s="21"/>
      <c r="G996" s="195" t="s">
        <v>3290</v>
      </c>
      <c r="H996" s="196"/>
      <c r="I996" s="197"/>
      <c r="J996" s="197"/>
      <c r="K996" s="197"/>
      <c r="M996" s="55"/>
      <c r="N996" s="55"/>
      <c r="O996" s="55"/>
      <c r="P996" s="55"/>
      <c r="Q996" s="56"/>
      <c r="R996" s="57"/>
      <c r="S996" s="58">
        <v>1</v>
      </c>
      <c r="T996" s="57" t="s">
        <v>1256</v>
      </c>
      <c r="U996" s="58"/>
      <c r="V996" s="57"/>
      <c r="W996" s="59">
        <f>SUM(W997)</f>
        <v>1</v>
      </c>
      <c r="X996" s="57" t="s">
        <v>1258</v>
      </c>
    </row>
    <row r="997" spans="2:24" ht="45" customHeight="1" x14ac:dyDescent="0.5">
      <c r="B997" s="133">
        <v>950</v>
      </c>
      <c r="C997" s="20" t="s">
        <v>995</v>
      </c>
      <c r="D997" s="13" t="s">
        <v>996</v>
      </c>
      <c r="E997" s="14" t="s">
        <v>1035</v>
      </c>
      <c r="F997" s="14" t="s">
        <v>1036</v>
      </c>
      <c r="G997" s="146" t="s">
        <v>3291</v>
      </c>
      <c r="H997" s="144">
        <f>+H995+1</f>
        <v>860</v>
      </c>
      <c r="I997" s="64" t="s">
        <v>1930</v>
      </c>
      <c r="J997" s="144">
        <v>1</v>
      </c>
      <c r="K997" s="152" t="s">
        <v>1037</v>
      </c>
      <c r="L997" s="11" t="s">
        <v>1000</v>
      </c>
      <c r="W997" s="63">
        <v>1</v>
      </c>
    </row>
    <row r="998" spans="2:24" ht="45" customHeight="1" x14ac:dyDescent="0.5">
      <c r="B998" s="133">
        <v>951</v>
      </c>
      <c r="F998" s="21"/>
      <c r="G998" s="195" t="s">
        <v>3292</v>
      </c>
      <c r="H998" s="196"/>
      <c r="I998" s="197"/>
      <c r="J998" s="197"/>
      <c r="K998" s="197"/>
      <c r="M998" s="55"/>
      <c r="N998" s="55"/>
      <c r="O998" s="55"/>
      <c r="P998" s="55"/>
      <c r="Q998" s="56"/>
      <c r="R998" s="57"/>
      <c r="S998" s="58">
        <v>1</v>
      </c>
      <c r="T998" s="57" t="s">
        <v>1256</v>
      </c>
      <c r="U998" s="58"/>
      <c r="V998" s="57"/>
      <c r="W998" s="59">
        <f>SUM(W999:W1000)</f>
        <v>2</v>
      </c>
      <c r="X998" s="57" t="s">
        <v>1258</v>
      </c>
    </row>
    <row r="999" spans="2:24" ht="45" customHeight="1" x14ac:dyDescent="0.5">
      <c r="B999" s="133">
        <v>952</v>
      </c>
      <c r="C999" s="20" t="s">
        <v>995</v>
      </c>
      <c r="D999" s="13" t="s">
        <v>996</v>
      </c>
      <c r="E999" s="15" t="s">
        <v>1038</v>
      </c>
      <c r="F999" s="15" t="s">
        <v>1039</v>
      </c>
      <c r="G999" s="250" t="s">
        <v>1040</v>
      </c>
      <c r="H999" s="71">
        <f>+H997+1</f>
        <v>861</v>
      </c>
      <c r="I999" s="64" t="s">
        <v>1931</v>
      </c>
      <c r="J999" s="71">
        <v>10</v>
      </c>
      <c r="K999" s="73" t="s">
        <v>1041</v>
      </c>
      <c r="L999" s="11" t="s">
        <v>1000</v>
      </c>
      <c r="W999" s="63">
        <v>1</v>
      </c>
    </row>
    <row r="1000" spans="2:24" ht="45" customHeight="1" x14ac:dyDescent="0.5">
      <c r="B1000" s="133">
        <v>953</v>
      </c>
      <c r="C1000" s="20" t="s">
        <v>995</v>
      </c>
      <c r="D1000" s="13" t="s">
        <v>996</v>
      </c>
      <c r="E1000" s="15" t="s">
        <v>1038</v>
      </c>
      <c r="F1000" s="15" t="s">
        <v>1039</v>
      </c>
      <c r="G1000" s="252"/>
      <c r="H1000" s="71">
        <f>+H999+1</f>
        <v>862</v>
      </c>
      <c r="I1000" s="64" t="s">
        <v>1932</v>
      </c>
      <c r="J1000" s="71">
        <v>10</v>
      </c>
      <c r="K1000" s="73" t="s">
        <v>1042</v>
      </c>
      <c r="L1000" s="11" t="s">
        <v>1000</v>
      </c>
      <c r="W1000" s="63">
        <v>1</v>
      </c>
    </row>
    <row r="1001" spans="2:24" ht="45" customHeight="1" x14ac:dyDescent="0.5">
      <c r="B1001" s="133">
        <v>954</v>
      </c>
      <c r="F1001" s="21"/>
      <c r="G1001" s="195" t="s">
        <v>3293</v>
      </c>
      <c r="H1001" s="196"/>
      <c r="I1001" s="197"/>
      <c r="J1001" s="197"/>
      <c r="K1001" s="197"/>
      <c r="M1001" s="55"/>
      <c r="N1001" s="55"/>
      <c r="O1001" s="55"/>
      <c r="P1001" s="55"/>
      <c r="Q1001" s="56"/>
      <c r="R1001" s="57"/>
      <c r="S1001" s="58">
        <v>1</v>
      </c>
      <c r="T1001" s="57" t="s">
        <v>1256</v>
      </c>
      <c r="U1001" s="58"/>
      <c r="V1001" s="57"/>
      <c r="W1001" s="59">
        <f>SUM(W1002)</f>
        <v>1</v>
      </c>
      <c r="X1001" s="57" t="s">
        <v>1258</v>
      </c>
    </row>
    <row r="1002" spans="2:24" ht="45" customHeight="1" x14ac:dyDescent="0.5">
      <c r="B1002" s="133">
        <v>955</v>
      </c>
      <c r="C1002" s="20" t="s">
        <v>995</v>
      </c>
      <c r="D1002" s="13" t="s">
        <v>996</v>
      </c>
      <c r="E1002" s="14" t="s">
        <v>1043</v>
      </c>
      <c r="F1002" s="14" t="s">
        <v>1044</v>
      </c>
      <c r="G1002" s="146" t="s">
        <v>3294</v>
      </c>
      <c r="H1002" s="144">
        <f>+H1000+1</f>
        <v>863</v>
      </c>
      <c r="I1002" s="64" t="s">
        <v>1933</v>
      </c>
      <c r="J1002" s="144">
        <v>1</v>
      </c>
      <c r="K1002" s="146" t="s">
        <v>3295</v>
      </c>
      <c r="L1002" s="11" t="s">
        <v>1000</v>
      </c>
      <c r="W1002" s="63">
        <v>1</v>
      </c>
    </row>
    <row r="1003" spans="2:24" ht="45" customHeight="1" x14ac:dyDescent="0.5">
      <c r="B1003" s="133">
        <v>956</v>
      </c>
      <c r="G1003" s="138" t="s">
        <v>3296</v>
      </c>
      <c r="H1003" s="139"/>
      <c r="I1003" s="139"/>
      <c r="J1003" s="139"/>
      <c r="K1003" s="160"/>
      <c r="M1003" s="51"/>
      <c r="N1003" s="51"/>
      <c r="O1003" s="51"/>
      <c r="P1003" s="51"/>
      <c r="Q1003" s="52">
        <v>3</v>
      </c>
      <c r="R1003" s="53" t="s">
        <v>1255</v>
      </c>
      <c r="S1003" s="54">
        <f>SUM(S1004:S1024)</f>
        <v>5</v>
      </c>
      <c r="T1003" s="53" t="s">
        <v>1256</v>
      </c>
      <c r="U1003" s="54">
        <v>10</v>
      </c>
      <c r="V1003" s="53" t="s">
        <v>1257</v>
      </c>
      <c r="W1003" s="54">
        <f>SUM(W1004:W1024)/2</f>
        <v>18</v>
      </c>
      <c r="X1003" s="53" t="s">
        <v>1258</v>
      </c>
    </row>
    <row r="1004" spans="2:24" ht="45" customHeight="1" x14ac:dyDescent="0.5">
      <c r="B1004" s="133">
        <v>957</v>
      </c>
      <c r="G1004" s="195" t="s">
        <v>3297</v>
      </c>
      <c r="H1004" s="196"/>
      <c r="I1004" s="197"/>
      <c r="J1004" s="197"/>
      <c r="K1004" s="197"/>
      <c r="M1004" s="55"/>
      <c r="N1004" s="55"/>
      <c r="O1004" s="55"/>
      <c r="P1004" s="55"/>
      <c r="Q1004" s="56"/>
      <c r="R1004" s="57"/>
      <c r="S1004" s="58">
        <v>2</v>
      </c>
      <c r="T1004" s="57" t="s">
        <v>1256</v>
      </c>
      <c r="U1004" s="58"/>
      <c r="V1004" s="57"/>
      <c r="W1004" s="59">
        <f>SUM(W1005:W1011)</f>
        <v>7</v>
      </c>
      <c r="X1004" s="57" t="s">
        <v>1258</v>
      </c>
    </row>
    <row r="1005" spans="2:24" ht="45" customHeight="1" x14ac:dyDescent="0.5">
      <c r="B1005" s="133">
        <v>958</v>
      </c>
      <c r="C1005" s="20" t="s">
        <v>995</v>
      </c>
      <c r="D1005" s="22" t="s">
        <v>1045</v>
      </c>
      <c r="E1005" s="14" t="s">
        <v>1046</v>
      </c>
      <c r="F1005" s="14" t="s">
        <v>1047</v>
      </c>
      <c r="G1005" s="277" t="s">
        <v>3298</v>
      </c>
      <c r="H1005" s="144">
        <f>+H1002+1</f>
        <v>864</v>
      </c>
      <c r="I1005" s="64" t="s">
        <v>1934</v>
      </c>
      <c r="J1005" s="144">
        <v>1</v>
      </c>
      <c r="K1005" s="152" t="s">
        <v>1048</v>
      </c>
      <c r="L1005" s="11" t="s">
        <v>1049</v>
      </c>
      <c r="W1005" s="63">
        <v>1</v>
      </c>
    </row>
    <row r="1006" spans="2:24" ht="45" customHeight="1" x14ac:dyDescent="0.5">
      <c r="B1006" s="133">
        <v>959</v>
      </c>
      <c r="C1006" s="20" t="s">
        <v>995</v>
      </c>
      <c r="D1006" s="22" t="s">
        <v>1045</v>
      </c>
      <c r="E1006" s="14" t="s">
        <v>1046</v>
      </c>
      <c r="F1006" s="14" t="s">
        <v>1047</v>
      </c>
      <c r="G1006" s="278"/>
      <c r="H1006" s="144">
        <f t="shared" ref="H1006:H1011" si="38">+H1005+1</f>
        <v>865</v>
      </c>
      <c r="I1006" s="64" t="s">
        <v>1935</v>
      </c>
      <c r="J1006" s="144">
        <v>3</v>
      </c>
      <c r="K1006" s="152" t="s">
        <v>1050</v>
      </c>
      <c r="L1006" s="11" t="s">
        <v>1049</v>
      </c>
      <c r="W1006" s="63">
        <v>1</v>
      </c>
    </row>
    <row r="1007" spans="2:24" ht="45" customHeight="1" x14ac:dyDescent="0.5">
      <c r="B1007" s="133">
        <v>960</v>
      </c>
      <c r="C1007" s="20" t="s">
        <v>995</v>
      </c>
      <c r="D1007" s="22" t="s">
        <v>1045</v>
      </c>
      <c r="E1007" s="14" t="s">
        <v>1046</v>
      </c>
      <c r="F1007" s="14" t="s">
        <v>1047</v>
      </c>
      <c r="G1007" s="278"/>
      <c r="H1007" s="144">
        <f t="shared" si="38"/>
        <v>866</v>
      </c>
      <c r="I1007" s="64" t="s">
        <v>1936</v>
      </c>
      <c r="J1007" s="144">
        <v>2</v>
      </c>
      <c r="K1007" s="152" t="s">
        <v>1051</v>
      </c>
      <c r="L1007" s="11" t="s">
        <v>1049</v>
      </c>
      <c r="W1007" s="63">
        <v>1</v>
      </c>
    </row>
    <row r="1008" spans="2:24" ht="45" customHeight="1" x14ac:dyDescent="0.5">
      <c r="B1008" s="133">
        <v>961</v>
      </c>
      <c r="C1008" s="20" t="s">
        <v>995</v>
      </c>
      <c r="D1008" s="22" t="s">
        <v>1045</v>
      </c>
      <c r="E1008" s="14" t="s">
        <v>1046</v>
      </c>
      <c r="F1008" s="14" t="s">
        <v>1047</v>
      </c>
      <c r="G1008" s="278"/>
      <c r="H1008" s="144">
        <f t="shared" si="38"/>
        <v>867</v>
      </c>
      <c r="I1008" s="64" t="s">
        <v>1937</v>
      </c>
      <c r="J1008" s="144">
        <v>2</v>
      </c>
      <c r="K1008" s="152" t="s">
        <v>1052</v>
      </c>
      <c r="L1008" s="11" t="s">
        <v>1049</v>
      </c>
      <c r="W1008" s="63">
        <v>1</v>
      </c>
    </row>
    <row r="1009" spans="2:24" ht="45" customHeight="1" x14ac:dyDescent="0.5">
      <c r="B1009" s="133">
        <v>962</v>
      </c>
      <c r="C1009" s="20" t="s">
        <v>995</v>
      </c>
      <c r="D1009" s="22" t="s">
        <v>1045</v>
      </c>
      <c r="E1009" s="14" t="s">
        <v>1046</v>
      </c>
      <c r="F1009" s="14" t="s">
        <v>1047</v>
      </c>
      <c r="G1009" s="278"/>
      <c r="H1009" s="144">
        <f t="shared" si="38"/>
        <v>868</v>
      </c>
      <c r="I1009" s="64" t="s">
        <v>1938</v>
      </c>
      <c r="J1009" s="144">
        <v>2</v>
      </c>
      <c r="K1009" s="152" t="s">
        <v>1053</v>
      </c>
      <c r="L1009" s="11" t="s">
        <v>1049</v>
      </c>
      <c r="W1009" s="63">
        <v>1</v>
      </c>
    </row>
    <row r="1010" spans="2:24" ht="45" customHeight="1" x14ac:dyDescent="0.5">
      <c r="B1010" s="133">
        <v>963</v>
      </c>
      <c r="C1010" s="20" t="s">
        <v>995</v>
      </c>
      <c r="D1010" s="22" t="s">
        <v>1045</v>
      </c>
      <c r="E1010" s="14" t="s">
        <v>1046</v>
      </c>
      <c r="F1010" s="14" t="s">
        <v>1047</v>
      </c>
      <c r="G1010" s="279"/>
      <c r="H1010" s="144">
        <f t="shared" si="38"/>
        <v>869</v>
      </c>
      <c r="I1010" s="64" t="s">
        <v>1939</v>
      </c>
      <c r="J1010" s="144">
        <v>2</v>
      </c>
      <c r="K1010" s="152" t="s">
        <v>3299</v>
      </c>
      <c r="L1010" s="11" t="s">
        <v>1049</v>
      </c>
      <c r="W1010" s="63">
        <v>1</v>
      </c>
    </row>
    <row r="1011" spans="2:24" ht="45" customHeight="1" x14ac:dyDescent="0.5">
      <c r="B1011" s="133">
        <v>964</v>
      </c>
      <c r="C1011" s="20" t="s">
        <v>995</v>
      </c>
      <c r="D1011" s="22" t="s">
        <v>1045</v>
      </c>
      <c r="E1011" s="14" t="s">
        <v>1046</v>
      </c>
      <c r="F1011" s="17" t="s">
        <v>1054</v>
      </c>
      <c r="G1011" s="154" t="s">
        <v>3300</v>
      </c>
      <c r="H1011" s="60">
        <f t="shared" si="38"/>
        <v>870</v>
      </c>
      <c r="I1011" s="64" t="s">
        <v>1940</v>
      </c>
      <c r="J1011" s="60">
        <v>4</v>
      </c>
      <c r="K1011" s="154" t="s">
        <v>1055</v>
      </c>
      <c r="L1011" s="11" t="s">
        <v>1049</v>
      </c>
      <c r="W1011" s="63">
        <v>1</v>
      </c>
    </row>
    <row r="1012" spans="2:24" ht="45" customHeight="1" x14ac:dyDescent="0.5">
      <c r="B1012" s="133">
        <v>965</v>
      </c>
      <c r="G1012" s="195" t="s">
        <v>3301</v>
      </c>
      <c r="H1012" s="196"/>
      <c r="I1012" s="197"/>
      <c r="J1012" s="197"/>
      <c r="K1012" s="197"/>
      <c r="M1012" s="55"/>
      <c r="N1012" s="55"/>
      <c r="O1012" s="55"/>
      <c r="P1012" s="55"/>
      <c r="Q1012" s="56"/>
      <c r="R1012" s="57"/>
      <c r="S1012" s="58">
        <v>1</v>
      </c>
      <c r="T1012" s="57" t="s">
        <v>1256</v>
      </c>
      <c r="U1012" s="58"/>
      <c r="V1012" s="57"/>
      <c r="W1012" s="59">
        <f>SUM(W1013:W1018)</f>
        <v>6</v>
      </c>
      <c r="X1012" s="57" t="s">
        <v>1258</v>
      </c>
    </row>
    <row r="1013" spans="2:24" ht="45" customHeight="1" x14ac:dyDescent="0.5">
      <c r="B1013" s="133">
        <v>966</v>
      </c>
      <c r="C1013" s="20" t="s">
        <v>995</v>
      </c>
      <c r="D1013" s="22" t="s">
        <v>1045</v>
      </c>
      <c r="E1013" s="15" t="s">
        <v>1056</v>
      </c>
      <c r="F1013" s="15" t="s">
        <v>1057</v>
      </c>
      <c r="G1013" s="250" t="s">
        <v>3302</v>
      </c>
      <c r="H1013" s="71">
        <f>+H1011+1</f>
        <v>871</v>
      </c>
      <c r="I1013" s="64" t="s">
        <v>1941</v>
      </c>
      <c r="J1013" s="60">
        <v>1</v>
      </c>
      <c r="K1013" s="154" t="s">
        <v>1058</v>
      </c>
      <c r="L1013" s="11" t="s">
        <v>1049</v>
      </c>
      <c r="W1013" s="63">
        <v>1</v>
      </c>
    </row>
    <row r="1014" spans="2:24" ht="45" customHeight="1" x14ac:dyDescent="0.5">
      <c r="B1014" s="133">
        <v>967</v>
      </c>
      <c r="C1014" s="20" t="s">
        <v>995</v>
      </c>
      <c r="D1014" s="22" t="s">
        <v>1045</v>
      </c>
      <c r="E1014" s="15" t="s">
        <v>1056</v>
      </c>
      <c r="F1014" s="15" t="s">
        <v>1057</v>
      </c>
      <c r="G1014" s="251"/>
      <c r="H1014" s="71">
        <f>+H1013+1</f>
        <v>872</v>
      </c>
      <c r="I1014" s="64" t="s">
        <v>1942</v>
      </c>
      <c r="J1014" s="60">
        <v>1</v>
      </c>
      <c r="K1014" s="154" t="s">
        <v>1059</v>
      </c>
      <c r="L1014" s="11" t="s">
        <v>1049</v>
      </c>
      <c r="W1014" s="63">
        <v>1</v>
      </c>
    </row>
    <row r="1015" spans="2:24" ht="45" customHeight="1" x14ac:dyDescent="0.5">
      <c r="B1015" s="133">
        <v>968</v>
      </c>
      <c r="C1015" s="20" t="s">
        <v>995</v>
      </c>
      <c r="D1015" s="22" t="s">
        <v>1045</v>
      </c>
      <c r="E1015" s="15" t="s">
        <v>1056</v>
      </c>
      <c r="F1015" s="15" t="s">
        <v>1057</v>
      </c>
      <c r="G1015" s="251"/>
      <c r="H1015" s="71">
        <f>+H1014+1</f>
        <v>873</v>
      </c>
      <c r="I1015" s="64" t="s">
        <v>1943</v>
      </c>
      <c r="J1015" s="60">
        <v>1</v>
      </c>
      <c r="K1015" s="154" t="s">
        <v>1060</v>
      </c>
      <c r="L1015" s="11" t="s">
        <v>1049</v>
      </c>
      <c r="W1015" s="63">
        <v>1</v>
      </c>
    </row>
    <row r="1016" spans="2:24" ht="45" customHeight="1" x14ac:dyDescent="0.5">
      <c r="B1016" s="133">
        <v>969</v>
      </c>
      <c r="C1016" s="20" t="s">
        <v>995</v>
      </c>
      <c r="D1016" s="22" t="s">
        <v>1045</v>
      </c>
      <c r="E1016" s="15" t="s">
        <v>1056</v>
      </c>
      <c r="F1016" s="15" t="s">
        <v>1057</v>
      </c>
      <c r="G1016" s="251"/>
      <c r="H1016" s="71">
        <f>+H1015+1</f>
        <v>874</v>
      </c>
      <c r="I1016" s="64" t="s">
        <v>1944</v>
      </c>
      <c r="J1016" s="60">
        <v>1</v>
      </c>
      <c r="K1016" s="154" t="s">
        <v>1061</v>
      </c>
      <c r="L1016" s="11" t="s">
        <v>1049</v>
      </c>
      <c r="W1016" s="63">
        <v>1</v>
      </c>
    </row>
    <row r="1017" spans="2:24" ht="45" customHeight="1" x14ac:dyDescent="0.5">
      <c r="B1017" s="133">
        <v>970</v>
      </c>
      <c r="C1017" s="20" t="s">
        <v>995</v>
      </c>
      <c r="D1017" s="22" t="s">
        <v>1045</v>
      </c>
      <c r="E1017" s="15" t="s">
        <v>1056</v>
      </c>
      <c r="F1017" s="15" t="s">
        <v>1057</v>
      </c>
      <c r="G1017" s="251"/>
      <c r="H1017" s="71">
        <f>+H1016+1</f>
        <v>875</v>
      </c>
      <c r="I1017" s="64" t="s">
        <v>1945</v>
      </c>
      <c r="J1017" s="60">
        <v>1</v>
      </c>
      <c r="K1017" s="154" t="s">
        <v>1062</v>
      </c>
      <c r="L1017" s="11" t="s">
        <v>1049</v>
      </c>
      <c r="W1017" s="63">
        <v>1</v>
      </c>
    </row>
    <row r="1018" spans="2:24" ht="45" customHeight="1" x14ac:dyDescent="0.5">
      <c r="B1018" s="133">
        <v>971</v>
      </c>
      <c r="C1018" s="20" t="s">
        <v>995</v>
      </c>
      <c r="D1018" s="22" t="s">
        <v>1045</v>
      </c>
      <c r="E1018" s="15" t="s">
        <v>1056</v>
      </c>
      <c r="F1018" s="15" t="s">
        <v>1057</v>
      </c>
      <c r="G1018" s="252"/>
      <c r="H1018" s="71">
        <f>+H1017+1</f>
        <v>876</v>
      </c>
      <c r="I1018" s="64" t="s">
        <v>1946</v>
      </c>
      <c r="J1018" s="60">
        <v>1</v>
      </c>
      <c r="K1018" s="154" t="s">
        <v>1063</v>
      </c>
      <c r="L1018" s="11" t="s">
        <v>1049</v>
      </c>
      <c r="W1018" s="63">
        <v>1</v>
      </c>
    </row>
    <row r="1019" spans="2:24" ht="45" customHeight="1" x14ac:dyDescent="0.5">
      <c r="B1019" s="133">
        <v>972</v>
      </c>
      <c r="G1019" s="195" t="s">
        <v>3303</v>
      </c>
      <c r="H1019" s="196"/>
      <c r="I1019" s="197"/>
      <c r="J1019" s="197"/>
      <c r="K1019" s="197"/>
      <c r="M1019" s="55"/>
      <c r="N1019" s="55"/>
      <c r="O1019" s="55"/>
      <c r="P1019" s="55"/>
      <c r="Q1019" s="56"/>
      <c r="R1019" s="57"/>
      <c r="S1019" s="58">
        <v>2</v>
      </c>
      <c r="T1019" s="57" t="s">
        <v>1256</v>
      </c>
      <c r="U1019" s="58"/>
      <c r="V1019" s="57"/>
      <c r="W1019" s="59">
        <f>SUM(W1020:W1024)</f>
        <v>5</v>
      </c>
      <c r="X1019" s="57" t="s">
        <v>1258</v>
      </c>
    </row>
    <row r="1020" spans="2:24" ht="45" customHeight="1" x14ac:dyDescent="0.5">
      <c r="B1020" s="133">
        <v>973</v>
      </c>
      <c r="C1020" s="20" t="s">
        <v>995</v>
      </c>
      <c r="D1020" s="22" t="s">
        <v>1045</v>
      </c>
      <c r="E1020" s="14" t="s">
        <v>1064</v>
      </c>
      <c r="F1020" s="14" t="s">
        <v>1065</v>
      </c>
      <c r="G1020" s="244" t="s">
        <v>3304</v>
      </c>
      <c r="H1020" s="144">
        <f>+H1018+1</f>
        <v>877</v>
      </c>
      <c r="I1020" s="64" t="s">
        <v>1947</v>
      </c>
      <c r="J1020" s="144">
        <v>1</v>
      </c>
      <c r="K1020" s="152" t="s">
        <v>1066</v>
      </c>
      <c r="L1020" s="11" t="s">
        <v>1049</v>
      </c>
      <c r="W1020" s="63">
        <v>1</v>
      </c>
    </row>
    <row r="1021" spans="2:24" ht="45" customHeight="1" x14ac:dyDescent="0.5">
      <c r="B1021" s="133">
        <v>974</v>
      </c>
      <c r="C1021" s="20" t="s">
        <v>995</v>
      </c>
      <c r="D1021" s="22" t="s">
        <v>1045</v>
      </c>
      <c r="E1021" s="14" t="s">
        <v>1064</v>
      </c>
      <c r="F1021" s="14" t="s">
        <v>1065</v>
      </c>
      <c r="G1021" s="246"/>
      <c r="H1021" s="144">
        <f>+H1020+1</f>
        <v>878</v>
      </c>
      <c r="I1021" s="64" t="s">
        <v>1948</v>
      </c>
      <c r="J1021" s="144">
        <v>2</v>
      </c>
      <c r="K1021" s="152" t="s">
        <v>1067</v>
      </c>
      <c r="L1021" s="11" t="s">
        <v>1049</v>
      </c>
      <c r="W1021" s="63">
        <v>1</v>
      </c>
    </row>
    <row r="1022" spans="2:24" ht="45" customHeight="1" x14ac:dyDescent="0.5">
      <c r="B1022" s="133">
        <v>975</v>
      </c>
      <c r="C1022" s="20" t="s">
        <v>995</v>
      </c>
      <c r="D1022" s="22" t="s">
        <v>1045</v>
      </c>
      <c r="E1022" s="14" t="s">
        <v>1064</v>
      </c>
      <c r="F1022" s="17" t="s">
        <v>1068</v>
      </c>
      <c r="G1022" s="283" t="s">
        <v>3305</v>
      </c>
      <c r="H1022" s="60">
        <f>+H1021+1</f>
        <v>879</v>
      </c>
      <c r="I1022" s="64" t="s">
        <v>1949</v>
      </c>
      <c r="J1022" s="60">
        <v>8</v>
      </c>
      <c r="K1022" s="154" t="s">
        <v>3306</v>
      </c>
      <c r="L1022" s="11" t="s">
        <v>1049</v>
      </c>
      <c r="W1022" s="63">
        <v>1</v>
      </c>
    </row>
    <row r="1023" spans="2:24" ht="45" customHeight="1" x14ac:dyDescent="0.5">
      <c r="B1023" s="133">
        <v>976</v>
      </c>
      <c r="C1023" s="20" t="s">
        <v>995</v>
      </c>
      <c r="D1023" s="22" t="s">
        <v>1045</v>
      </c>
      <c r="E1023" s="14" t="s">
        <v>1064</v>
      </c>
      <c r="F1023" s="17" t="s">
        <v>1068</v>
      </c>
      <c r="G1023" s="284"/>
      <c r="H1023" s="60">
        <f>+H1022+1</f>
        <v>880</v>
      </c>
      <c r="I1023" s="64" t="s">
        <v>1950</v>
      </c>
      <c r="J1023" s="60">
        <v>15</v>
      </c>
      <c r="K1023" s="154" t="s">
        <v>1069</v>
      </c>
      <c r="L1023" s="11" t="s">
        <v>1049</v>
      </c>
      <c r="W1023" s="63">
        <v>1</v>
      </c>
    </row>
    <row r="1024" spans="2:24" ht="45" customHeight="1" x14ac:dyDescent="0.5">
      <c r="B1024" s="133">
        <v>977</v>
      </c>
      <c r="C1024" s="20" t="s">
        <v>995</v>
      </c>
      <c r="D1024" s="22" t="s">
        <v>1045</v>
      </c>
      <c r="E1024" s="14" t="s">
        <v>1064</v>
      </c>
      <c r="F1024" s="17" t="s">
        <v>1068</v>
      </c>
      <c r="G1024" s="285"/>
      <c r="H1024" s="60">
        <f>+H1023+1</f>
        <v>881</v>
      </c>
      <c r="I1024" s="64" t="s">
        <v>1951</v>
      </c>
      <c r="J1024" s="155">
        <v>1</v>
      </c>
      <c r="K1024" s="154" t="s">
        <v>1070</v>
      </c>
      <c r="L1024" s="11" t="s">
        <v>1049</v>
      </c>
      <c r="W1024" s="63">
        <v>1</v>
      </c>
    </row>
    <row r="1025" spans="1:24" ht="45" customHeight="1" x14ac:dyDescent="0.5">
      <c r="B1025" s="133">
        <v>978</v>
      </c>
      <c r="G1025" s="138" t="s">
        <v>3307</v>
      </c>
      <c r="H1025" s="139"/>
      <c r="I1025" s="139"/>
      <c r="J1025" s="139"/>
      <c r="K1025" s="160"/>
      <c r="M1025" s="51"/>
      <c r="N1025" s="51"/>
      <c r="O1025" s="51"/>
      <c r="P1025" s="51"/>
      <c r="Q1025" s="52">
        <v>2</v>
      </c>
      <c r="R1025" s="53" t="s">
        <v>1255</v>
      </c>
      <c r="S1025" s="54">
        <f>SUM(S1026:S1040)</f>
        <v>5</v>
      </c>
      <c r="T1025" s="53" t="s">
        <v>1256</v>
      </c>
      <c r="U1025" s="54">
        <v>3</v>
      </c>
      <c r="V1025" s="53" t="s">
        <v>1257</v>
      </c>
      <c r="W1025" s="54">
        <f>SUM(W1026:W1040)/2</f>
        <v>13</v>
      </c>
      <c r="X1025" s="53" t="s">
        <v>1258</v>
      </c>
    </row>
    <row r="1026" spans="1:24" ht="45" customHeight="1" x14ac:dyDescent="0.5">
      <c r="B1026" s="133">
        <v>979</v>
      </c>
      <c r="G1026" s="195" t="s">
        <v>3308</v>
      </c>
      <c r="H1026" s="196"/>
      <c r="I1026" s="197"/>
      <c r="J1026" s="197"/>
      <c r="K1026" s="197"/>
      <c r="M1026" s="55"/>
      <c r="N1026" s="55"/>
      <c r="O1026" s="55"/>
      <c r="P1026" s="55"/>
      <c r="Q1026" s="56"/>
      <c r="R1026" s="57"/>
      <c r="S1026" s="58">
        <v>2</v>
      </c>
      <c r="T1026" s="57" t="s">
        <v>1256</v>
      </c>
      <c r="U1026" s="58"/>
      <c r="V1026" s="57"/>
      <c r="W1026" s="59">
        <f>SUM(W1027:W1031)</f>
        <v>5</v>
      </c>
      <c r="X1026" s="57" t="s">
        <v>1258</v>
      </c>
    </row>
    <row r="1027" spans="1:24" ht="45" customHeight="1" x14ac:dyDescent="0.5">
      <c r="A1027" s="7">
        <v>1</v>
      </c>
      <c r="B1027" s="133">
        <v>980</v>
      </c>
      <c r="C1027" s="20" t="s">
        <v>995</v>
      </c>
      <c r="D1027" s="13" t="s">
        <v>1071</v>
      </c>
      <c r="E1027" s="14" t="s">
        <v>1072</v>
      </c>
      <c r="F1027" s="14" t="s">
        <v>1073</v>
      </c>
      <c r="G1027" s="244" t="s">
        <v>3309</v>
      </c>
      <c r="H1027" s="144">
        <f>+H1024+1</f>
        <v>882</v>
      </c>
      <c r="I1027" s="145" t="s">
        <v>1952</v>
      </c>
      <c r="J1027" s="144">
        <v>1</v>
      </c>
      <c r="K1027" s="152" t="s">
        <v>1074</v>
      </c>
      <c r="L1027" s="11" t="s">
        <v>1075</v>
      </c>
      <c r="W1027" s="63">
        <v>1</v>
      </c>
    </row>
    <row r="1028" spans="1:24" ht="45" customHeight="1" x14ac:dyDescent="0.5">
      <c r="A1028" s="7">
        <v>2</v>
      </c>
      <c r="B1028" s="133">
        <v>981</v>
      </c>
      <c r="C1028" s="20" t="s">
        <v>995</v>
      </c>
      <c r="D1028" s="13" t="s">
        <v>1071</v>
      </c>
      <c r="E1028" s="14" t="s">
        <v>1072</v>
      </c>
      <c r="F1028" s="14" t="s">
        <v>1073</v>
      </c>
      <c r="G1028" s="246"/>
      <c r="H1028" s="144">
        <f>+H1027+1</f>
        <v>883</v>
      </c>
      <c r="I1028" s="145" t="s">
        <v>1953</v>
      </c>
      <c r="J1028" s="144">
        <v>40</v>
      </c>
      <c r="K1028" s="152" t="s">
        <v>1076</v>
      </c>
      <c r="L1028" s="11" t="s">
        <v>1075</v>
      </c>
      <c r="W1028" s="63">
        <v>1</v>
      </c>
    </row>
    <row r="1029" spans="1:24" ht="45" customHeight="1" x14ac:dyDescent="0.5">
      <c r="A1029" s="7">
        <v>3</v>
      </c>
      <c r="B1029" s="133">
        <v>982</v>
      </c>
      <c r="C1029" s="20" t="s">
        <v>995</v>
      </c>
      <c r="D1029" s="13" t="s">
        <v>1071</v>
      </c>
      <c r="E1029" s="14" t="s">
        <v>1072</v>
      </c>
      <c r="F1029" s="17" t="s">
        <v>1077</v>
      </c>
      <c r="G1029" s="247" t="s">
        <v>3310</v>
      </c>
      <c r="H1029" s="60">
        <f>+H1028+1</f>
        <v>884</v>
      </c>
      <c r="I1029" s="145" t="s">
        <v>1954</v>
      </c>
      <c r="J1029" s="60">
        <v>1</v>
      </c>
      <c r="K1029" s="154" t="s">
        <v>1078</v>
      </c>
      <c r="L1029" s="11" t="s">
        <v>1075</v>
      </c>
      <c r="W1029" s="63">
        <v>1</v>
      </c>
    </row>
    <row r="1030" spans="1:24" ht="45" customHeight="1" x14ac:dyDescent="0.5">
      <c r="A1030" s="7">
        <v>4</v>
      </c>
      <c r="B1030" s="133">
        <v>983</v>
      </c>
      <c r="C1030" s="20" t="s">
        <v>995</v>
      </c>
      <c r="D1030" s="13" t="s">
        <v>1071</v>
      </c>
      <c r="E1030" s="14" t="s">
        <v>1072</v>
      </c>
      <c r="F1030" s="17" t="s">
        <v>1077</v>
      </c>
      <c r="G1030" s="249"/>
      <c r="H1030" s="60">
        <f>+H1029+1</f>
        <v>885</v>
      </c>
      <c r="I1030" s="145" t="s">
        <v>1955</v>
      </c>
      <c r="J1030" s="60">
        <v>1</v>
      </c>
      <c r="K1030" s="154" t="s">
        <v>3311</v>
      </c>
      <c r="L1030" s="11" t="s">
        <v>1075</v>
      </c>
      <c r="W1030" s="63">
        <v>1</v>
      </c>
    </row>
    <row r="1031" spans="1:24" ht="45" customHeight="1" x14ac:dyDescent="0.5">
      <c r="A1031" s="7">
        <v>5</v>
      </c>
      <c r="B1031" s="133">
        <v>984</v>
      </c>
      <c r="C1031" s="20" t="s">
        <v>995</v>
      </c>
      <c r="D1031" s="13" t="s">
        <v>1071</v>
      </c>
      <c r="E1031" s="14" t="s">
        <v>1072</v>
      </c>
      <c r="F1031" s="17" t="s">
        <v>1077</v>
      </c>
      <c r="G1031" s="248"/>
      <c r="H1031" s="60">
        <f>+H1030+1</f>
        <v>886</v>
      </c>
      <c r="I1031" s="145" t="s">
        <v>1956</v>
      </c>
      <c r="J1031" s="60">
        <v>4</v>
      </c>
      <c r="K1031" s="154" t="s">
        <v>1079</v>
      </c>
      <c r="L1031" s="11" t="s">
        <v>1075</v>
      </c>
      <c r="W1031" s="63">
        <v>1</v>
      </c>
    </row>
    <row r="1032" spans="1:24" ht="45" customHeight="1" x14ac:dyDescent="0.5">
      <c r="B1032" s="133">
        <v>985</v>
      </c>
      <c r="G1032" s="195" t="s">
        <v>3312</v>
      </c>
      <c r="H1032" s="196"/>
      <c r="I1032" s="197"/>
      <c r="J1032" s="197"/>
      <c r="K1032" s="197"/>
      <c r="M1032" s="55"/>
      <c r="N1032" s="55"/>
      <c r="O1032" s="55"/>
      <c r="P1032" s="55"/>
      <c r="Q1032" s="56"/>
      <c r="R1032" s="57"/>
      <c r="S1032" s="58">
        <v>3</v>
      </c>
      <c r="T1032" s="57" t="s">
        <v>1256</v>
      </c>
      <c r="U1032" s="58"/>
      <c r="V1032" s="57"/>
      <c r="W1032" s="59">
        <f>SUM(W1033:W1040)</f>
        <v>8</v>
      </c>
      <c r="X1032" s="57" t="s">
        <v>1258</v>
      </c>
    </row>
    <row r="1033" spans="1:24" ht="45" customHeight="1" x14ac:dyDescent="0.5">
      <c r="A1033" s="7">
        <v>6</v>
      </c>
      <c r="B1033" s="133">
        <v>986</v>
      </c>
      <c r="C1033" s="20" t="s">
        <v>995</v>
      </c>
      <c r="D1033" s="13" t="s">
        <v>1071</v>
      </c>
      <c r="E1033" s="15" t="s">
        <v>1080</v>
      </c>
      <c r="F1033" s="15" t="s">
        <v>1081</v>
      </c>
      <c r="G1033" s="250" t="s">
        <v>3313</v>
      </c>
      <c r="H1033" s="71">
        <f>+H1031+1</f>
        <v>887</v>
      </c>
      <c r="I1033" s="145" t="s">
        <v>1957</v>
      </c>
      <c r="J1033" s="150">
        <v>2500</v>
      </c>
      <c r="K1033" s="153" t="s">
        <v>1082</v>
      </c>
      <c r="L1033" s="11" t="s">
        <v>1075</v>
      </c>
      <c r="W1033" s="63">
        <v>1</v>
      </c>
    </row>
    <row r="1034" spans="1:24" ht="45" customHeight="1" x14ac:dyDescent="0.5">
      <c r="A1034" s="7">
        <v>7</v>
      </c>
      <c r="B1034" s="133">
        <v>987</v>
      </c>
      <c r="C1034" s="20" t="s">
        <v>995</v>
      </c>
      <c r="D1034" s="13" t="s">
        <v>1071</v>
      </c>
      <c r="E1034" s="15" t="s">
        <v>1080</v>
      </c>
      <c r="F1034" s="15" t="s">
        <v>1081</v>
      </c>
      <c r="G1034" s="252"/>
      <c r="H1034" s="71">
        <f t="shared" ref="H1034:H1040" si="39">+H1033+1</f>
        <v>888</v>
      </c>
      <c r="I1034" s="145" t="s">
        <v>1958</v>
      </c>
      <c r="J1034" s="150">
        <v>2500</v>
      </c>
      <c r="K1034" s="153" t="s">
        <v>1083</v>
      </c>
      <c r="L1034" s="11" t="s">
        <v>1075</v>
      </c>
      <c r="W1034" s="63">
        <v>1</v>
      </c>
    </row>
    <row r="1035" spans="1:24" ht="45" customHeight="1" x14ac:dyDescent="0.5">
      <c r="A1035" s="7">
        <v>8</v>
      </c>
      <c r="B1035" s="133">
        <v>988</v>
      </c>
      <c r="C1035" s="20" t="s">
        <v>995</v>
      </c>
      <c r="D1035" s="13" t="s">
        <v>1071</v>
      </c>
      <c r="E1035" s="15" t="s">
        <v>1080</v>
      </c>
      <c r="F1035" s="17" t="s">
        <v>1084</v>
      </c>
      <c r="G1035" s="247" t="s">
        <v>3314</v>
      </c>
      <c r="H1035" s="60">
        <f t="shared" si="39"/>
        <v>889</v>
      </c>
      <c r="I1035" s="145" t="s">
        <v>1959</v>
      </c>
      <c r="J1035" s="148">
        <v>2</v>
      </c>
      <c r="K1035" s="147" t="s">
        <v>1085</v>
      </c>
      <c r="L1035" s="11" t="s">
        <v>1075</v>
      </c>
      <c r="W1035" s="63">
        <v>1</v>
      </c>
    </row>
    <row r="1036" spans="1:24" ht="45" customHeight="1" x14ac:dyDescent="0.5">
      <c r="A1036" s="7">
        <v>9</v>
      </c>
      <c r="B1036" s="133">
        <v>989</v>
      </c>
      <c r="C1036" s="20" t="s">
        <v>995</v>
      </c>
      <c r="D1036" s="13" t="s">
        <v>1071</v>
      </c>
      <c r="E1036" s="15" t="s">
        <v>1080</v>
      </c>
      <c r="F1036" s="17" t="s">
        <v>1084</v>
      </c>
      <c r="G1036" s="249"/>
      <c r="H1036" s="60">
        <f t="shared" si="39"/>
        <v>890</v>
      </c>
      <c r="I1036" s="145" t="s">
        <v>1960</v>
      </c>
      <c r="J1036" s="148">
        <v>1</v>
      </c>
      <c r="K1036" s="147" t="s">
        <v>1086</v>
      </c>
      <c r="L1036" s="11" t="s">
        <v>1075</v>
      </c>
      <c r="W1036" s="63">
        <v>1</v>
      </c>
    </row>
    <row r="1037" spans="1:24" ht="45" customHeight="1" x14ac:dyDescent="0.5">
      <c r="A1037" s="7">
        <v>10</v>
      </c>
      <c r="B1037" s="133">
        <v>990</v>
      </c>
      <c r="C1037" s="20" t="s">
        <v>995</v>
      </c>
      <c r="D1037" s="13" t="s">
        <v>1071</v>
      </c>
      <c r="E1037" s="15" t="s">
        <v>1080</v>
      </c>
      <c r="F1037" s="17" t="s">
        <v>1084</v>
      </c>
      <c r="G1037" s="248"/>
      <c r="H1037" s="60">
        <f t="shared" si="39"/>
        <v>891</v>
      </c>
      <c r="I1037" s="145" t="s">
        <v>1961</v>
      </c>
      <c r="J1037" s="148">
        <v>4</v>
      </c>
      <c r="K1037" s="147" t="s">
        <v>1087</v>
      </c>
      <c r="L1037" s="11" t="s">
        <v>1075</v>
      </c>
      <c r="W1037" s="63">
        <v>1</v>
      </c>
    </row>
    <row r="1038" spans="1:24" ht="45" customHeight="1" x14ac:dyDescent="0.5">
      <c r="A1038" s="7">
        <v>11</v>
      </c>
      <c r="B1038" s="133">
        <v>991</v>
      </c>
      <c r="C1038" s="20" t="s">
        <v>995</v>
      </c>
      <c r="D1038" s="13" t="s">
        <v>1071</v>
      </c>
      <c r="E1038" s="15" t="s">
        <v>1080</v>
      </c>
      <c r="F1038" s="15" t="s">
        <v>1088</v>
      </c>
      <c r="G1038" s="250" t="s">
        <v>3315</v>
      </c>
      <c r="H1038" s="71">
        <f t="shared" si="39"/>
        <v>892</v>
      </c>
      <c r="I1038" s="145" t="s">
        <v>1962</v>
      </c>
      <c r="J1038" s="150">
        <v>1</v>
      </c>
      <c r="K1038" s="73" t="s">
        <v>1089</v>
      </c>
      <c r="L1038" s="11" t="s">
        <v>1075</v>
      </c>
      <c r="W1038" s="63">
        <v>1</v>
      </c>
    </row>
    <row r="1039" spans="1:24" ht="45" customHeight="1" x14ac:dyDescent="0.5">
      <c r="A1039" s="7">
        <v>12</v>
      </c>
      <c r="B1039" s="133">
        <v>992</v>
      </c>
      <c r="C1039" s="20" t="s">
        <v>995</v>
      </c>
      <c r="D1039" s="13" t="s">
        <v>1071</v>
      </c>
      <c r="E1039" s="15" t="s">
        <v>1080</v>
      </c>
      <c r="F1039" s="15" t="s">
        <v>1088</v>
      </c>
      <c r="G1039" s="251"/>
      <c r="H1039" s="71">
        <f t="shared" si="39"/>
        <v>893</v>
      </c>
      <c r="I1039" s="145" t="s">
        <v>1963</v>
      </c>
      <c r="J1039" s="150">
        <v>1</v>
      </c>
      <c r="K1039" s="73" t="s">
        <v>1090</v>
      </c>
      <c r="L1039" s="11" t="s">
        <v>1075</v>
      </c>
      <c r="W1039" s="63">
        <v>1</v>
      </c>
    </row>
    <row r="1040" spans="1:24" ht="45" customHeight="1" x14ac:dyDescent="0.5">
      <c r="A1040" s="7">
        <v>13</v>
      </c>
      <c r="B1040" s="133">
        <v>993</v>
      </c>
      <c r="C1040" s="20" t="s">
        <v>995</v>
      </c>
      <c r="D1040" s="13" t="s">
        <v>1071</v>
      </c>
      <c r="E1040" s="15" t="s">
        <v>1080</v>
      </c>
      <c r="F1040" s="15" t="s">
        <v>1088</v>
      </c>
      <c r="G1040" s="252"/>
      <c r="H1040" s="71">
        <f t="shared" si="39"/>
        <v>894</v>
      </c>
      <c r="I1040" s="145" t="s">
        <v>1964</v>
      </c>
      <c r="J1040" s="150">
        <v>2</v>
      </c>
      <c r="K1040" s="73" t="s">
        <v>1091</v>
      </c>
      <c r="L1040" s="11" t="s">
        <v>1075</v>
      </c>
      <c r="W1040" s="63">
        <v>1</v>
      </c>
    </row>
    <row r="1041" spans="1:24" ht="45" customHeight="1" x14ac:dyDescent="0.5">
      <c r="B1041" s="133">
        <v>994</v>
      </c>
      <c r="G1041" s="138" t="s">
        <v>3316</v>
      </c>
      <c r="H1041" s="139"/>
      <c r="I1041" s="139"/>
      <c r="J1041" s="139"/>
      <c r="K1041" s="160"/>
      <c r="M1041" s="51"/>
      <c r="N1041" s="51"/>
      <c r="O1041" s="51"/>
      <c r="P1041" s="51"/>
      <c r="Q1041" s="52">
        <v>4</v>
      </c>
      <c r="R1041" s="53" t="s">
        <v>1255</v>
      </c>
      <c r="S1041" s="54">
        <f>SUM(S1042:S1058)</f>
        <v>6</v>
      </c>
      <c r="T1041" s="53" t="s">
        <v>1256</v>
      </c>
      <c r="U1041" s="54">
        <v>3</v>
      </c>
      <c r="V1041" s="53" t="s">
        <v>1257</v>
      </c>
      <c r="W1041" s="65">
        <f>SUM(W1042:W1058)/2</f>
        <v>13</v>
      </c>
      <c r="X1041" s="53" t="s">
        <v>1258</v>
      </c>
    </row>
    <row r="1042" spans="1:24" ht="45" customHeight="1" x14ac:dyDescent="0.5">
      <c r="B1042" s="133">
        <v>995</v>
      </c>
      <c r="G1042" s="195" t="s">
        <v>3317</v>
      </c>
      <c r="H1042" s="196"/>
      <c r="I1042" s="197"/>
      <c r="J1042" s="197"/>
      <c r="K1042" s="197"/>
      <c r="M1042" s="55"/>
      <c r="N1042" s="55"/>
      <c r="O1042" s="55"/>
      <c r="P1042" s="55"/>
      <c r="Q1042" s="56"/>
      <c r="R1042" s="57"/>
      <c r="S1042" s="58">
        <v>2</v>
      </c>
      <c r="T1042" s="57" t="s">
        <v>1256</v>
      </c>
      <c r="U1042" s="58"/>
      <c r="V1042" s="57"/>
      <c r="W1042" s="59">
        <f>SUM(W1043:W1047)</f>
        <v>5</v>
      </c>
      <c r="X1042" s="57" t="s">
        <v>1258</v>
      </c>
    </row>
    <row r="1043" spans="1:24" ht="45" customHeight="1" x14ac:dyDescent="0.5">
      <c r="A1043" s="7">
        <v>14</v>
      </c>
      <c r="B1043" s="133">
        <v>996</v>
      </c>
      <c r="C1043" s="20" t="s">
        <v>995</v>
      </c>
      <c r="D1043" s="16" t="s">
        <v>1092</v>
      </c>
      <c r="E1043" s="14" t="s">
        <v>1093</v>
      </c>
      <c r="F1043" s="14" t="s">
        <v>1094</v>
      </c>
      <c r="G1043" s="244" t="s">
        <v>3318</v>
      </c>
      <c r="H1043" s="144">
        <f>+H1040+1</f>
        <v>895</v>
      </c>
      <c r="I1043" s="145" t="s">
        <v>1965</v>
      </c>
      <c r="J1043" s="144">
        <v>1</v>
      </c>
      <c r="K1043" s="152" t="s">
        <v>3319</v>
      </c>
      <c r="L1043" s="11" t="s">
        <v>1075</v>
      </c>
      <c r="W1043" s="63">
        <v>1</v>
      </c>
    </row>
    <row r="1044" spans="1:24" ht="45" customHeight="1" x14ac:dyDescent="0.5">
      <c r="A1044" s="7">
        <v>15</v>
      </c>
      <c r="B1044" s="133">
        <v>997</v>
      </c>
      <c r="C1044" s="20" t="s">
        <v>995</v>
      </c>
      <c r="D1044" s="16" t="s">
        <v>1092</v>
      </c>
      <c r="E1044" s="14" t="s">
        <v>1093</v>
      </c>
      <c r="F1044" s="14" t="s">
        <v>1094</v>
      </c>
      <c r="G1044" s="246"/>
      <c r="H1044" s="144">
        <f>+H1043+1</f>
        <v>896</v>
      </c>
      <c r="I1044" s="145" t="s">
        <v>1966</v>
      </c>
      <c r="J1044" s="144">
        <v>4</v>
      </c>
      <c r="K1044" s="152" t="s">
        <v>1095</v>
      </c>
      <c r="L1044" s="11" t="s">
        <v>1075</v>
      </c>
      <c r="W1044" s="63">
        <v>1</v>
      </c>
    </row>
    <row r="1045" spans="1:24" ht="45" customHeight="1" x14ac:dyDescent="0.5">
      <c r="A1045" s="7">
        <v>16</v>
      </c>
      <c r="B1045" s="133">
        <v>998</v>
      </c>
      <c r="C1045" s="20" t="s">
        <v>995</v>
      </c>
      <c r="D1045" s="16" t="s">
        <v>1092</v>
      </c>
      <c r="E1045" s="14" t="s">
        <v>1093</v>
      </c>
      <c r="F1045" s="17" t="s">
        <v>1096</v>
      </c>
      <c r="G1045" s="247" t="s">
        <v>3320</v>
      </c>
      <c r="H1045" s="60">
        <f>+H1044+1</f>
        <v>897</v>
      </c>
      <c r="I1045" s="145" t="s">
        <v>1967</v>
      </c>
      <c r="J1045" s="60">
        <v>1</v>
      </c>
      <c r="K1045" s="154" t="s">
        <v>1097</v>
      </c>
      <c r="L1045" s="11" t="s">
        <v>1075</v>
      </c>
      <c r="W1045" s="63">
        <v>1</v>
      </c>
    </row>
    <row r="1046" spans="1:24" ht="45" customHeight="1" x14ac:dyDescent="0.5">
      <c r="A1046" s="7">
        <v>17</v>
      </c>
      <c r="B1046" s="133">
        <v>999</v>
      </c>
      <c r="C1046" s="20" t="s">
        <v>995</v>
      </c>
      <c r="D1046" s="16" t="s">
        <v>1092</v>
      </c>
      <c r="E1046" s="14" t="s">
        <v>1093</v>
      </c>
      <c r="F1046" s="17" t="s">
        <v>1096</v>
      </c>
      <c r="G1046" s="249"/>
      <c r="H1046" s="60">
        <f>+H1045+1</f>
        <v>898</v>
      </c>
      <c r="I1046" s="145" t="s">
        <v>1968</v>
      </c>
      <c r="J1046" s="60">
        <v>1</v>
      </c>
      <c r="K1046" s="154" t="s">
        <v>1098</v>
      </c>
      <c r="L1046" s="11" t="s">
        <v>1075</v>
      </c>
      <c r="W1046" s="63">
        <v>1</v>
      </c>
    </row>
    <row r="1047" spans="1:24" ht="45" customHeight="1" x14ac:dyDescent="0.5">
      <c r="A1047" s="7">
        <v>18</v>
      </c>
      <c r="B1047" s="133">
        <v>1000</v>
      </c>
      <c r="C1047" s="20" t="s">
        <v>995</v>
      </c>
      <c r="D1047" s="16" t="s">
        <v>1092</v>
      </c>
      <c r="E1047" s="14" t="s">
        <v>1093</v>
      </c>
      <c r="F1047" s="17" t="s">
        <v>1096</v>
      </c>
      <c r="G1047" s="248"/>
      <c r="H1047" s="60">
        <f>+H1046+1</f>
        <v>899</v>
      </c>
      <c r="I1047" s="145" t="s">
        <v>1969</v>
      </c>
      <c r="J1047" s="60">
        <v>1</v>
      </c>
      <c r="K1047" s="154" t="s">
        <v>1099</v>
      </c>
      <c r="L1047" s="11" t="s">
        <v>1075</v>
      </c>
      <c r="W1047" s="63">
        <v>1</v>
      </c>
    </row>
    <row r="1048" spans="1:24" ht="45" customHeight="1" x14ac:dyDescent="0.5">
      <c r="B1048" s="133">
        <v>1001</v>
      </c>
      <c r="G1048" s="195" t="s">
        <v>3321</v>
      </c>
      <c r="H1048" s="196"/>
      <c r="I1048" s="197"/>
      <c r="J1048" s="197"/>
      <c r="K1048" s="197"/>
      <c r="M1048" s="55"/>
      <c r="N1048" s="55"/>
      <c r="O1048" s="55"/>
      <c r="P1048" s="55"/>
      <c r="Q1048" s="56"/>
      <c r="R1048" s="57"/>
      <c r="S1048" s="58">
        <v>2</v>
      </c>
      <c r="T1048" s="57" t="s">
        <v>1256</v>
      </c>
      <c r="U1048" s="58"/>
      <c r="V1048" s="57"/>
      <c r="W1048" s="59">
        <f>SUM(W1049:W1052)</f>
        <v>4</v>
      </c>
      <c r="X1048" s="57" t="s">
        <v>1258</v>
      </c>
    </row>
    <row r="1049" spans="1:24" ht="45" customHeight="1" x14ac:dyDescent="0.5">
      <c r="A1049" s="7">
        <v>19</v>
      </c>
      <c r="B1049" s="133">
        <v>1002</v>
      </c>
      <c r="C1049" s="20" t="s">
        <v>995</v>
      </c>
      <c r="D1049" s="16" t="s">
        <v>1092</v>
      </c>
      <c r="E1049" s="15" t="s">
        <v>1100</v>
      </c>
      <c r="F1049" s="15" t="s">
        <v>1101</v>
      </c>
      <c r="G1049" s="250" t="s">
        <v>3322</v>
      </c>
      <c r="H1049" s="71">
        <f>+H1047+1</f>
        <v>900</v>
      </c>
      <c r="I1049" s="145" t="s">
        <v>1970</v>
      </c>
      <c r="J1049" s="71">
        <v>1</v>
      </c>
      <c r="K1049" s="153" t="s">
        <v>1102</v>
      </c>
      <c r="L1049" s="11" t="s">
        <v>1075</v>
      </c>
      <c r="W1049" s="63">
        <v>1</v>
      </c>
    </row>
    <row r="1050" spans="1:24" ht="45" customHeight="1" x14ac:dyDescent="0.5">
      <c r="A1050" s="7">
        <v>20</v>
      </c>
      <c r="B1050" s="133">
        <v>1003</v>
      </c>
      <c r="C1050" s="20" t="s">
        <v>995</v>
      </c>
      <c r="D1050" s="16" t="s">
        <v>1092</v>
      </c>
      <c r="E1050" s="15" t="s">
        <v>1100</v>
      </c>
      <c r="F1050" s="15" t="s">
        <v>1101</v>
      </c>
      <c r="G1050" s="252"/>
      <c r="H1050" s="71">
        <f>+H1049+1</f>
        <v>901</v>
      </c>
      <c r="I1050" s="145" t="s">
        <v>1971</v>
      </c>
      <c r="J1050" s="71">
        <v>1</v>
      </c>
      <c r="K1050" s="153" t="s">
        <v>1103</v>
      </c>
      <c r="L1050" s="11" t="s">
        <v>1075</v>
      </c>
      <c r="W1050" s="63">
        <v>1</v>
      </c>
    </row>
    <row r="1051" spans="1:24" ht="45" customHeight="1" x14ac:dyDescent="0.5">
      <c r="A1051" s="7">
        <v>21</v>
      </c>
      <c r="B1051" s="133">
        <v>1004</v>
      </c>
      <c r="C1051" s="20" t="s">
        <v>995</v>
      </c>
      <c r="D1051" s="16" t="s">
        <v>1092</v>
      </c>
      <c r="E1051" s="15" t="s">
        <v>1100</v>
      </c>
      <c r="F1051" s="17" t="s">
        <v>1104</v>
      </c>
      <c r="G1051" s="247" t="s">
        <v>3323</v>
      </c>
      <c r="H1051" s="60">
        <f>+H1050+1</f>
        <v>902</v>
      </c>
      <c r="I1051" s="145" t="s">
        <v>1972</v>
      </c>
      <c r="J1051" s="60">
        <v>1</v>
      </c>
      <c r="K1051" s="154" t="s">
        <v>1105</v>
      </c>
      <c r="L1051" s="11" t="s">
        <v>1075</v>
      </c>
      <c r="W1051" s="63">
        <v>1</v>
      </c>
    </row>
    <row r="1052" spans="1:24" ht="45" customHeight="1" x14ac:dyDescent="0.5">
      <c r="A1052" s="7">
        <v>22</v>
      </c>
      <c r="B1052" s="133">
        <v>1005</v>
      </c>
      <c r="C1052" s="20" t="s">
        <v>995</v>
      </c>
      <c r="D1052" s="16" t="s">
        <v>1092</v>
      </c>
      <c r="E1052" s="15" t="s">
        <v>1100</v>
      </c>
      <c r="F1052" s="17" t="s">
        <v>1104</v>
      </c>
      <c r="G1052" s="248"/>
      <c r="H1052" s="60">
        <f>+H1051+1</f>
        <v>903</v>
      </c>
      <c r="I1052" s="145" t="s">
        <v>1973</v>
      </c>
      <c r="J1052" s="60">
        <v>1</v>
      </c>
      <c r="K1052" s="154" t="s">
        <v>1106</v>
      </c>
      <c r="L1052" s="11" t="s">
        <v>1075</v>
      </c>
      <c r="W1052" s="63">
        <v>1</v>
      </c>
    </row>
    <row r="1053" spans="1:24" ht="45" customHeight="1" x14ac:dyDescent="0.5">
      <c r="B1053" s="133">
        <v>1006</v>
      </c>
      <c r="G1053" s="195" t="s">
        <v>3324</v>
      </c>
      <c r="H1053" s="196"/>
      <c r="I1053" s="197"/>
      <c r="J1053" s="197"/>
      <c r="K1053" s="197"/>
      <c r="M1053" s="55"/>
      <c r="N1053" s="55"/>
      <c r="O1053" s="55"/>
      <c r="P1053" s="55"/>
      <c r="Q1053" s="56"/>
      <c r="R1053" s="57"/>
      <c r="S1053" s="58">
        <v>1</v>
      </c>
      <c r="T1053" s="57" t="s">
        <v>1256</v>
      </c>
      <c r="U1053" s="58"/>
      <c r="V1053" s="57"/>
      <c r="W1053" s="59">
        <f>SUM(W1054:W1055)</f>
        <v>2</v>
      </c>
      <c r="X1053" s="57" t="s">
        <v>1258</v>
      </c>
    </row>
    <row r="1054" spans="1:24" ht="45" customHeight="1" x14ac:dyDescent="0.5">
      <c r="A1054" s="7">
        <v>23</v>
      </c>
      <c r="B1054" s="133">
        <v>1007</v>
      </c>
      <c r="C1054" s="20" t="s">
        <v>995</v>
      </c>
      <c r="D1054" s="16" t="s">
        <v>1092</v>
      </c>
      <c r="E1054" s="14" t="s">
        <v>1107</v>
      </c>
      <c r="F1054" s="14" t="s">
        <v>1108</v>
      </c>
      <c r="G1054" s="244" t="s">
        <v>3325</v>
      </c>
      <c r="H1054" s="144">
        <f>+H1052+1</f>
        <v>904</v>
      </c>
      <c r="I1054" s="145" t="s">
        <v>1974</v>
      </c>
      <c r="J1054" s="144">
        <v>10</v>
      </c>
      <c r="K1054" s="152" t="s">
        <v>3326</v>
      </c>
      <c r="L1054" s="11" t="s">
        <v>1109</v>
      </c>
      <c r="W1054" s="63">
        <v>1</v>
      </c>
    </row>
    <row r="1055" spans="1:24" ht="45" customHeight="1" x14ac:dyDescent="0.5">
      <c r="A1055" s="7">
        <v>24</v>
      </c>
      <c r="B1055" s="133">
        <v>1008</v>
      </c>
      <c r="C1055" s="20" t="s">
        <v>995</v>
      </c>
      <c r="D1055" s="16" t="s">
        <v>1092</v>
      </c>
      <c r="E1055" s="14" t="s">
        <v>1107</v>
      </c>
      <c r="F1055" s="14" t="s">
        <v>1108</v>
      </c>
      <c r="G1055" s="246"/>
      <c r="H1055" s="144">
        <f>+H1054+1</f>
        <v>905</v>
      </c>
      <c r="I1055" s="145" t="s">
        <v>1975</v>
      </c>
      <c r="J1055" s="144">
        <v>10</v>
      </c>
      <c r="K1055" s="152" t="s">
        <v>3327</v>
      </c>
      <c r="L1055" s="11" t="s">
        <v>1109</v>
      </c>
      <c r="W1055" s="63">
        <v>1</v>
      </c>
    </row>
    <row r="1056" spans="1:24" ht="45" customHeight="1" x14ac:dyDescent="0.5">
      <c r="B1056" s="133">
        <v>1009</v>
      </c>
      <c r="G1056" s="195" t="s">
        <v>3328</v>
      </c>
      <c r="H1056" s="196"/>
      <c r="I1056" s="197"/>
      <c r="J1056" s="197"/>
      <c r="K1056" s="197"/>
      <c r="M1056" s="55"/>
      <c r="N1056" s="55"/>
      <c r="O1056" s="55"/>
      <c r="P1056" s="55"/>
      <c r="Q1056" s="56"/>
      <c r="R1056" s="57"/>
      <c r="S1056" s="58">
        <v>1</v>
      </c>
      <c r="T1056" s="57" t="s">
        <v>1256</v>
      </c>
      <c r="U1056" s="58"/>
      <c r="V1056" s="57"/>
      <c r="W1056" s="59">
        <f>SUM(W1057:W1058)</f>
        <v>2</v>
      </c>
      <c r="X1056" s="57" t="s">
        <v>1258</v>
      </c>
    </row>
    <row r="1057" spans="1:24" ht="45" customHeight="1" x14ac:dyDescent="0.5">
      <c r="A1057" s="7">
        <v>25</v>
      </c>
      <c r="B1057" s="133">
        <v>1010</v>
      </c>
      <c r="C1057" s="20" t="s">
        <v>995</v>
      </c>
      <c r="D1057" s="16" t="s">
        <v>1092</v>
      </c>
      <c r="E1057" s="15" t="s">
        <v>1110</v>
      </c>
      <c r="F1057" s="15" t="s">
        <v>1111</v>
      </c>
      <c r="G1057" s="250" t="s">
        <v>3329</v>
      </c>
      <c r="H1057" s="71">
        <f>+H1055+1</f>
        <v>906</v>
      </c>
      <c r="I1057" s="145" t="s">
        <v>1976</v>
      </c>
      <c r="J1057" s="71">
        <v>5</v>
      </c>
      <c r="K1057" s="153" t="s">
        <v>1112</v>
      </c>
      <c r="L1057" s="11" t="s">
        <v>1109</v>
      </c>
      <c r="W1057" s="63">
        <v>1</v>
      </c>
    </row>
    <row r="1058" spans="1:24" ht="45" customHeight="1" x14ac:dyDescent="0.5">
      <c r="A1058" s="7">
        <v>26</v>
      </c>
      <c r="B1058" s="133">
        <v>1011</v>
      </c>
      <c r="C1058" s="20" t="s">
        <v>995</v>
      </c>
      <c r="D1058" s="16" t="s">
        <v>1092</v>
      </c>
      <c r="E1058" s="15" t="s">
        <v>1110</v>
      </c>
      <c r="F1058" s="15" t="s">
        <v>1111</v>
      </c>
      <c r="G1058" s="252"/>
      <c r="H1058" s="71">
        <f>+H1057+1</f>
        <v>907</v>
      </c>
      <c r="I1058" s="145" t="s">
        <v>1977</v>
      </c>
      <c r="J1058" s="71">
        <v>2</v>
      </c>
      <c r="K1058" s="153" t="s">
        <v>1113</v>
      </c>
      <c r="L1058" s="11" t="s">
        <v>1109</v>
      </c>
      <c r="W1058" s="63">
        <v>1</v>
      </c>
    </row>
    <row r="1059" spans="1:24" ht="45" customHeight="1" x14ac:dyDescent="0.5">
      <c r="B1059" s="133">
        <v>1012</v>
      </c>
      <c r="G1059" s="138" t="s">
        <v>3330</v>
      </c>
      <c r="H1059" s="139"/>
      <c r="I1059" s="139"/>
      <c r="J1059" s="139"/>
      <c r="K1059" s="160"/>
      <c r="M1059" s="51"/>
      <c r="N1059" s="51"/>
      <c r="O1059" s="51"/>
      <c r="P1059" s="51"/>
      <c r="Q1059" s="52">
        <v>2</v>
      </c>
      <c r="R1059" s="53" t="s">
        <v>1255</v>
      </c>
      <c r="S1059" s="54">
        <f>SUM(S1060:S1072)</f>
        <v>5</v>
      </c>
      <c r="T1059" s="53" t="s">
        <v>1256</v>
      </c>
      <c r="U1059" s="54">
        <v>4</v>
      </c>
      <c r="V1059" s="53" t="s">
        <v>1257</v>
      </c>
      <c r="W1059" s="54">
        <f>SUM(W1060:W1072)/2</f>
        <v>11</v>
      </c>
      <c r="X1059" s="53" t="s">
        <v>1258</v>
      </c>
    </row>
    <row r="1060" spans="1:24" ht="45" customHeight="1" x14ac:dyDescent="0.5">
      <c r="B1060" s="133">
        <v>1013</v>
      </c>
      <c r="G1060" s="195" t="s">
        <v>3331</v>
      </c>
      <c r="H1060" s="196"/>
      <c r="I1060" s="197"/>
      <c r="J1060" s="197"/>
      <c r="K1060" s="197"/>
      <c r="M1060" s="55"/>
      <c r="N1060" s="55"/>
      <c r="O1060" s="55"/>
      <c r="P1060" s="55"/>
      <c r="Q1060" s="56"/>
      <c r="R1060" s="57"/>
      <c r="S1060" s="58">
        <v>2</v>
      </c>
      <c r="T1060" s="57" t="s">
        <v>1256</v>
      </c>
      <c r="U1060" s="58"/>
      <c r="V1060" s="57"/>
      <c r="W1060" s="59">
        <f>SUM(W1061:W1066)</f>
        <v>6</v>
      </c>
      <c r="X1060" s="57" t="s">
        <v>1258</v>
      </c>
    </row>
    <row r="1061" spans="1:24" ht="45" customHeight="1" x14ac:dyDescent="0.5">
      <c r="A1061" s="7">
        <v>27</v>
      </c>
      <c r="B1061" s="133">
        <v>1014</v>
      </c>
      <c r="C1061" s="20" t="s">
        <v>995</v>
      </c>
      <c r="D1061" s="13" t="s">
        <v>1114</v>
      </c>
      <c r="E1061" s="14" t="s">
        <v>1115</v>
      </c>
      <c r="F1061" s="14" t="s">
        <v>1116</v>
      </c>
      <c r="G1061" s="152" t="s">
        <v>3332</v>
      </c>
      <c r="H1061" s="144">
        <f>+H1058+1</f>
        <v>908</v>
      </c>
      <c r="I1061" s="145" t="s">
        <v>1978</v>
      </c>
      <c r="J1061" s="144">
        <v>20</v>
      </c>
      <c r="K1061" s="152" t="s">
        <v>1117</v>
      </c>
      <c r="L1061" s="11" t="s">
        <v>1075</v>
      </c>
      <c r="W1061" s="63">
        <v>1</v>
      </c>
    </row>
    <row r="1062" spans="1:24" ht="45" customHeight="1" x14ac:dyDescent="0.5">
      <c r="A1062" s="7">
        <v>28</v>
      </c>
      <c r="B1062" s="133">
        <v>1015</v>
      </c>
      <c r="C1062" s="20" t="s">
        <v>995</v>
      </c>
      <c r="D1062" s="13" t="s">
        <v>1114</v>
      </c>
      <c r="E1062" s="14" t="s">
        <v>1115</v>
      </c>
      <c r="F1062" s="17" t="s">
        <v>1118</v>
      </c>
      <c r="G1062" s="247" t="s">
        <v>3333</v>
      </c>
      <c r="H1062" s="60">
        <f>+H1061+1</f>
        <v>909</v>
      </c>
      <c r="I1062" s="145" t="s">
        <v>1979</v>
      </c>
      <c r="J1062" s="60">
        <v>20</v>
      </c>
      <c r="K1062" s="154" t="s">
        <v>1119</v>
      </c>
      <c r="L1062" s="11" t="s">
        <v>1075</v>
      </c>
      <c r="W1062" s="63">
        <v>1</v>
      </c>
    </row>
    <row r="1063" spans="1:24" ht="45" customHeight="1" x14ac:dyDescent="0.5">
      <c r="A1063" s="7">
        <v>29</v>
      </c>
      <c r="B1063" s="133">
        <v>1016</v>
      </c>
      <c r="C1063" s="20" t="s">
        <v>995</v>
      </c>
      <c r="D1063" s="13" t="s">
        <v>1114</v>
      </c>
      <c r="E1063" s="14" t="s">
        <v>1115</v>
      </c>
      <c r="F1063" s="17" t="s">
        <v>1118</v>
      </c>
      <c r="G1063" s="249"/>
      <c r="H1063" s="60">
        <f>+H1062+1</f>
        <v>910</v>
      </c>
      <c r="I1063" s="145" t="s">
        <v>1980</v>
      </c>
      <c r="J1063" s="60">
        <v>50</v>
      </c>
      <c r="K1063" s="154" t="s">
        <v>1120</v>
      </c>
      <c r="L1063" s="11" t="s">
        <v>1075</v>
      </c>
      <c r="W1063" s="63">
        <v>1</v>
      </c>
    </row>
    <row r="1064" spans="1:24" ht="45" customHeight="1" x14ac:dyDescent="0.5">
      <c r="A1064" s="7">
        <v>30</v>
      </c>
      <c r="B1064" s="133">
        <v>1017</v>
      </c>
      <c r="C1064" s="20" t="s">
        <v>995</v>
      </c>
      <c r="D1064" s="13" t="s">
        <v>1114</v>
      </c>
      <c r="E1064" s="14" t="s">
        <v>1115</v>
      </c>
      <c r="F1064" s="17" t="s">
        <v>1118</v>
      </c>
      <c r="G1064" s="249"/>
      <c r="H1064" s="60">
        <f>+H1063+1</f>
        <v>911</v>
      </c>
      <c r="I1064" s="145" t="s">
        <v>1981</v>
      </c>
      <c r="J1064" s="60">
        <v>200</v>
      </c>
      <c r="K1064" s="154" t="s">
        <v>1121</v>
      </c>
      <c r="L1064" s="11" t="s">
        <v>1075</v>
      </c>
      <c r="W1064" s="63">
        <v>1</v>
      </c>
    </row>
    <row r="1065" spans="1:24" ht="45" customHeight="1" x14ac:dyDescent="0.5">
      <c r="A1065" s="7">
        <v>31</v>
      </c>
      <c r="B1065" s="133">
        <v>1018</v>
      </c>
      <c r="C1065" s="20" t="s">
        <v>995</v>
      </c>
      <c r="D1065" s="13" t="s">
        <v>1114</v>
      </c>
      <c r="E1065" s="14" t="s">
        <v>1115</v>
      </c>
      <c r="F1065" s="17" t="s">
        <v>1118</v>
      </c>
      <c r="G1065" s="249"/>
      <c r="H1065" s="60">
        <f>+H1064+1</f>
        <v>912</v>
      </c>
      <c r="I1065" s="145" t="s">
        <v>1982</v>
      </c>
      <c r="J1065" s="60">
        <v>2</v>
      </c>
      <c r="K1065" s="154" t="s">
        <v>1122</v>
      </c>
      <c r="L1065" s="11" t="s">
        <v>1075</v>
      </c>
      <c r="W1065" s="63">
        <v>1</v>
      </c>
    </row>
    <row r="1066" spans="1:24" ht="45" customHeight="1" x14ac:dyDescent="0.5">
      <c r="A1066" s="7">
        <v>32</v>
      </c>
      <c r="B1066" s="133">
        <v>1019</v>
      </c>
      <c r="C1066" s="20" t="s">
        <v>995</v>
      </c>
      <c r="D1066" s="13" t="s">
        <v>1114</v>
      </c>
      <c r="E1066" s="14" t="s">
        <v>1115</v>
      </c>
      <c r="F1066" s="17" t="s">
        <v>1118</v>
      </c>
      <c r="G1066" s="248"/>
      <c r="H1066" s="60">
        <f>+H1065+1</f>
        <v>913</v>
      </c>
      <c r="I1066" s="145" t="s">
        <v>1983</v>
      </c>
      <c r="J1066" s="60">
        <v>3</v>
      </c>
      <c r="K1066" s="154" t="s">
        <v>1123</v>
      </c>
      <c r="L1066" s="11" t="s">
        <v>1075</v>
      </c>
      <c r="W1066" s="63">
        <v>1</v>
      </c>
    </row>
    <row r="1067" spans="1:24" ht="45" customHeight="1" x14ac:dyDescent="0.5">
      <c r="B1067" s="133">
        <v>1020</v>
      </c>
      <c r="G1067" s="195" t="s">
        <v>3334</v>
      </c>
      <c r="H1067" s="196"/>
      <c r="I1067" s="197"/>
      <c r="J1067" s="197"/>
      <c r="K1067" s="197"/>
      <c r="M1067" s="55"/>
      <c r="N1067" s="55"/>
      <c r="O1067" s="55"/>
      <c r="P1067" s="55"/>
      <c r="Q1067" s="56"/>
      <c r="R1067" s="57"/>
      <c r="S1067" s="58">
        <v>3</v>
      </c>
      <c r="T1067" s="57" t="s">
        <v>1256</v>
      </c>
      <c r="U1067" s="58"/>
      <c r="V1067" s="57"/>
      <c r="W1067" s="59">
        <f>SUM(W1068:W1072)</f>
        <v>5</v>
      </c>
      <c r="X1067" s="57" t="s">
        <v>1258</v>
      </c>
    </row>
    <row r="1068" spans="1:24" ht="45" customHeight="1" x14ac:dyDescent="0.5">
      <c r="A1068" s="7">
        <v>33</v>
      </c>
      <c r="B1068" s="133">
        <v>1021</v>
      </c>
      <c r="C1068" s="20" t="s">
        <v>995</v>
      </c>
      <c r="D1068" s="13" t="s">
        <v>1114</v>
      </c>
      <c r="E1068" s="15" t="s">
        <v>1124</v>
      </c>
      <c r="F1068" s="15" t="s">
        <v>1125</v>
      </c>
      <c r="G1068" s="250" t="s">
        <v>3335</v>
      </c>
      <c r="H1068" s="71">
        <f>+H1066+1</f>
        <v>914</v>
      </c>
      <c r="I1068" s="145" t="s">
        <v>1984</v>
      </c>
      <c r="J1068" s="71">
        <v>3</v>
      </c>
      <c r="K1068" s="153" t="s">
        <v>1126</v>
      </c>
      <c r="L1068" s="11" t="s">
        <v>1075</v>
      </c>
      <c r="W1068" s="63">
        <v>1</v>
      </c>
    </row>
    <row r="1069" spans="1:24" ht="45" customHeight="1" x14ac:dyDescent="0.5">
      <c r="A1069" s="7">
        <v>34</v>
      </c>
      <c r="B1069" s="133">
        <v>1022</v>
      </c>
      <c r="C1069" s="20" t="s">
        <v>995</v>
      </c>
      <c r="D1069" s="13" t="s">
        <v>1114</v>
      </c>
      <c r="E1069" s="15" t="s">
        <v>1124</v>
      </c>
      <c r="F1069" s="15" t="s">
        <v>1125</v>
      </c>
      <c r="G1069" s="251"/>
      <c r="H1069" s="71">
        <f>+H1068+1</f>
        <v>915</v>
      </c>
      <c r="I1069" s="145" t="s">
        <v>1985</v>
      </c>
      <c r="J1069" s="71">
        <v>1</v>
      </c>
      <c r="K1069" s="153" t="s">
        <v>1127</v>
      </c>
      <c r="L1069" s="11" t="s">
        <v>1075</v>
      </c>
      <c r="W1069" s="63">
        <v>1</v>
      </c>
    </row>
    <row r="1070" spans="1:24" ht="45" customHeight="1" x14ac:dyDescent="0.5">
      <c r="A1070" s="7">
        <v>35</v>
      </c>
      <c r="B1070" s="133">
        <v>1023</v>
      </c>
      <c r="C1070" s="20" t="s">
        <v>995</v>
      </c>
      <c r="D1070" s="13" t="s">
        <v>1114</v>
      </c>
      <c r="E1070" s="15" t="s">
        <v>1124</v>
      </c>
      <c r="F1070" s="15" t="s">
        <v>1125</v>
      </c>
      <c r="G1070" s="252"/>
      <c r="H1070" s="71">
        <f>+H1069+1</f>
        <v>916</v>
      </c>
      <c r="I1070" s="145" t="s">
        <v>1986</v>
      </c>
      <c r="J1070" s="71">
        <v>1</v>
      </c>
      <c r="K1070" s="153" t="s">
        <v>1128</v>
      </c>
      <c r="L1070" s="11" t="s">
        <v>1075</v>
      </c>
      <c r="W1070" s="63">
        <v>1</v>
      </c>
    </row>
    <row r="1071" spans="1:24" ht="45" customHeight="1" x14ac:dyDescent="0.5">
      <c r="A1071" s="7">
        <v>36</v>
      </c>
      <c r="B1071" s="133">
        <v>1024</v>
      </c>
      <c r="C1071" s="20" t="s">
        <v>995</v>
      </c>
      <c r="D1071" s="13" t="s">
        <v>1114</v>
      </c>
      <c r="E1071" s="15" t="s">
        <v>1124</v>
      </c>
      <c r="F1071" s="17" t="s">
        <v>1129</v>
      </c>
      <c r="G1071" s="154" t="s">
        <v>3336</v>
      </c>
      <c r="H1071" s="60">
        <f>+H1070+1</f>
        <v>917</v>
      </c>
      <c r="I1071" s="145" t="s">
        <v>1987</v>
      </c>
      <c r="J1071" s="155">
        <v>0.2</v>
      </c>
      <c r="K1071" s="154" t="s">
        <v>3337</v>
      </c>
      <c r="L1071" s="11" t="s">
        <v>1075</v>
      </c>
      <c r="W1071" s="63">
        <v>1</v>
      </c>
    </row>
    <row r="1072" spans="1:24" ht="45" customHeight="1" x14ac:dyDescent="0.5">
      <c r="A1072" s="7">
        <v>37</v>
      </c>
      <c r="B1072" s="133">
        <v>1025</v>
      </c>
      <c r="C1072" s="20" t="s">
        <v>995</v>
      </c>
      <c r="D1072" s="13" t="s">
        <v>1114</v>
      </c>
      <c r="E1072" s="15" t="s">
        <v>1124</v>
      </c>
      <c r="F1072" s="15" t="s">
        <v>1130</v>
      </c>
      <c r="G1072" s="153" t="s">
        <v>3338</v>
      </c>
      <c r="H1072" s="71">
        <f>+H1071+1</f>
        <v>918</v>
      </c>
      <c r="I1072" s="145" t="s">
        <v>1988</v>
      </c>
      <c r="J1072" s="71">
        <v>4</v>
      </c>
      <c r="K1072" s="153" t="s">
        <v>1131</v>
      </c>
      <c r="L1072" s="11" t="s">
        <v>1075</v>
      </c>
      <c r="W1072" s="63">
        <v>1</v>
      </c>
    </row>
    <row r="1073" spans="2:24" ht="45" customHeight="1" x14ac:dyDescent="0.5">
      <c r="B1073" s="133">
        <v>1026</v>
      </c>
      <c r="G1073" s="138" t="s">
        <v>3339</v>
      </c>
      <c r="H1073" s="139"/>
      <c r="I1073" s="139"/>
      <c r="J1073" s="139"/>
      <c r="K1073" s="160"/>
      <c r="M1073" s="51"/>
      <c r="N1073" s="51"/>
      <c r="O1073" s="51"/>
      <c r="P1073" s="51"/>
      <c r="Q1073" s="52">
        <v>4</v>
      </c>
      <c r="R1073" s="53" t="s">
        <v>1255</v>
      </c>
      <c r="S1073" s="54">
        <f>SUM(S1074:S1111)</f>
        <v>11</v>
      </c>
      <c r="T1073" s="53" t="s">
        <v>1256</v>
      </c>
      <c r="U1073" s="54">
        <v>16</v>
      </c>
      <c r="V1073" s="53" t="s">
        <v>1257</v>
      </c>
      <c r="W1073" s="54">
        <f>SUM(W1074:W1111)/2</f>
        <v>34</v>
      </c>
      <c r="X1073" s="53" t="s">
        <v>1258</v>
      </c>
    </row>
    <row r="1074" spans="2:24" ht="45" customHeight="1" x14ac:dyDescent="0.5">
      <c r="B1074" s="133">
        <v>1027</v>
      </c>
      <c r="G1074" s="195" t="s">
        <v>3340</v>
      </c>
      <c r="H1074" s="196"/>
      <c r="I1074" s="197"/>
      <c r="J1074" s="197"/>
      <c r="K1074" s="197"/>
      <c r="M1074" s="55"/>
      <c r="N1074" s="55"/>
      <c r="O1074" s="55"/>
      <c r="P1074" s="55"/>
      <c r="Q1074" s="56"/>
      <c r="R1074" s="57"/>
      <c r="S1074" s="58">
        <v>4</v>
      </c>
      <c r="T1074" s="57" t="s">
        <v>1256</v>
      </c>
      <c r="U1074" s="58"/>
      <c r="V1074" s="57"/>
      <c r="W1074" s="59">
        <f>SUM(W1075:W1081)</f>
        <v>7</v>
      </c>
      <c r="X1074" s="57" t="s">
        <v>1258</v>
      </c>
    </row>
    <row r="1075" spans="2:24" ht="45" customHeight="1" x14ac:dyDescent="0.5">
      <c r="B1075" s="133">
        <v>1028</v>
      </c>
      <c r="C1075" s="20" t="s">
        <v>995</v>
      </c>
      <c r="D1075" s="16" t="s">
        <v>1132</v>
      </c>
      <c r="E1075" s="14" t="s">
        <v>1133</v>
      </c>
      <c r="F1075" s="14" t="s">
        <v>1134</v>
      </c>
      <c r="G1075" s="244" t="s">
        <v>1135</v>
      </c>
      <c r="H1075" s="144">
        <f>+H1072+1</f>
        <v>919</v>
      </c>
      <c r="I1075" s="64" t="s">
        <v>1989</v>
      </c>
      <c r="J1075" s="151">
        <v>150000</v>
      </c>
      <c r="K1075" s="152" t="s">
        <v>1136</v>
      </c>
      <c r="L1075" s="11" t="s">
        <v>1109</v>
      </c>
      <c r="W1075" s="63">
        <v>1</v>
      </c>
    </row>
    <row r="1076" spans="2:24" ht="45" customHeight="1" x14ac:dyDescent="0.5">
      <c r="B1076" s="133">
        <v>1029</v>
      </c>
      <c r="C1076" s="20" t="s">
        <v>995</v>
      </c>
      <c r="D1076" s="16" t="s">
        <v>1132</v>
      </c>
      <c r="E1076" s="14" t="s">
        <v>1133</v>
      </c>
      <c r="F1076" s="14" t="s">
        <v>1134</v>
      </c>
      <c r="G1076" s="245"/>
      <c r="H1076" s="144">
        <f t="shared" ref="H1076:H1081" si="40">+H1075+1</f>
        <v>920</v>
      </c>
      <c r="I1076" s="64" t="s">
        <v>1990</v>
      </c>
      <c r="J1076" s="151">
        <v>50000</v>
      </c>
      <c r="K1076" s="203" t="s">
        <v>1137</v>
      </c>
      <c r="L1076" s="11" t="s">
        <v>1109</v>
      </c>
      <c r="W1076" s="63">
        <v>1</v>
      </c>
    </row>
    <row r="1077" spans="2:24" ht="45" customHeight="1" x14ac:dyDescent="0.5">
      <c r="B1077" s="133">
        <v>1030</v>
      </c>
      <c r="C1077" s="20" t="s">
        <v>995</v>
      </c>
      <c r="D1077" s="16" t="s">
        <v>1132</v>
      </c>
      <c r="E1077" s="14" t="s">
        <v>1133</v>
      </c>
      <c r="F1077" s="14" t="s">
        <v>1134</v>
      </c>
      <c r="G1077" s="246"/>
      <c r="H1077" s="144">
        <f t="shared" si="40"/>
        <v>921</v>
      </c>
      <c r="I1077" s="64" t="s">
        <v>1991</v>
      </c>
      <c r="J1077" s="151">
        <v>200</v>
      </c>
      <c r="K1077" s="152" t="s">
        <v>1138</v>
      </c>
      <c r="L1077" s="11" t="s">
        <v>1109</v>
      </c>
      <c r="W1077" s="63">
        <v>1</v>
      </c>
    </row>
    <row r="1078" spans="2:24" ht="45" customHeight="1" x14ac:dyDescent="0.5">
      <c r="B1078" s="133">
        <v>1031</v>
      </c>
      <c r="C1078" s="20" t="s">
        <v>995</v>
      </c>
      <c r="D1078" s="16" t="s">
        <v>1132</v>
      </c>
      <c r="E1078" s="14" t="s">
        <v>1133</v>
      </c>
      <c r="F1078" s="9" t="s">
        <v>1139</v>
      </c>
      <c r="G1078" s="154" t="s">
        <v>1140</v>
      </c>
      <c r="H1078" s="60">
        <f t="shared" si="40"/>
        <v>922</v>
      </c>
      <c r="I1078" s="64" t="s">
        <v>1992</v>
      </c>
      <c r="J1078" s="148">
        <v>1000</v>
      </c>
      <c r="K1078" s="154" t="s">
        <v>1141</v>
      </c>
      <c r="L1078" s="11" t="s">
        <v>1109</v>
      </c>
      <c r="W1078" s="63">
        <v>1</v>
      </c>
    </row>
    <row r="1079" spans="2:24" ht="45" customHeight="1" x14ac:dyDescent="0.5">
      <c r="B1079" s="133">
        <v>1032</v>
      </c>
      <c r="C1079" s="20" t="s">
        <v>995</v>
      </c>
      <c r="D1079" s="16" t="s">
        <v>1132</v>
      </c>
      <c r="E1079" s="14" t="s">
        <v>1133</v>
      </c>
      <c r="F1079" s="14" t="s">
        <v>1142</v>
      </c>
      <c r="G1079" s="152" t="s">
        <v>1143</v>
      </c>
      <c r="H1079" s="144">
        <f t="shared" si="40"/>
        <v>923</v>
      </c>
      <c r="I1079" s="64" t="s">
        <v>1993</v>
      </c>
      <c r="J1079" s="151">
        <v>2000</v>
      </c>
      <c r="K1079" s="152" t="s">
        <v>1144</v>
      </c>
      <c r="L1079" s="11" t="s">
        <v>1109</v>
      </c>
      <c r="W1079" s="63">
        <v>1</v>
      </c>
    </row>
    <row r="1080" spans="2:24" ht="45" customHeight="1" x14ac:dyDescent="0.5">
      <c r="B1080" s="133">
        <v>1033</v>
      </c>
      <c r="C1080" s="20" t="s">
        <v>995</v>
      </c>
      <c r="D1080" s="16" t="s">
        <v>1132</v>
      </c>
      <c r="E1080" s="14" t="s">
        <v>1133</v>
      </c>
      <c r="F1080" s="9" t="s">
        <v>1145</v>
      </c>
      <c r="G1080" s="247" t="s">
        <v>1146</v>
      </c>
      <c r="H1080" s="60">
        <f t="shared" si="40"/>
        <v>924</v>
      </c>
      <c r="I1080" s="64" t="s">
        <v>1994</v>
      </c>
      <c r="J1080" s="148">
        <v>1</v>
      </c>
      <c r="K1080" s="154" t="s">
        <v>1147</v>
      </c>
      <c r="L1080" s="11" t="s">
        <v>1109</v>
      </c>
      <c r="W1080" s="63">
        <v>1</v>
      </c>
    </row>
    <row r="1081" spans="2:24" ht="45" customHeight="1" x14ac:dyDescent="0.5">
      <c r="B1081" s="133">
        <v>1034</v>
      </c>
      <c r="C1081" s="20" t="s">
        <v>995</v>
      </c>
      <c r="D1081" s="16" t="s">
        <v>1132</v>
      </c>
      <c r="E1081" s="14" t="s">
        <v>1133</v>
      </c>
      <c r="F1081" s="9" t="s">
        <v>1145</v>
      </c>
      <c r="G1081" s="248"/>
      <c r="H1081" s="60">
        <f t="shared" si="40"/>
        <v>925</v>
      </c>
      <c r="I1081" s="64" t="s">
        <v>1995</v>
      </c>
      <c r="J1081" s="148">
        <v>200</v>
      </c>
      <c r="K1081" s="154" t="s">
        <v>1148</v>
      </c>
      <c r="L1081" s="11" t="s">
        <v>1109</v>
      </c>
      <c r="W1081" s="63">
        <v>1</v>
      </c>
    </row>
    <row r="1082" spans="2:24" ht="45" customHeight="1" x14ac:dyDescent="0.5">
      <c r="B1082" s="133">
        <v>1035</v>
      </c>
      <c r="G1082" s="195" t="s">
        <v>3341</v>
      </c>
      <c r="H1082" s="196"/>
      <c r="I1082" s="197"/>
      <c r="J1082" s="197"/>
      <c r="K1082" s="197"/>
      <c r="M1082" s="55"/>
      <c r="N1082" s="55"/>
      <c r="O1082" s="55"/>
      <c r="P1082" s="55"/>
      <c r="Q1082" s="56"/>
      <c r="R1082" s="57"/>
      <c r="S1082" s="58">
        <v>2</v>
      </c>
      <c r="T1082" s="57" t="s">
        <v>1256</v>
      </c>
      <c r="U1082" s="58"/>
      <c r="V1082" s="57"/>
      <c r="W1082" s="59">
        <f>SUM(W1083:W1087)</f>
        <v>5</v>
      </c>
      <c r="X1082" s="57" t="s">
        <v>1258</v>
      </c>
    </row>
    <row r="1083" spans="2:24" ht="45" customHeight="1" x14ac:dyDescent="0.5">
      <c r="B1083" s="133">
        <v>1036</v>
      </c>
      <c r="C1083" s="20" t="s">
        <v>995</v>
      </c>
      <c r="D1083" s="16" t="s">
        <v>1132</v>
      </c>
      <c r="E1083" s="15" t="s">
        <v>1149</v>
      </c>
      <c r="F1083" s="15" t="s">
        <v>1150</v>
      </c>
      <c r="G1083" s="250" t="s">
        <v>1151</v>
      </c>
      <c r="H1083" s="71">
        <f>+H1081+1</f>
        <v>926</v>
      </c>
      <c r="I1083" s="64" t="s">
        <v>1996</v>
      </c>
      <c r="J1083" s="71">
        <v>10</v>
      </c>
      <c r="K1083" s="153" t="s">
        <v>1152</v>
      </c>
      <c r="L1083" s="11" t="s">
        <v>1109</v>
      </c>
      <c r="W1083" s="63">
        <v>1</v>
      </c>
    </row>
    <row r="1084" spans="2:24" ht="45" customHeight="1" x14ac:dyDescent="0.5">
      <c r="B1084" s="133">
        <v>1037</v>
      </c>
      <c r="C1084" s="20" t="s">
        <v>995</v>
      </c>
      <c r="D1084" s="16" t="s">
        <v>1132</v>
      </c>
      <c r="E1084" s="15" t="s">
        <v>1149</v>
      </c>
      <c r="F1084" s="15" t="s">
        <v>1150</v>
      </c>
      <c r="G1084" s="252"/>
      <c r="H1084" s="71">
        <f>+H1083+1</f>
        <v>927</v>
      </c>
      <c r="I1084" s="64" t="s">
        <v>1997</v>
      </c>
      <c r="J1084" s="71">
        <v>3</v>
      </c>
      <c r="K1084" s="153" t="s">
        <v>1153</v>
      </c>
      <c r="L1084" s="11" t="s">
        <v>1109</v>
      </c>
      <c r="W1084" s="63">
        <v>1</v>
      </c>
    </row>
    <row r="1085" spans="2:24" ht="45" customHeight="1" x14ac:dyDescent="0.5">
      <c r="B1085" s="133">
        <v>1038</v>
      </c>
      <c r="C1085" s="20" t="s">
        <v>995</v>
      </c>
      <c r="D1085" s="16" t="s">
        <v>1132</v>
      </c>
      <c r="E1085" s="15" t="s">
        <v>1149</v>
      </c>
      <c r="F1085" s="9" t="s">
        <v>1154</v>
      </c>
      <c r="G1085" s="247" t="s">
        <v>1155</v>
      </c>
      <c r="H1085" s="60">
        <f>+H1084+1</f>
        <v>928</v>
      </c>
      <c r="I1085" s="64" t="s">
        <v>1998</v>
      </c>
      <c r="J1085" s="60">
        <v>50</v>
      </c>
      <c r="K1085" s="154" t="s">
        <v>1156</v>
      </c>
      <c r="L1085" s="11" t="s">
        <v>1109</v>
      </c>
      <c r="W1085" s="63">
        <v>1</v>
      </c>
    </row>
    <row r="1086" spans="2:24" ht="45" customHeight="1" x14ac:dyDescent="0.5">
      <c r="B1086" s="133">
        <v>1039</v>
      </c>
      <c r="C1086" s="20" t="s">
        <v>995</v>
      </c>
      <c r="D1086" s="16" t="s">
        <v>1132</v>
      </c>
      <c r="E1086" s="15" t="s">
        <v>1149</v>
      </c>
      <c r="F1086" s="9" t="s">
        <v>1154</v>
      </c>
      <c r="G1086" s="249"/>
      <c r="H1086" s="60">
        <f>+H1085+1</f>
        <v>929</v>
      </c>
      <c r="I1086" s="64" t="s">
        <v>1999</v>
      </c>
      <c r="J1086" s="60">
        <v>200</v>
      </c>
      <c r="K1086" s="154" t="s">
        <v>1157</v>
      </c>
      <c r="L1086" s="11" t="s">
        <v>1109</v>
      </c>
      <c r="W1086" s="63">
        <v>1</v>
      </c>
    </row>
    <row r="1087" spans="2:24" ht="45" customHeight="1" x14ac:dyDescent="0.5">
      <c r="B1087" s="133">
        <v>1040</v>
      </c>
      <c r="C1087" s="20" t="s">
        <v>995</v>
      </c>
      <c r="D1087" s="16" t="s">
        <v>1132</v>
      </c>
      <c r="E1087" s="15" t="s">
        <v>1149</v>
      </c>
      <c r="F1087" s="9" t="s">
        <v>1154</v>
      </c>
      <c r="G1087" s="248"/>
      <c r="H1087" s="60">
        <f>+H1086+1</f>
        <v>930</v>
      </c>
      <c r="I1087" s="64" t="s">
        <v>2000</v>
      </c>
      <c r="J1087" s="60">
        <v>1</v>
      </c>
      <c r="K1087" s="154" t="s">
        <v>1158</v>
      </c>
      <c r="L1087" s="11" t="s">
        <v>1109</v>
      </c>
      <c r="W1087" s="63">
        <v>1</v>
      </c>
    </row>
    <row r="1088" spans="2:24" ht="45" customHeight="1" x14ac:dyDescent="0.5">
      <c r="B1088" s="133">
        <v>1041</v>
      </c>
      <c r="G1088" s="195" t="s">
        <v>3342</v>
      </c>
      <c r="H1088" s="196"/>
      <c r="I1088" s="197"/>
      <c r="J1088" s="197"/>
      <c r="K1088" s="197"/>
      <c r="M1088" s="55"/>
      <c r="N1088" s="55"/>
      <c r="O1088" s="55"/>
      <c r="P1088" s="55"/>
      <c r="Q1088" s="56"/>
      <c r="R1088" s="57"/>
      <c r="S1088" s="58">
        <v>3</v>
      </c>
      <c r="T1088" s="57" t="s">
        <v>1256</v>
      </c>
      <c r="U1088" s="58"/>
      <c r="V1088" s="57"/>
      <c r="W1088" s="59">
        <f>SUM(W1089:W1098)</f>
        <v>10</v>
      </c>
      <c r="X1088" s="57" t="s">
        <v>1258</v>
      </c>
    </row>
    <row r="1089" spans="2:24" ht="45" customHeight="1" x14ac:dyDescent="0.5">
      <c r="B1089" s="133">
        <v>1042</v>
      </c>
      <c r="C1089" s="20" t="s">
        <v>995</v>
      </c>
      <c r="D1089" s="16" t="s">
        <v>1132</v>
      </c>
      <c r="E1089" s="14" t="s">
        <v>1159</v>
      </c>
      <c r="F1089" s="14" t="s">
        <v>1160</v>
      </c>
      <c r="G1089" s="244" t="s">
        <v>1161</v>
      </c>
      <c r="H1089" s="144">
        <f>+H1087+1</f>
        <v>931</v>
      </c>
      <c r="I1089" s="64" t="s">
        <v>2001</v>
      </c>
      <c r="J1089" s="151">
        <v>100</v>
      </c>
      <c r="K1089" s="152" t="s">
        <v>1162</v>
      </c>
      <c r="L1089" s="11" t="s">
        <v>1109</v>
      </c>
      <c r="W1089" s="63">
        <v>1</v>
      </c>
    </row>
    <row r="1090" spans="2:24" ht="45" customHeight="1" x14ac:dyDescent="0.5">
      <c r="B1090" s="133">
        <v>1043</v>
      </c>
      <c r="C1090" s="20" t="s">
        <v>995</v>
      </c>
      <c r="D1090" s="16" t="s">
        <v>1132</v>
      </c>
      <c r="E1090" s="14" t="s">
        <v>1159</v>
      </c>
      <c r="F1090" s="14" t="s">
        <v>1160</v>
      </c>
      <c r="G1090" s="245"/>
      <c r="H1090" s="144">
        <f t="shared" ref="H1090:H1098" si="41">+H1089+1</f>
        <v>932</v>
      </c>
      <c r="I1090" s="64" t="s">
        <v>2002</v>
      </c>
      <c r="J1090" s="151">
        <v>50</v>
      </c>
      <c r="K1090" s="152" t="s">
        <v>1163</v>
      </c>
      <c r="L1090" s="11" t="s">
        <v>1109</v>
      </c>
      <c r="W1090" s="63">
        <v>1</v>
      </c>
    </row>
    <row r="1091" spans="2:24" ht="45" customHeight="1" x14ac:dyDescent="0.5">
      <c r="B1091" s="133">
        <v>1044</v>
      </c>
      <c r="C1091" s="20" t="s">
        <v>995</v>
      </c>
      <c r="D1091" s="16" t="s">
        <v>1132</v>
      </c>
      <c r="E1091" s="14" t="s">
        <v>1159</v>
      </c>
      <c r="F1091" s="14" t="s">
        <v>1160</v>
      </c>
      <c r="G1091" s="245"/>
      <c r="H1091" s="144">
        <f t="shared" si="41"/>
        <v>933</v>
      </c>
      <c r="I1091" s="64" t="s">
        <v>2003</v>
      </c>
      <c r="J1091" s="151">
        <v>1</v>
      </c>
      <c r="K1091" s="152" t="s">
        <v>1164</v>
      </c>
      <c r="L1091" s="11" t="s">
        <v>1109</v>
      </c>
      <c r="W1091" s="63">
        <v>1</v>
      </c>
    </row>
    <row r="1092" spans="2:24" ht="45" customHeight="1" x14ac:dyDescent="0.5">
      <c r="B1092" s="133">
        <v>1045</v>
      </c>
      <c r="C1092" s="20" t="s">
        <v>995</v>
      </c>
      <c r="D1092" s="16" t="s">
        <v>1132</v>
      </c>
      <c r="E1092" s="14" t="s">
        <v>1159</v>
      </c>
      <c r="F1092" s="14" t="s">
        <v>1160</v>
      </c>
      <c r="G1092" s="245"/>
      <c r="H1092" s="144">
        <f t="shared" si="41"/>
        <v>934</v>
      </c>
      <c r="I1092" s="64" t="s">
        <v>2004</v>
      </c>
      <c r="J1092" s="151">
        <v>1</v>
      </c>
      <c r="K1092" s="152" t="s">
        <v>1165</v>
      </c>
      <c r="L1092" s="11" t="s">
        <v>1109</v>
      </c>
      <c r="W1092" s="63">
        <v>1</v>
      </c>
    </row>
    <row r="1093" spans="2:24" ht="45" customHeight="1" x14ac:dyDescent="0.5">
      <c r="B1093" s="133">
        <v>1046</v>
      </c>
      <c r="C1093" s="20" t="s">
        <v>995</v>
      </c>
      <c r="D1093" s="16" t="s">
        <v>1132</v>
      </c>
      <c r="E1093" s="14" t="s">
        <v>1159</v>
      </c>
      <c r="F1093" s="14" t="s">
        <v>1160</v>
      </c>
      <c r="G1093" s="246"/>
      <c r="H1093" s="144">
        <f t="shared" si="41"/>
        <v>935</v>
      </c>
      <c r="I1093" s="64" t="s">
        <v>2005</v>
      </c>
      <c r="J1093" s="151">
        <v>10000</v>
      </c>
      <c r="K1093" s="152" t="s">
        <v>1166</v>
      </c>
      <c r="L1093" s="11" t="s">
        <v>1109</v>
      </c>
      <c r="W1093" s="63">
        <v>1</v>
      </c>
    </row>
    <row r="1094" spans="2:24" ht="45" customHeight="1" x14ac:dyDescent="0.5">
      <c r="B1094" s="133">
        <v>1047</v>
      </c>
      <c r="C1094" s="20" t="s">
        <v>995</v>
      </c>
      <c r="D1094" s="16" t="s">
        <v>1132</v>
      </c>
      <c r="E1094" s="14" t="s">
        <v>1159</v>
      </c>
      <c r="F1094" s="9" t="s">
        <v>1167</v>
      </c>
      <c r="G1094" s="247" t="s">
        <v>1168</v>
      </c>
      <c r="H1094" s="60">
        <f t="shared" si="41"/>
        <v>936</v>
      </c>
      <c r="I1094" s="64" t="s">
        <v>2006</v>
      </c>
      <c r="J1094" s="148">
        <v>180</v>
      </c>
      <c r="K1094" s="154" t="s">
        <v>1169</v>
      </c>
      <c r="L1094" s="11" t="s">
        <v>1109</v>
      </c>
      <c r="W1094" s="63">
        <v>1</v>
      </c>
    </row>
    <row r="1095" spans="2:24" ht="45" customHeight="1" x14ac:dyDescent="0.5">
      <c r="B1095" s="133">
        <v>1048</v>
      </c>
      <c r="C1095" s="20" t="s">
        <v>995</v>
      </c>
      <c r="D1095" s="16" t="s">
        <v>1132</v>
      </c>
      <c r="E1095" s="14" t="s">
        <v>1159</v>
      </c>
      <c r="F1095" s="9" t="s">
        <v>1167</v>
      </c>
      <c r="G1095" s="249"/>
      <c r="H1095" s="60">
        <f t="shared" si="41"/>
        <v>937</v>
      </c>
      <c r="I1095" s="64" t="s">
        <v>2007</v>
      </c>
      <c r="J1095" s="148">
        <v>280</v>
      </c>
      <c r="K1095" s="154" t="s">
        <v>1170</v>
      </c>
      <c r="L1095" s="11" t="s">
        <v>1109</v>
      </c>
      <c r="W1095" s="63">
        <v>1</v>
      </c>
    </row>
    <row r="1096" spans="2:24" ht="45" customHeight="1" x14ac:dyDescent="0.5">
      <c r="B1096" s="133">
        <v>1049</v>
      </c>
      <c r="C1096" s="20" t="s">
        <v>995</v>
      </c>
      <c r="D1096" s="16" t="s">
        <v>1132</v>
      </c>
      <c r="E1096" s="14" t="s">
        <v>1159</v>
      </c>
      <c r="F1096" s="9" t="s">
        <v>1167</v>
      </c>
      <c r="G1096" s="249"/>
      <c r="H1096" s="60">
        <f t="shared" si="41"/>
        <v>938</v>
      </c>
      <c r="I1096" s="64" t="s">
        <v>2008</v>
      </c>
      <c r="J1096" s="148">
        <v>50</v>
      </c>
      <c r="K1096" s="154" t="s">
        <v>1171</v>
      </c>
      <c r="L1096" s="11" t="s">
        <v>1109</v>
      </c>
      <c r="W1096" s="63">
        <v>1</v>
      </c>
    </row>
    <row r="1097" spans="2:24" ht="45" customHeight="1" x14ac:dyDescent="0.5">
      <c r="B1097" s="133">
        <v>1050</v>
      </c>
      <c r="C1097" s="20" t="s">
        <v>995</v>
      </c>
      <c r="D1097" s="16" t="s">
        <v>1132</v>
      </c>
      <c r="E1097" s="14" t="s">
        <v>1159</v>
      </c>
      <c r="F1097" s="9" t="s">
        <v>1167</v>
      </c>
      <c r="G1097" s="248"/>
      <c r="H1097" s="60">
        <f t="shared" si="41"/>
        <v>939</v>
      </c>
      <c r="I1097" s="64" t="s">
        <v>2009</v>
      </c>
      <c r="J1097" s="148">
        <v>5450</v>
      </c>
      <c r="K1097" s="154" t="s">
        <v>1172</v>
      </c>
      <c r="L1097" s="11" t="s">
        <v>1109</v>
      </c>
      <c r="W1097" s="63">
        <v>1</v>
      </c>
    </row>
    <row r="1098" spans="2:24" ht="45" customHeight="1" x14ac:dyDescent="0.5">
      <c r="B1098" s="133">
        <v>1051</v>
      </c>
      <c r="C1098" s="20" t="s">
        <v>995</v>
      </c>
      <c r="D1098" s="16" t="s">
        <v>1132</v>
      </c>
      <c r="E1098" s="14" t="s">
        <v>1159</v>
      </c>
      <c r="F1098" s="14" t="s">
        <v>1173</v>
      </c>
      <c r="G1098" s="152" t="s">
        <v>1174</v>
      </c>
      <c r="H1098" s="144">
        <f t="shared" si="41"/>
        <v>940</v>
      </c>
      <c r="I1098" s="64" t="s">
        <v>2010</v>
      </c>
      <c r="J1098" s="157">
        <v>1</v>
      </c>
      <c r="K1098" s="152" t="s">
        <v>1175</v>
      </c>
      <c r="L1098" s="11" t="s">
        <v>1109</v>
      </c>
      <c r="W1098" s="63">
        <v>1</v>
      </c>
    </row>
    <row r="1099" spans="2:24" ht="45" customHeight="1" x14ac:dyDescent="0.5">
      <c r="B1099" s="133">
        <v>1052</v>
      </c>
      <c r="G1099" s="195" t="s">
        <v>3343</v>
      </c>
      <c r="H1099" s="196"/>
      <c r="I1099" s="197"/>
      <c r="J1099" s="197"/>
      <c r="K1099" s="197"/>
      <c r="M1099" s="55"/>
      <c r="N1099" s="55"/>
      <c r="O1099" s="55"/>
      <c r="P1099" s="55"/>
      <c r="Q1099" s="56"/>
      <c r="R1099" s="57"/>
      <c r="S1099" s="58">
        <v>2</v>
      </c>
      <c r="T1099" s="57" t="s">
        <v>1256</v>
      </c>
      <c r="U1099" s="58"/>
      <c r="V1099" s="57"/>
      <c r="W1099" s="59">
        <f>SUM(W1100:W1111)</f>
        <v>12</v>
      </c>
      <c r="X1099" s="57" t="s">
        <v>1258</v>
      </c>
    </row>
    <row r="1100" spans="2:24" ht="45" customHeight="1" x14ac:dyDescent="0.5">
      <c r="B1100" s="133">
        <v>1053</v>
      </c>
      <c r="C1100" s="20" t="s">
        <v>995</v>
      </c>
      <c r="D1100" s="16" t="s">
        <v>1132</v>
      </c>
      <c r="E1100" s="15" t="s">
        <v>1176</v>
      </c>
      <c r="F1100" s="15" t="s">
        <v>1177</v>
      </c>
      <c r="G1100" s="250" t="s">
        <v>3344</v>
      </c>
      <c r="H1100" s="71">
        <f>+H1098+1</f>
        <v>941</v>
      </c>
      <c r="I1100" s="64" t="s">
        <v>2011</v>
      </c>
      <c r="J1100" s="71">
        <v>3</v>
      </c>
      <c r="K1100" s="153" t="s">
        <v>1178</v>
      </c>
      <c r="L1100" s="11" t="s">
        <v>1109</v>
      </c>
      <c r="W1100" s="63">
        <v>1</v>
      </c>
    </row>
    <row r="1101" spans="2:24" ht="45" customHeight="1" x14ac:dyDescent="0.5">
      <c r="B1101" s="133">
        <v>1054</v>
      </c>
      <c r="C1101" s="20" t="s">
        <v>995</v>
      </c>
      <c r="D1101" s="16" t="s">
        <v>1132</v>
      </c>
      <c r="E1101" s="15" t="s">
        <v>1176</v>
      </c>
      <c r="F1101" s="15" t="s">
        <v>1177</v>
      </c>
      <c r="G1101" s="251"/>
      <c r="H1101" s="71">
        <f t="shared" ref="H1101:H1111" si="42">+H1100+1</f>
        <v>942</v>
      </c>
      <c r="I1101" s="64" t="s">
        <v>2012</v>
      </c>
      <c r="J1101" s="71">
        <v>3</v>
      </c>
      <c r="K1101" s="153" t="s">
        <v>1179</v>
      </c>
      <c r="L1101" s="11" t="s">
        <v>1109</v>
      </c>
      <c r="W1101" s="63">
        <v>1</v>
      </c>
    </row>
    <row r="1102" spans="2:24" ht="45" customHeight="1" x14ac:dyDescent="0.5">
      <c r="B1102" s="133">
        <v>1055</v>
      </c>
      <c r="C1102" s="20" t="s">
        <v>995</v>
      </c>
      <c r="D1102" s="16" t="s">
        <v>1132</v>
      </c>
      <c r="E1102" s="15" t="s">
        <v>1176</v>
      </c>
      <c r="F1102" s="15" t="s">
        <v>1177</v>
      </c>
      <c r="G1102" s="251"/>
      <c r="H1102" s="71">
        <f t="shared" si="42"/>
        <v>943</v>
      </c>
      <c r="I1102" s="64" t="s">
        <v>2013</v>
      </c>
      <c r="J1102" s="71">
        <v>10</v>
      </c>
      <c r="K1102" s="153" t="s">
        <v>3345</v>
      </c>
      <c r="L1102" s="11" t="s">
        <v>1109</v>
      </c>
      <c r="W1102" s="63">
        <v>1</v>
      </c>
    </row>
    <row r="1103" spans="2:24" ht="45" customHeight="1" x14ac:dyDescent="0.5">
      <c r="B1103" s="133">
        <v>1056</v>
      </c>
      <c r="C1103" s="20" t="s">
        <v>995</v>
      </c>
      <c r="D1103" s="16" t="s">
        <v>1132</v>
      </c>
      <c r="E1103" s="15" t="s">
        <v>1176</v>
      </c>
      <c r="F1103" s="15" t="s">
        <v>1177</v>
      </c>
      <c r="G1103" s="251"/>
      <c r="H1103" s="71">
        <f t="shared" si="42"/>
        <v>944</v>
      </c>
      <c r="I1103" s="64" t="s">
        <v>2014</v>
      </c>
      <c r="J1103" s="71">
        <v>40</v>
      </c>
      <c r="K1103" s="153" t="s">
        <v>1180</v>
      </c>
      <c r="L1103" s="11" t="s">
        <v>1109</v>
      </c>
      <c r="W1103" s="63">
        <v>1</v>
      </c>
    </row>
    <row r="1104" spans="2:24" ht="45" customHeight="1" x14ac:dyDescent="0.5">
      <c r="B1104" s="133">
        <v>1057</v>
      </c>
      <c r="C1104" s="20" t="s">
        <v>995</v>
      </c>
      <c r="D1104" s="16" t="s">
        <v>1132</v>
      </c>
      <c r="E1104" s="15" t="s">
        <v>1176</v>
      </c>
      <c r="F1104" s="15" t="s">
        <v>1177</v>
      </c>
      <c r="G1104" s="251"/>
      <c r="H1104" s="71">
        <f t="shared" si="42"/>
        <v>945</v>
      </c>
      <c r="I1104" s="64" t="s">
        <v>2015</v>
      </c>
      <c r="J1104" s="71">
        <v>1</v>
      </c>
      <c r="K1104" s="153" t="s">
        <v>1181</v>
      </c>
      <c r="L1104" s="11" t="s">
        <v>1109</v>
      </c>
      <c r="W1104" s="63">
        <v>1</v>
      </c>
    </row>
    <row r="1105" spans="1:24" ht="45" customHeight="1" x14ac:dyDescent="0.5">
      <c r="B1105" s="133">
        <v>1058</v>
      </c>
      <c r="C1105" s="20" t="s">
        <v>995</v>
      </c>
      <c r="D1105" s="16" t="s">
        <v>1132</v>
      </c>
      <c r="E1105" s="15" t="s">
        <v>1176</v>
      </c>
      <c r="F1105" s="15" t="s">
        <v>1177</v>
      </c>
      <c r="G1105" s="251"/>
      <c r="H1105" s="71">
        <f t="shared" si="42"/>
        <v>946</v>
      </c>
      <c r="I1105" s="64" t="s">
        <v>2016</v>
      </c>
      <c r="J1105" s="71">
        <v>400</v>
      </c>
      <c r="K1105" s="153" t="s">
        <v>1182</v>
      </c>
      <c r="L1105" s="11" t="s">
        <v>1109</v>
      </c>
      <c r="W1105" s="63">
        <v>1</v>
      </c>
    </row>
    <row r="1106" spans="1:24" ht="45" customHeight="1" x14ac:dyDescent="0.5">
      <c r="B1106" s="133">
        <v>1059</v>
      </c>
      <c r="C1106" s="20" t="s">
        <v>995</v>
      </c>
      <c r="D1106" s="16" t="s">
        <v>1132</v>
      </c>
      <c r="E1106" s="15" t="s">
        <v>1176</v>
      </c>
      <c r="F1106" s="15" t="s">
        <v>1177</v>
      </c>
      <c r="G1106" s="251"/>
      <c r="H1106" s="71">
        <f t="shared" si="42"/>
        <v>947</v>
      </c>
      <c r="I1106" s="64" t="s">
        <v>2017</v>
      </c>
      <c r="J1106" s="71">
        <v>1</v>
      </c>
      <c r="K1106" s="153" t="s">
        <v>1183</v>
      </c>
      <c r="L1106" s="11" t="s">
        <v>1109</v>
      </c>
      <c r="W1106" s="63">
        <v>1</v>
      </c>
    </row>
    <row r="1107" spans="1:24" ht="45" customHeight="1" x14ac:dyDescent="0.5">
      <c r="B1107" s="133">
        <v>1060</v>
      </c>
      <c r="C1107" s="20" t="s">
        <v>995</v>
      </c>
      <c r="D1107" s="16" t="s">
        <v>1132</v>
      </c>
      <c r="E1107" s="15" t="s">
        <v>1176</v>
      </c>
      <c r="F1107" s="15" t="s">
        <v>1177</v>
      </c>
      <c r="G1107" s="251"/>
      <c r="H1107" s="71">
        <f t="shared" si="42"/>
        <v>948</v>
      </c>
      <c r="I1107" s="64" t="s">
        <v>2018</v>
      </c>
      <c r="J1107" s="71">
        <v>1</v>
      </c>
      <c r="K1107" s="153" t="s">
        <v>1184</v>
      </c>
      <c r="L1107" s="11" t="s">
        <v>1109</v>
      </c>
      <c r="W1107" s="63">
        <v>1</v>
      </c>
    </row>
    <row r="1108" spans="1:24" ht="45" customHeight="1" x14ac:dyDescent="0.5">
      <c r="B1108" s="133">
        <v>1061</v>
      </c>
      <c r="C1108" s="20" t="s">
        <v>995</v>
      </c>
      <c r="D1108" s="16" t="s">
        <v>1132</v>
      </c>
      <c r="E1108" s="15" t="s">
        <v>1176</v>
      </c>
      <c r="F1108" s="15" t="s">
        <v>1177</v>
      </c>
      <c r="G1108" s="252"/>
      <c r="H1108" s="71">
        <f t="shared" si="42"/>
        <v>949</v>
      </c>
      <c r="I1108" s="64" t="s">
        <v>2019</v>
      </c>
      <c r="J1108" s="71">
        <v>1</v>
      </c>
      <c r="K1108" s="153" t="s">
        <v>1185</v>
      </c>
      <c r="L1108" s="11" t="s">
        <v>1109</v>
      </c>
      <c r="W1108" s="63">
        <v>1</v>
      </c>
    </row>
    <row r="1109" spans="1:24" ht="45" customHeight="1" x14ac:dyDescent="0.5">
      <c r="B1109" s="133">
        <v>1062</v>
      </c>
      <c r="C1109" s="20" t="s">
        <v>995</v>
      </c>
      <c r="D1109" s="16" t="s">
        <v>1132</v>
      </c>
      <c r="E1109" s="15" t="s">
        <v>1176</v>
      </c>
      <c r="F1109" s="9" t="s">
        <v>1186</v>
      </c>
      <c r="G1109" s="247" t="s">
        <v>3346</v>
      </c>
      <c r="H1109" s="60">
        <f t="shared" si="42"/>
        <v>950</v>
      </c>
      <c r="I1109" s="64" t="s">
        <v>2020</v>
      </c>
      <c r="J1109" s="60">
        <v>45</v>
      </c>
      <c r="K1109" s="154" t="s">
        <v>3347</v>
      </c>
      <c r="L1109" s="11" t="s">
        <v>1109</v>
      </c>
      <c r="W1109" s="63">
        <v>1</v>
      </c>
    </row>
    <row r="1110" spans="1:24" ht="45" customHeight="1" x14ac:dyDescent="0.5">
      <c r="B1110" s="133">
        <v>1063</v>
      </c>
      <c r="C1110" s="20" t="s">
        <v>995</v>
      </c>
      <c r="D1110" s="16" t="s">
        <v>1132</v>
      </c>
      <c r="E1110" s="15" t="s">
        <v>1176</v>
      </c>
      <c r="F1110" s="9" t="s">
        <v>1186</v>
      </c>
      <c r="G1110" s="249"/>
      <c r="H1110" s="60">
        <f t="shared" si="42"/>
        <v>951</v>
      </c>
      <c r="I1110" s="64" t="s">
        <v>2021</v>
      </c>
      <c r="J1110" s="60">
        <v>4</v>
      </c>
      <c r="K1110" s="154" t="s">
        <v>3348</v>
      </c>
      <c r="L1110" s="11" t="s">
        <v>1109</v>
      </c>
      <c r="W1110" s="63">
        <v>1</v>
      </c>
    </row>
    <row r="1111" spans="1:24" ht="45" customHeight="1" x14ac:dyDescent="0.5">
      <c r="B1111" s="133">
        <v>1064</v>
      </c>
      <c r="C1111" s="20" t="s">
        <v>995</v>
      </c>
      <c r="D1111" s="16" t="s">
        <v>1132</v>
      </c>
      <c r="E1111" s="15" t="s">
        <v>1176</v>
      </c>
      <c r="F1111" s="9" t="s">
        <v>1186</v>
      </c>
      <c r="G1111" s="248"/>
      <c r="H1111" s="60">
        <f t="shared" si="42"/>
        <v>952</v>
      </c>
      <c r="I1111" s="64" t="s">
        <v>2022</v>
      </c>
      <c r="J1111" s="60">
        <v>2</v>
      </c>
      <c r="K1111" s="154" t="s">
        <v>3349</v>
      </c>
      <c r="L1111" s="11" t="s">
        <v>1109</v>
      </c>
      <c r="W1111" s="63">
        <v>1</v>
      </c>
    </row>
    <row r="1112" spans="1:24" ht="45" customHeight="1" x14ac:dyDescent="0.5">
      <c r="B1112" s="133">
        <v>1065</v>
      </c>
      <c r="G1112" s="138" t="s">
        <v>3350</v>
      </c>
      <c r="H1112" s="139"/>
      <c r="I1112" s="139"/>
      <c r="J1112" s="139"/>
      <c r="K1112" s="160"/>
      <c r="M1112" s="51"/>
      <c r="N1112" s="51"/>
      <c r="O1112" s="51"/>
      <c r="P1112" s="51"/>
      <c r="Q1112" s="52">
        <v>2</v>
      </c>
      <c r="R1112" s="53" t="s">
        <v>1255</v>
      </c>
      <c r="S1112" s="54">
        <f>SUM(S1113:S1126)</f>
        <v>6</v>
      </c>
      <c r="T1112" s="53" t="s">
        <v>1256</v>
      </c>
      <c r="U1112" s="54">
        <v>5</v>
      </c>
      <c r="V1112" s="53" t="s">
        <v>1257</v>
      </c>
      <c r="W1112" s="54">
        <f>SUM(W1113:W1126)/2</f>
        <v>12</v>
      </c>
      <c r="X1112" s="53" t="s">
        <v>1258</v>
      </c>
    </row>
    <row r="1113" spans="1:24" ht="45" customHeight="1" x14ac:dyDescent="0.5">
      <c r="B1113" s="133">
        <v>1066</v>
      </c>
      <c r="G1113" s="195" t="s">
        <v>3351</v>
      </c>
      <c r="H1113" s="196"/>
      <c r="I1113" s="197"/>
      <c r="J1113" s="197"/>
      <c r="K1113" s="197"/>
      <c r="M1113" s="55"/>
      <c r="N1113" s="55"/>
      <c r="O1113" s="55"/>
      <c r="P1113" s="55"/>
      <c r="Q1113" s="56"/>
      <c r="R1113" s="57"/>
      <c r="S1113" s="58">
        <v>3</v>
      </c>
      <c r="T1113" s="57" t="s">
        <v>1256</v>
      </c>
      <c r="U1113" s="58"/>
      <c r="V1113" s="57"/>
      <c r="W1113" s="59">
        <f>SUM(W1114:W1119)</f>
        <v>6</v>
      </c>
      <c r="X1113" s="57" t="s">
        <v>1258</v>
      </c>
    </row>
    <row r="1114" spans="1:24" ht="45" customHeight="1" x14ac:dyDescent="0.5">
      <c r="B1114" s="133">
        <v>1067</v>
      </c>
      <c r="C1114" s="20" t="s">
        <v>995</v>
      </c>
      <c r="D1114" s="13" t="s">
        <v>1187</v>
      </c>
      <c r="E1114" s="14" t="s">
        <v>1188</v>
      </c>
      <c r="F1114" s="14" t="s">
        <v>1189</v>
      </c>
      <c r="G1114" s="257" t="s">
        <v>3352</v>
      </c>
      <c r="H1114" s="164">
        <f>+H1111+1</f>
        <v>953</v>
      </c>
      <c r="I1114" s="204" t="s">
        <v>2023</v>
      </c>
      <c r="J1114" s="164">
        <v>1</v>
      </c>
      <c r="K1114" s="166" t="s">
        <v>1190</v>
      </c>
      <c r="L1114" s="11" t="s">
        <v>1075</v>
      </c>
      <c r="W1114" s="63">
        <v>1</v>
      </c>
    </row>
    <row r="1115" spans="1:24" ht="45" customHeight="1" x14ac:dyDescent="0.5">
      <c r="A1115" s="7">
        <v>35</v>
      </c>
      <c r="B1115" s="133">
        <v>1068</v>
      </c>
      <c r="C1115" s="20" t="s">
        <v>995</v>
      </c>
      <c r="D1115" s="13" t="s">
        <v>1187</v>
      </c>
      <c r="E1115" s="14" t="s">
        <v>1188</v>
      </c>
      <c r="F1115" s="14" t="s">
        <v>1189</v>
      </c>
      <c r="G1115" s="259"/>
      <c r="H1115" s="144">
        <f>+H1114+1</f>
        <v>954</v>
      </c>
      <c r="I1115" s="204" t="s">
        <v>2024</v>
      </c>
      <c r="J1115" s="164">
        <v>1</v>
      </c>
      <c r="K1115" s="166" t="s">
        <v>1191</v>
      </c>
      <c r="L1115" s="11" t="s">
        <v>1075</v>
      </c>
      <c r="W1115" s="63">
        <v>1</v>
      </c>
    </row>
    <row r="1116" spans="1:24" ht="45" customHeight="1" x14ac:dyDescent="0.5">
      <c r="A1116" s="7">
        <v>36</v>
      </c>
      <c r="B1116" s="133">
        <v>1069</v>
      </c>
      <c r="C1116" s="20" t="s">
        <v>995</v>
      </c>
      <c r="D1116" s="13" t="s">
        <v>1187</v>
      </c>
      <c r="E1116" s="14" t="s">
        <v>1188</v>
      </c>
      <c r="F1116" s="17" t="s">
        <v>1192</v>
      </c>
      <c r="G1116" s="254" t="s">
        <v>3353</v>
      </c>
      <c r="H1116" s="60">
        <f>+H1115+1</f>
        <v>955</v>
      </c>
      <c r="I1116" s="204" t="s">
        <v>2025</v>
      </c>
      <c r="J1116" s="70">
        <v>2</v>
      </c>
      <c r="K1116" s="165" t="s">
        <v>1193</v>
      </c>
      <c r="L1116" s="11" t="s">
        <v>1075</v>
      </c>
      <c r="W1116" s="63">
        <v>1</v>
      </c>
    </row>
    <row r="1117" spans="1:24" ht="45" customHeight="1" x14ac:dyDescent="0.5">
      <c r="A1117" s="7">
        <v>37</v>
      </c>
      <c r="B1117" s="133">
        <v>1070</v>
      </c>
      <c r="C1117" s="20" t="s">
        <v>995</v>
      </c>
      <c r="D1117" s="13" t="s">
        <v>1187</v>
      </c>
      <c r="E1117" s="14" t="s">
        <v>1188</v>
      </c>
      <c r="F1117" s="17" t="s">
        <v>1192</v>
      </c>
      <c r="G1117" s="256"/>
      <c r="H1117" s="60">
        <f>+H1116+1</f>
        <v>956</v>
      </c>
      <c r="I1117" s="204" t="s">
        <v>2026</v>
      </c>
      <c r="J1117" s="70">
        <v>2</v>
      </c>
      <c r="K1117" s="165" t="s">
        <v>1194</v>
      </c>
      <c r="L1117" s="11" t="s">
        <v>1075</v>
      </c>
      <c r="W1117" s="63">
        <v>1</v>
      </c>
    </row>
    <row r="1118" spans="1:24" ht="45" customHeight="1" x14ac:dyDescent="0.5">
      <c r="A1118" s="7">
        <v>38</v>
      </c>
      <c r="B1118" s="133">
        <v>1071</v>
      </c>
      <c r="C1118" s="20" t="s">
        <v>995</v>
      </c>
      <c r="D1118" s="13" t="s">
        <v>1187</v>
      </c>
      <c r="E1118" s="14" t="s">
        <v>1188</v>
      </c>
      <c r="F1118" s="14" t="s">
        <v>1195</v>
      </c>
      <c r="G1118" s="257" t="s">
        <v>3354</v>
      </c>
      <c r="H1118" s="144">
        <f>+H1117+1</f>
        <v>957</v>
      </c>
      <c r="I1118" s="204" t="s">
        <v>2027</v>
      </c>
      <c r="J1118" s="164">
        <v>200</v>
      </c>
      <c r="K1118" s="166" t="s">
        <v>1196</v>
      </c>
      <c r="L1118" s="11" t="s">
        <v>1075</v>
      </c>
      <c r="W1118" s="63">
        <v>1</v>
      </c>
    </row>
    <row r="1119" spans="1:24" ht="45" customHeight="1" x14ac:dyDescent="0.5">
      <c r="A1119" s="7">
        <v>39</v>
      </c>
      <c r="B1119" s="133">
        <v>1072</v>
      </c>
      <c r="C1119" s="20" t="s">
        <v>995</v>
      </c>
      <c r="D1119" s="13" t="s">
        <v>1187</v>
      </c>
      <c r="E1119" s="14" t="s">
        <v>1188</v>
      </c>
      <c r="F1119" s="14" t="s">
        <v>1195</v>
      </c>
      <c r="G1119" s="259"/>
      <c r="H1119" s="144">
        <f>+H1118+1</f>
        <v>958</v>
      </c>
      <c r="I1119" s="204" t="s">
        <v>2028</v>
      </c>
      <c r="J1119" s="164">
        <v>2</v>
      </c>
      <c r="K1119" s="166" t="s">
        <v>1197</v>
      </c>
      <c r="L1119" s="11" t="s">
        <v>1075</v>
      </c>
      <c r="W1119" s="63">
        <v>1</v>
      </c>
    </row>
    <row r="1120" spans="1:24" ht="45" customHeight="1" x14ac:dyDescent="0.5">
      <c r="B1120" s="133">
        <v>1073</v>
      </c>
      <c r="G1120" s="195" t="s">
        <v>3355</v>
      </c>
      <c r="H1120" s="196"/>
      <c r="I1120" s="197"/>
      <c r="J1120" s="197"/>
      <c r="K1120" s="197"/>
      <c r="M1120" s="55"/>
      <c r="N1120" s="55"/>
      <c r="O1120" s="55"/>
      <c r="P1120" s="55"/>
      <c r="Q1120" s="56"/>
      <c r="R1120" s="57"/>
      <c r="S1120" s="58">
        <v>3</v>
      </c>
      <c r="T1120" s="57" t="s">
        <v>1256</v>
      </c>
      <c r="U1120" s="58"/>
      <c r="V1120" s="57"/>
      <c r="W1120" s="59">
        <f>SUM(W1121:W1126)</f>
        <v>6</v>
      </c>
      <c r="X1120" s="57" t="s">
        <v>1258</v>
      </c>
    </row>
    <row r="1121" spans="1:24" ht="45" customHeight="1" x14ac:dyDescent="0.5">
      <c r="A1121" s="7">
        <v>40</v>
      </c>
      <c r="B1121" s="133">
        <v>1074</v>
      </c>
      <c r="C1121" s="20" t="s">
        <v>995</v>
      </c>
      <c r="D1121" s="13" t="s">
        <v>1187</v>
      </c>
      <c r="E1121" s="15" t="s">
        <v>1198</v>
      </c>
      <c r="F1121" s="15" t="s">
        <v>1199</v>
      </c>
      <c r="G1121" s="260" t="s">
        <v>3356</v>
      </c>
      <c r="H1121" s="163">
        <f>+H1119+1</f>
        <v>959</v>
      </c>
      <c r="I1121" s="204" t="s">
        <v>2029</v>
      </c>
      <c r="J1121" s="163">
        <v>1</v>
      </c>
      <c r="K1121" s="131" t="s">
        <v>1200</v>
      </c>
      <c r="L1121" s="11" t="s">
        <v>1075</v>
      </c>
      <c r="W1121" s="63">
        <v>1</v>
      </c>
    </row>
    <row r="1122" spans="1:24" ht="45" customHeight="1" x14ac:dyDescent="0.5">
      <c r="A1122" s="7">
        <v>41</v>
      </c>
      <c r="B1122" s="133">
        <v>1075</v>
      </c>
      <c r="C1122" s="20" t="s">
        <v>995</v>
      </c>
      <c r="D1122" s="13" t="s">
        <v>1187</v>
      </c>
      <c r="E1122" s="15" t="s">
        <v>1198</v>
      </c>
      <c r="F1122" s="15" t="s">
        <v>1199</v>
      </c>
      <c r="G1122" s="261"/>
      <c r="H1122" s="71">
        <f>+H1121+1</f>
        <v>960</v>
      </c>
      <c r="I1122" s="204" t="s">
        <v>2030</v>
      </c>
      <c r="J1122" s="163">
        <v>200</v>
      </c>
      <c r="K1122" s="131" t="s">
        <v>1201</v>
      </c>
      <c r="L1122" s="11" t="s">
        <v>1075</v>
      </c>
      <c r="W1122" s="63">
        <v>1</v>
      </c>
    </row>
    <row r="1123" spans="1:24" ht="45" customHeight="1" x14ac:dyDescent="0.5">
      <c r="A1123" s="7">
        <v>42</v>
      </c>
      <c r="B1123" s="133">
        <v>1076</v>
      </c>
      <c r="C1123" s="20" t="s">
        <v>995</v>
      </c>
      <c r="D1123" s="13" t="s">
        <v>1187</v>
      </c>
      <c r="E1123" s="15" t="s">
        <v>1198</v>
      </c>
      <c r="F1123" s="17" t="s">
        <v>1202</v>
      </c>
      <c r="G1123" s="254" t="s">
        <v>3357</v>
      </c>
      <c r="H1123" s="60">
        <f>+H1122+1</f>
        <v>961</v>
      </c>
      <c r="I1123" s="204" t="s">
        <v>2031</v>
      </c>
      <c r="J1123" s="70">
        <v>1</v>
      </c>
      <c r="K1123" s="165" t="s">
        <v>1203</v>
      </c>
      <c r="L1123" s="11" t="s">
        <v>1075</v>
      </c>
      <c r="W1123" s="63">
        <v>1</v>
      </c>
    </row>
    <row r="1124" spans="1:24" ht="45" customHeight="1" x14ac:dyDescent="0.5">
      <c r="A1124" s="7">
        <v>43</v>
      </c>
      <c r="B1124" s="133">
        <v>1077</v>
      </c>
      <c r="C1124" s="20" t="s">
        <v>995</v>
      </c>
      <c r="D1124" s="13" t="s">
        <v>1187</v>
      </c>
      <c r="E1124" s="15" t="s">
        <v>1198</v>
      </c>
      <c r="F1124" s="17" t="s">
        <v>1202</v>
      </c>
      <c r="G1124" s="256"/>
      <c r="H1124" s="60">
        <f>+H1123+1</f>
        <v>962</v>
      </c>
      <c r="I1124" s="204" t="s">
        <v>2032</v>
      </c>
      <c r="J1124" s="70">
        <v>6</v>
      </c>
      <c r="K1124" s="165" t="s">
        <v>3358</v>
      </c>
      <c r="L1124" s="11" t="s">
        <v>1075</v>
      </c>
      <c r="W1124" s="63">
        <v>1</v>
      </c>
    </row>
    <row r="1125" spans="1:24" ht="45" customHeight="1" x14ac:dyDescent="0.5">
      <c r="A1125" s="7">
        <v>44</v>
      </c>
      <c r="B1125" s="133">
        <v>1078</v>
      </c>
      <c r="C1125" s="20" t="s">
        <v>995</v>
      </c>
      <c r="D1125" s="13" t="s">
        <v>1187</v>
      </c>
      <c r="E1125" s="15" t="s">
        <v>1198</v>
      </c>
      <c r="F1125" s="15" t="s">
        <v>1204</v>
      </c>
      <c r="G1125" s="260" t="s">
        <v>3359</v>
      </c>
      <c r="H1125" s="71">
        <f>+H1124+1</f>
        <v>963</v>
      </c>
      <c r="I1125" s="204" t="s">
        <v>2033</v>
      </c>
      <c r="J1125" s="163">
        <v>1</v>
      </c>
      <c r="K1125" s="131" t="s">
        <v>1205</v>
      </c>
      <c r="L1125" s="11" t="s">
        <v>1075</v>
      </c>
      <c r="W1125" s="63">
        <v>1</v>
      </c>
    </row>
    <row r="1126" spans="1:24" ht="45" customHeight="1" x14ac:dyDescent="0.5">
      <c r="A1126" s="7">
        <v>45</v>
      </c>
      <c r="B1126" s="133">
        <v>1079</v>
      </c>
      <c r="C1126" s="20" t="s">
        <v>995</v>
      </c>
      <c r="D1126" s="13" t="s">
        <v>1187</v>
      </c>
      <c r="E1126" s="15" t="s">
        <v>1198</v>
      </c>
      <c r="F1126" s="15" t="s">
        <v>1204</v>
      </c>
      <c r="G1126" s="261"/>
      <c r="H1126" s="71">
        <f>+H1125+1</f>
        <v>964</v>
      </c>
      <c r="I1126" s="204" t="s">
        <v>2034</v>
      </c>
      <c r="J1126" s="163">
        <v>3</v>
      </c>
      <c r="K1126" s="131" t="s">
        <v>1206</v>
      </c>
      <c r="L1126" s="11" t="s">
        <v>1075</v>
      </c>
      <c r="W1126" s="63">
        <v>1</v>
      </c>
    </row>
    <row r="1127" spans="1:24" ht="45" customHeight="1" x14ac:dyDescent="0.5">
      <c r="B1127" s="133">
        <v>1080</v>
      </c>
      <c r="G1127" s="138" t="s">
        <v>3360</v>
      </c>
      <c r="H1127" s="139"/>
      <c r="I1127" s="139"/>
      <c r="J1127" s="139"/>
      <c r="K1127" s="160"/>
      <c r="M1127" s="51"/>
      <c r="N1127" s="51"/>
      <c r="O1127" s="51"/>
      <c r="P1127" s="51"/>
      <c r="Q1127" s="52">
        <v>3</v>
      </c>
      <c r="R1127" s="53" t="s">
        <v>1255</v>
      </c>
      <c r="S1127" s="54">
        <f>SUM(S1128:S1150)</f>
        <v>7</v>
      </c>
      <c r="T1127" s="53" t="s">
        <v>1256</v>
      </c>
      <c r="U1127" s="54">
        <v>4</v>
      </c>
      <c r="V1127" s="53" t="s">
        <v>1257</v>
      </c>
      <c r="W1127" s="54">
        <f>SUM(W1128:W1150)/2</f>
        <v>20</v>
      </c>
      <c r="X1127" s="53" t="s">
        <v>1258</v>
      </c>
    </row>
    <row r="1128" spans="1:24" ht="45" customHeight="1" x14ac:dyDescent="0.5">
      <c r="B1128" s="133">
        <v>1081</v>
      </c>
      <c r="G1128" s="195" t="s">
        <v>3361</v>
      </c>
      <c r="H1128" s="196"/>
      <c r="I1128" s="197"/>
      <c r="J1128" s="197"/>
      <c r="K1128" s="197"/>
      <c r="M1128" s="55"/>
      <c r="N1128" s="55"/>
      <c r="O1128" s="55"/>
      <c r="P1128" s="55"/>
      <c r="Q1128" s="56"/>
      <c r="R1128" s="57"/>
      <c r="S1128" s="58">
        <v>3</v>
      </c>
      <c r="T1128" s="57" t="s">
        <v>1256</v>
      </c>
      <c r="U1128" s="58"/>
      <c r="V1128" s="57"/>
      <c r="W1128" s="59">
        <f>SUM(W1129:W1135)</f>
        <v>7</v>
      </c>
      <c r="X1128" s="57" t="s">
        <v>1258</v>
      </c>
    </row>
    <row r="1129" spans="1:24" ht="45" customHeight="1" x14ac:dyDescent="0.5">
      <c r="A1129" s="7">
        <v>46</v>
      </c>
      <c r="B1129" s="133">
        <v>1082</v>
      </c>
      <c r="C1129" s="20" t="s">
        <v>995</v>
      </c>
      <c r="D1129" s="16" t="s">
        <v>1207</v>
      </c>
      <c r="E1129" s="14" t="s">
        <v>1208</v>
      </c>
      <c r="F1129" s="14" t="s">
        <v>1209</v>
      </c>
      <c r="G1129" s="257" t="s">
        <v>3362</v>
      </c>
      <c r="H1129" s="164">
        <f>+H1126+1</f>
        <v>965</v>
      </c>
      <c r="I1129" s="204" t="s">
        <v>2035</v>
      </c>
      <c r="J1129" s="164">
        <v>2</v>
      </c>
      <c r="K1129" s="175" t="s">
        <v>3363</v>
      </c>
      <c r="L1129" s="11" t="s">
        <v>1075</v>
      </c>
      <c r="W1129" s="63">
        <v>1</v>
      </c>
    </row>
    <row r="1130" spans="1:24" ht="45" customHeight="1" x14ac:dyDescent="0.5">
      <c r="A1130" s="7">
        <v>47</v>
      </c>
      <c r="B1130" s="133">
        <v>1083</v>
      </c>
      <c r="C1130" s="20" t="s">
        <v>995</v>
      </c>
      <c r="D1130" s="16" t="s">
        <v>1207</v>
      </c>
      <c r="E1130" s="14" t="s">
        <v>1208</v>
      </c>
      <c r="F1130" s="14" t="s">
        <v>1209</v>
      </c>
      <c r="G1130" s="259"/>
      <c r="H1130" s="144">
        <f t="shared" ref="H1130:H1135" si="43">+H1129+1</f>
        <v>966</v>
      </c>
      <c r="I1130" s="204" t="s">
        <v>2036</v>
      </c>
      <c r="J1130" s="164">
        <v>2</v>
      </c>
      <c r="K1130" s="175" t="s">
        <v>1210</v>
      </c>
      <c r="L1130" s="11" t="s">
        <v>1075</v>
      </c>
      <c r="W1130" s="63">
        <v>1</v>
      </c>
    </row>
    <row r="1131" spans="1:24" ht="45" customHeight="1" x14ac:dyDescent="0.5">
      <c r="A1131" s="7">
        <v>48</v>
      </c>
      <c r="B1131" s="133">
        <v>1084</v>
      </c>
      <c r="C1131" s="20" t="s">
        <v>995</v>
      </c>
      <c r="D1131" s="16" t="s">
        <v>1207</v>
      </c>
      <c r="E1131" s="14" t="s">
        <v>1208</v>
      </c>
      <c r="F1131" s="17" t="s">
        <v>1211</v>
      </c>
      <c r="G1131" s="254" t="s">
        <v>3364</v>
      </c>
      <c r="H1131" s="60">
        <f t="shared" si="43"/>
        <v>967</v>
      </c>
      <c r="I1131" s="204" t="s">
        <v>2037</v>
      </c>
      <c r="J1131" s="70">
        <v>1</v>
      </c>
      <c r="K1131" s="168" t="s">
        <v>1212</v>
      </c>
      <c r="L1131" s="11" t="s">
        <v>1075</v>
      </c>
      <c r="W1131" s="63">
        <v>1</v>
      </c>
    </row>
    <row r="1132" spans="1:24" ht="45" customHeight="1" x14ac:dyDescent="0.5">
      <c r="A1132" s="7">
        <v>49</v>
      </c>
      <c r="B1132" s="133">
        <v>1085</v>
      </c>
      <c r="C1132" s="20" t="s">
        <v>995</v>
      </c>
      <c r="D1132" s="16" t="s">
        <v>1207</v>
      </c>
      <c r="E1132" s="14" t="s">
        <v>1208</v>
      </c>
      <c r="F1132" s="17" t="s">
        <v>1211</v>
      </c>
      <c r="G1132" s="255"/>
      <c r="H1132" s="60">
        <f t="shared" si="43"/>
        <v>968</v>
      </c>
      <c r="I1132" s="204" t="s">
        <v>2038</v>
      </c>
      <c r="J1132" s="70">
        <v>2</v>
      </c>
      <c r="K1132" s="168" t="s">
        <v>1213</v>
      </c>
      <c r="L1132" s="11" t="s">
        <v>1075</v>
      </c>
      <c r="W1132" s="63">
        <v>1</v>
      </c>
    </row>
    <row r="1133" spans="1:24" ht="45" customHeight="1" x14ac:dyDescent="0.5">
      <c r="A1133" s="7">
        <v>50</v>
      </c>
      <c r="B1133" s="133">
        <v>1086</v>
      </c>
      <c r="C1133" s="20" t="s">
        <v>995</v>
      </c>
      <c r="D1133" s="16" t="s">
        <v>1207</v>
      </c>
      <c r="E1133" s="14" t="s">
        <v>1208</v>
      </c>
      <c r="F1133" s="17" t="s">
        <v>1211</v>
      </c>
      <c r="G1133" s="256"/>
      <c r="H1133" s="60">
        <f t="shared" si="43"/>
        <v>969</v>
      </c>
      <c r="I1133" s="204" t="s">
        <v>2039</v>
      </c>
      <c r="J1133" s="70">
        <v>1</v>
      </c>
      <c r="K1133" s="168" t="s">
        <v>1214</v>
      </c>
      <c r="L1133" s="11" t="s">
        <v>1075</v>
      </c>
      <c r="W1133" s="63">
        <v>1</v>
      </c>
    </row>
    <row r="1134" spans="1:24" ht="45" customHeight="1" x14ac:dyDescent="0.5">
      <c r="A1134" s="7">
        <v>51</v>
      </c>
      <c r="B1134" s="133">
        <v>1087</v>
      </c>
      <c r="C1134" s="20" t="s">
        <v>995</v>
      </c>
      <c r="D1134" s="16" t="s">
        <v>1207</v>
      </c>
      <c r="E1134" s="14" t="s">
        <v>1208</v>
      </c>
      <c r="F1134" s="14" t="s">
        <v>1215</v>
      </c>
      <c r="G1134" s="257" t="s">
        <v>3365</v>
      </c>
      <c r="H1134" s="144">
        <f t="shared" si="43"/>
        <v>970</v>
      </c>
      <c r="I1134" s="204" t="s">
        <v>2040</v>
      </c>
      <c r="J1134" s="164">
        <v>2</v>
      </c>
      <c r="K1134" s="175" t="s">
        <v>3366</v>
      </c>
      <c r="L1134" s="11" t="s">
        <v>1075</v>
      </c>
      <c r="W1134" s="63">
        <v>1</v>
      </c>
    </row>
    <row r="1135" spans="1:24" ht="45" customHeight="1" x14ac:dyDescent="0.5">
      <c r="A1135" s="7">
        <v>52</v>
      </c>
      <c r="B1135" s="133">
        <v>1088</v>
      </c>
      <c r="C1135" s="20" t="s">
        <v>995</v>
      </c>
      <c r="D1135" s="16" t="s">
        <v>1207</v>
      </c>
      <c r="E1135" s="14" t="s">
        <v>1208</v>
      </c>
      <c r="F1135" s="14" t="s">
        <v>1215</v>
      </c>
      <c r="G1135" s="259"/>
      <c r="H1135" s="144">
        <f t="shared" si="43"/>
        <v>971</v>
      </c>
      <c r="I1135" s="204" t="s">
        <v>2041</v>
      </c>
      <c r="J1135" s="205">
        <v>1</v>
      </c>
      <c r="K1135" s="166" t="s">
        <v>3367</v>
      </c>
      <c r="L1135" s="11" t="s">
        <v>1075</v>
      </c>
      <c r="W1135" s="63">
        <v>1</v>
      </c>
    </row>
    <row r="1136" spans="1:24" ht="45" customHeight="1" x14ac:dyDescent="0.5">
      <c r="B1136" s="133">
        <v>1089</v>
      </c>
      <c r="G1136" s="195" t="s">
        <v>3368</v>
      </c>
      <c r="H1136" s="196"/>
      <c r="I1136" s="195"/>
      <c r="J1136" s="195"/>
      <c r="K1136" s="195"/>
      <c r="M1136" s="55"/>
      <c r="N1136" s="55"/>
      <c r="O1136" s="55"/>
      <c r="P1136" s="55"/>
      <c r="Q1136" s="56"/>
      <c r="R1136" s="57"/>
      <c r="S1136" s="58">
        <v>3</v>
      </c>
      <c r="T1136" s="57" t="s">
        <v>1256</v>
      </c>
      <c r="U1136" s="58"/>
      <c r="V1136" s="57"/>
      <c r="W1136" s="59">
        <f>SUM(W1137:W1146)</f>
        <v>10</v>
      </c>
      <c r="X1136" s="57" t="s">
        <v>1258</v>
      </c>
    </row>
    <row r="1137" spans="1:24" ht="45" customHeight="1" x14ac:dyDescent="0.5">
      <c r="A1137" s="7">
        <v>53</v>
      </c>
      <c r="B1137" s="133">
        <v>1090</v>
      </c>
      <c r="C1137" s="20" t="s">
        <v>995</v>
      </c>
      <c r="D1137" s="16" t="s">
        <v>1207</v>
      </c>
      <c r="E1137" s="15" t="s">
        <v>1216</v>
      </c>
      <c r="F1137" s="15" t="s">
        <v>1217</v>
      </c>
      <c r="G1137" s="260" t="s">
        <v>3369</v>
      </c>
      <c r="H1137" s="163">
        <f>+H1135+1</f>
        <v>972</v>
      </c>
      <c r="I1137" s="204" t="s">
        <v>2042</v>
      </c>
      <c r="J1137" s="163">
        <v>1</v>
      </c>
      <c r="K1137" s="74" t="s">
        <v>1218</v>
      </c>
      <c r="L1137" s="11" t="s">
        <v>1075</v>
      </c>
      <c r="W1137" s="63">
        <v>1</v>
      </c>
    </row>
    <row r="1138" spans="1:24" ht="45" customHeight="1" x14ac:dyDescent="0.5">
      <c r="A1138" s="156">
        <v>54</v>
      </c>
      <c r="B1138" s="133"/>
      <c r="C1138" s="20" t="s">
        <v>995</v>
      </c>
      <c r="D1138" s="16" t="s">
        <v>1207</v>
      </c>
      <c r="E1138" s="15" t="s">
        <v>1216</v>
      </c>
      <c r="F1138" s="15" t="s">
        <v>1217</v>
      </c>
      <c r="G1138" s="297"/>
      <c r="H1138" s="71">
        <f t="shared" ref="H1138:H1146" si="44">+H1137+1</f>
        <v>973</v>
      </c>
      <c r="I1138" s="204" t="s">
        <v>2043</v>
      </c>
      <c r="J1138" s="163">
        <v>2</v>
      </c>
      <c r="K1138" s="74" t="s">
        <v>3370</v>
      </c>
      <c r="L1138" s="11" t="s">
        <v>1075</v>
      </c>
      <c r="W1138" s="63">
        <v>1</v>
      </c>
    </row>
    <row r="1139" spans="1:24" ht="45" customHeight="1" x14ac:dyDescent="0.5">
      <c r="A1139" s="156">
        <v>55</v>
      </c>
      <c r="B1139" s="133"/>
      <c r="C1139" s="20" t="s">
        <v>995</v>
      </c>
      <c r="D1139" s="16" t="s">
        <v>1207</v>
      </c>
      <c r="E1139" s="15" t="s">
        <v>1216</v>
      </c>
      <c r="F1139" s="15" t="s">
        <v>1217</v>
      </c>
      <c r="G1139" s="297"/>
      <c r="H1139" s="71">
        <f t="shared" si="44"/>
        <v>974</v>
      </c>
      <c r="I1139" s="204" t="s">
        <v>2044</v>
      </c>
      <c r="J1139" s="163">
        <v>2</v>
      </c>
      <c r="K1139" s="74" t="s">
        <v>3371</v>
      </c>
      <c r="L1139" s="11" t="s">
        <v>1075</v>
      </c>
      <c r="W1139" s="63">
        <v>1</v>
      </c>
    </row>
    <row r="1140" spans="1:24" ht="45" customHeight="1" x14ac:dyDescent="0.5">
      <c r="A1140" s="7">
        <v>56</v>
      </c>
      <c r="B1140" s="133">
        <v>1091</v>
      </c>
      <c r="C1140" s="20" t="s">
        <v>995</v>
      </c>
      <c r="D1140" s="16" t="s">
        <v>1207</v>
      </c>
      <c r="E1140" s="15" t="s">
        <v>1216</v>
      </c>
      <c r="F1140" s="15" t="s">
        <v>1217</v>
      </c>
      <c r="G1140" s="261"/>
      <c r="H1140" s="71">
        <f t="shared" si="44"/>
        <v>975</v>
      </c>
      <c r="I1140" s="204" t="s">
        <v>2045</v>
      </c>
      <c r="J1140" s="163">
        <v>1</v>
      </c>
      <c r="K1140" s="74" t="s">
        <v>1219</v>
      </c>
      <c r="L1140" s="11" t="s">
        <v>1075</v>
      </c>
      <c r="W1140" s="63">
        <v>1</v>
      </c>
    </row>
    <row r="1141" spans="1:24" ht="45" customHeight="1" x14ac:dyDescent="0.5">
      <c r="A1141" s="7">
        <v>57</v>
      </c>
      <c r="B1141" s="133">
        <v>1092</v>
      </c>
      <c r="C1141" s="20" t="s">
        <v>995</v>
      </c>
      <c r="D1141" s="16" t="s">
        <v>1207</v>
      </c>
      <c r="E1141" s="15" t="s">
        <v>1216</v>
      </c>
      <c r="F1141" s="17" t="s">
        <v>1220</v>
      </c>
      <c r="G1141" s="254" t="s">
        <v>3372</v>
      </c>
      <c r="H1141" s="60">
        <f t="shared" si="44"/>
        <v>976</v>
      </c>
      <c r="I1141" s="204" t="s">
        <v>2046</v>
      </c>
      <c r="J1141" s="70">
        <v>3</v>
      </c>
      <c r="K1141" s="168" t="s">
        <v>3373</v>
      </c>
      <c r="L1141" s="11" t="s">
        <v>1075</v>
      </c>
      <c r="W1141" s="63">
        <v>1</v>
      </c>
    </row>
    <row r="1142" spans="1:24" ht="45" customHeight="1" x14ac:dyDescent="0.5">
      <c r="A1142" s="7">
        <v>58</v>
      </c>
      <c r="B1142" s="133">
        <v>1093</v>
      </c>
      <c r="C1142" s="20" t="s">
        <v>995</v>
      </c>
      <c r="D1142" s="16" t="s">
        <v>1207</v>
      </c>
      <c r="E1142" s="15" t="s">
        <v>1216</v>
      </c>
      <c r="F1142" s="17" t="s">
        <v>1220</v>
      </c>
      <c r="G1142" s="255"/>
      <c r="H1142" s="60">
        <f t="shared" si="44"/>
        <v>977</v>
      </c>
      <c r="I1142" s="204" t="s">
        <v>2047</v>
      </c>
      <c r="J1142" s="70">
        <v>3</v>
      </c>
      <c r="K1142" s="168" t="s">
        <v>1221</v>
      </c>
      <c r="L1142" s="11" t="s">
        <v>1075</v>
      </c>
      <c r="W1142" s="63">
        <v>1</v>
      </c>
    </row>
    <row r="1143" spans="1:24" ht="45" customHeight="1" x14ac:dyDescent="0.5">
      <c r="A1143" s="7">
        <v>59</v>
      </c>
      <c r="B1143" s="133">
        <v>1094</v>
      </c>
      <c r="C1143" s="20" t="s">
        <v>995</v>
      </c>
      <c r="D1143" s="16" t="s">
        <v>1207</v>
      </c>
      <c r="E1143" s="15" t="s">
        <v>1216</v>
      </c>
      <c r="F1143" s="17" t="s">
        <v>1220</v>
      </c>
      <c r="G1143" s="255"/>
      <c r="H1143" s="60">
        <f t="shared" si="44"/>
        <v>978</v>
      </c>
      <c r="I1143" s="204" t="s">
        <v>2048</v>
      </c>
      <c r="J1143" s="70">
        <v>1</v>
      </c>
      <c r="K1143" s="168" t="s">
        <v>1222</v>
      </c>
      <c r="L1143" s="11" t="s">
        <v>1075</v>
      </c>
      <c r="W1143" s="63">
        <v>1</v>
      </c>
    </row>
    <row r="1144" spans="1:24" ht="45" customHeight="1" x14ac:dyDescent="0.5">
      <c r="A1144" s="7">
        <v>60</v>
      </c>
      <c r="B1144" s="133">
        <v>1095</v>
      </c>
      <c r="C1144" s="20" t="s">
        <v>995</v>
      </c>
      <c r="D1144" s="16" t="s">
        <v>1207</v>
      </c>
      <c r="E1144" s="15" t="s">
        <v>1216</v>
      </c>
      <c r="F1144" s="17" t="s">
        <v>1220</v>
      </c>
      <c r="G1144" s="255"/>
      <c r="H1144" s="60">
        <f t="shared" si="44"/>
        <v>979</v>
      </c>
      <c r="I1144" s="204" t="s">
        <v>2049</v>
      </c>
      <c r="J1144" s="70">
        <v>1</v>
      </c>
      <c r="K1144" s="168" t="s">
        <v>1223</v>
      </c>
      <c r="L1144" s="11" t="s">
        <v>1075</v>
      </c>
      <c r="W1144" s="63">
        <v>1</v>
      </c>
    </row>
    <row r="1145" spans="1:24" ht="45" customHeight="1" x14ac:dyDescent="0.5">
      <c r="A1145" s="7">
        <v>61</v>
      </c>
      <c r="B1145" s="133">
        <v>1096</v>
      </c>
      <c r="C1145" s="20" t="s">
        <v>995</v>
      </c>
      <c r="D1145" s="16" t="s">
        <v>1207</v>
      </c>
      <c r="E1145" s="15" t="s">
        <v>1216</v>
      </c>
      <c r="F1145" s="17" t="s">
        <v>1220</v>
      </c>
      <c r="G1145" s="256"/>
      <c r="H1145" s="60">
        <f t="shared" si="44"/>
        <v>980</v>
      </c>
      <c r="I1145" s="204" t="s">
        <v>2050</v>
      </c>
      <c r="J1145" s="70">
        <v>4</v>
      </c>
      <c r="K1145" s="168" t="s">
        <v>1224</v>
      </c>
      <c r="L1145" s="11" t="s">
        <v>1075</v>
      </c>
      <c r="W1145" s="63">
        <v>1</v>
      </c>
    </row>
    <row r="1146" spans="1:24" ht="45" customHeight="1" x14ac:dyDescent="0.5">
      <c r="A1146" s="7">
        <v>62</v>
      </c>
      <c r="B1146" s="133">
        <v>1097</v>
      </c>
      <c r="C1146" s="20" t="s">
        <v>995</v>
      </c>
      <c r="D1146" s="16" t="s">
        <v>1207</v>
      </c>
      <c r="E1146" s="15" t="s">
        <v>1216</v>
      </c>
      <c r="F1146" s="15" t="s">
        <v>1225</v>
      </c>
      <c r="G1146" s="131" t="s">
        <v>3374</v>
      </c>
      <c r="H1146" s="71">
        <f t="shared" si="44"/>
        <v>981</v>
      </c>
      <c r="I1146" s="204" t="s">
        <v>2051</v>
      </c>
      <c r="J1146" s="163">
        <v>1</v>
      </c>
      <c r="K1146" s="131" t="s">
        <v>1226</v>
      </c>
      <c r="L1146" s="11" t="s">
        <v>1075</v>
      </c>
      <c r="W1146" s="63">
        <v>1</v>
      </c>
    </row>
    <row r="1147" spans="1:24" ht="45" customHeight="1" x14ac:dyDescent="0.5">
      <c r="B1147" s="133">
        <v>1098</v>
      </c>
      <c r="G1147" s="195" t="s">
        <v>3375</v>
      </c>
      <c r="H1147" s="196"/>
      <c r="I1147" s="195"/>
      <c r="J1147" s="195"/>
      <c r="K1147" s="195"/>
      <c r="M1147" s="55"/>
      <c r="N1147" s="55"/>
      <c r="O1147" s="55"/>
      <c r="P1147" s="55"/>
      <c r="Q1147" s="56"/>
      <c r="R1147" s="57"/>
      <c r="S1147" s="58">
        <v>1</v>
      </c>
      <c r="T1147" s="57" t="s">
        <v>1256</v>
      </c>
      <c r="U1147" s="58"/>
      <c r="V1147" s="57"/>
      <c r="W1147" s="59">
        <f>SUM(W1148:W1150)</f>
        <v>3</v>
      </c>
      <c r="X1147" s="57" t="s">
        <v>1258</v>
      </c>
    </row>
    <row r="1148" spans="1:24" ht="45" customHeight="1" x14ac:dyDescent="0.5">
      <c r="A1148" s="7">
        <v>63</v>
      </c>
      <c r="B1148" s="133">
        <v>1099</v>
      </c>
      <c r="C1148" s="20" t="s">
        <v>995</v>
      </c>
      <c r="D1148" s="16" t="s">
        <v>1207</v>
      </c>
      <c r="E1148" s="14" t="s">
        <v>1227</v>
      </c>
      <c r="F1148" s="14" t="s">
        <v>1228</v>
      </c>
      <c r="G1148" s="257" t="s">
        <v>3376</v>
      </c>
      <c r="H1148" s="164">
        <f>+H1146+1</f>
        <v>982</v>
      </c>
      <c r="I1148" s="204" t="s">
        <v>2052</v>
      </c>
      <c r="J1148" s="164">
        <v>1</v>
      </c>
      <c r="K1148" s="175" t="s">
        <v>1229</v>
      </c>
      <c r="L1148" s="11" t="s">
        <v>1075</v>
      </c>
      <c r="W1148" s="63">
        <v>1</v>
      </c>
    </row>
    <row r="1149" spans="1:24" ht="45" customHeight="1" x14ac:dyDescent="0.5">
      <c r="A1149" s="7">
        <v>64</v>
      </c>
      <c r="B1149" s="133">
        <v>1100</v>
      </c>
      <c r="C1149" s="20" t="s">
        <v>995</v>
      </c>
      <c r="D1149" s="16" t="s">
        <v>1207</v>
      </c>
      <c r="E1149" s="14" t="s">
        <v>1227</v>
      </c>
      <c r="F1149" s="14" t="s">
        <v>1228</v>
      </c>
      <c r="G1149" s="258"/>
      <c r="H1149" s="144">
        <f>+H1148+1</f>
        <v>983</v>
      </c>
      <c r="I1149" s="204" t="s">
        <v>2053</v>
      </c>
      <c r="J1149" s="164">
        <v>2</v>
      </c>
      <c r="K1149" s="175" t="s">
        <v>1230</v>
      </c>
      <c r="L1149" s="11" t="s">
        <v>1075</v>
      </c>
      <c r="W1149" s="63">
        <v>1</v>
      </c>
    </row>
    <row r="1150" spans="1:24" ht="45" customHeight="1" x14ac:dyDescent="0.5">
      <c r="A1150" s="7">
        <v>65</v>
      </c>
      <c r="B1150" s="133">
        <v>1101</v>
      </c>
      <c r="C1150" s="20" t="s">
        <v>995</v>
      </c>
      <c r="D1150" s="16" t="s">
        <v>1207</v>
      </c>
      <c r="E1150" s="14" t="s">
        <v>1227</v>
      </c>
      <c r="F1150" s="14" t="s">
        <v>1228</v>
      </c>
      <c r="G1150" s="259"/>
      <c r="H1150" s="144">
        <f>+H1149+1</f>
        <v>984</v>
      </c>
      <c r="I1150" s="204" t="s">
        <v>2054</v>
      </c>
      <c r="J1150" s="164">
        <v>1</v>
      </c>
      <c r="K1150" s="175" t="s">
        <v>1231</v>
      </c>
      <c r="L1150" s="11" t="s">
        <v>1075</v>
      </c>
      <c r="W1150" s="63">
        <v>1</v>
      </c>
    </row>
    <row r="1151" spans="1:24" ht="45" customHeight="1" x14ac:dyDescent="0.5">
      <c r="H1151" s="11">
        <f>COUNT(H5:H1150)</f>
        <v>984</v>
      </c>
    </row>
    <row r="1152" spans="1:24" ht="45" customHeight="1" x14ac:dyDescent="0.5">
      <c r="M1152" s="11">
        <f>SUM(M1153:M1176)</f>
        <v>984</v>
      </c>
    </row>
    <row r="1153" spans="12:13" ht="45" customHeight="1" x14ac:dyDescent="0.5">
      <c r="L1153" s="11" t="s">
        <v>23</v>
      </c>
      <c r="M1153" s="11">
        <f t="shared" ref="M1153:M1176" si="45">COUNTIF(L$5:L$1150,L1153)</f>
        <v>83</v>
      </c>
    </row>
    <row r="1154" spans="12:13" ht="45" customHeight="1" x14ac:dyDescent="0.5">
      <c r="L1154" s="11" t="s">
        <v>116</v>
      </c>
      <c r="M1154" s="11">
        <f t="shared" si="45"/>
        <v>52</v>
      </c>
    </row>
    <row r="1155" spans="12:13" ht="45" customHeight="1" x14ac:dyDescent="0.5">
      <c r="L1155" s="11" t="s">
        <v>163</v>
      </c>
      <c r="M1155" s="11">
        <f t="shared" si="45"/>
        <v>28</v>
      </c>
    </row>
    <row r="1156" spans="12:13" ht="45" customHeight="1" x14ac:dyDescent="0.5">
      <c r="L1156" s="11" t="s">
        <v>195</v>
      </c>
      <c r="M1156" s="11">
        <f t="shared" si="45"/>
        <v>85</v>
      </c>
    </row>
    <row r="1157" spans="12:13" ht="45" customHeight="1" x14ac:dyDescent="0.5">
      <c r="L1157" s="11" t="s">
        <v>239</v>
      </c>
      <c r="M1157" s="11">
        <f t="shared" si="45"/>
        <v>82</v>
      </c>
    </row>
    <row r="1158" spans="12:13" ht="45" customHeight="1" x14ac:dyDescent="0.5">
      <c r="L1158" s="11" t="s">
        <v>322</v>
      </c>
      <c r="M1158" s="11">
        <f t="shared" si="45"/>
        <v>28</v>
      </c>
    </row>
    <row r="1159" spans="12:13" ht="45" customHeight="1" x14ac:dyDescent="0.5">
      <c r="L1159" s="11" t="s">
        <v>352</v>
      </c>
      <c r="M1159" s="11">
        <f t="shared" si="45"/>
        <v>5</v>
      </c>
    </row>
    <row r="1160" spans="12:13" ht="45" customHeight="1" x14ac:dyDescent="0.5">
      <c r="L1160" s="11" t="s">
        <v>361</v>
      </c>
      <c r="M1160" s="11">
        <f t="shared" si="45"/>
        <v>78</v>
      </c>
    </row>
    <row r="1161" spans="12:13" ht="45" customHeight="1" x14ac:dyDescent="0.5">
      <c r="L1161" s="11" t="s">
        <v>465</v>
      </c>
      <c r="M1161" s="11">
        <f t="shared" si="45"/>
        <v>114</v>
      </c>
    </row>
    <row r="1162" spans="12:13" ht="45" customHeight="1" x14ac:dyDescent="0.5">
      <c r="L1162" s="11" t="s">
        <v>599</v>
      </c>
      <c r="M1162" s="11">
        <f t="shared" si="45"/>
        <v>27</v>
      </c>
    </row>
    <row r="1163" spans="12:13" ht="45" customHeight="1" x14ac:dyDescent="0.5">
      <c r="L1163" s="11" t="s">
        <v>632</v>
      </c>
      <c r="M1163" s="11">
        <f t="shared" si="45"/>
        <v>34</v>
      </c>
    </row>
    <row r="1164" spans="12:13" ht="45" customHeight="1" x14ac:dyDescent="0.5">
      <c r="L1164" s="11" t="s">
        <v>648</v>
      </c>
      <c r="M1164" s="11">
        <f t="shared" si="45"/>
        <v>28</v>
      </c>
    </row>
    <row r="1165" spans="12:13" ht="45" customHeight="1" x14ac:dyDescent="0.5">
      <c r="L1165" s="11" t="s">
        <v>695</v>
      </c>
      <c r="M1165" s="11">
        <f t="shared" si="45"/>
        <v>34</v>
      </c>
    </row>
    <row r="1166" spans="12:13" ht="45" customHeight="1" x14ac:dyDescent="0.5">
      <c r="L1166" s="11" t="s">
        <v>774</v>
      </c>
      <c r="M1166" s="11">
        <f t="shared" si="45"/>
        <v>15</v>
      </c>
    </row>
    <row r="1167" spans="12:13" ht="45" customHeight="1" x14ac:dyDescent="0.5">
      <c r="L1167" s="11" t="s">
        <v>807</v>
      </c>
      <c r="M1167" s="11">
        <f t="shared" si="45"/>
        <v>26</v>
      </c>
    </row>
    <row r="1168" spans="12:13" ht="45" customHeight="1" x14ac:dyDescent="0.5">
      <c r="L1168" s="11" t="s">
        <v>830</v>
      </c>
      <c r="M1168" s="11">
        <f t="shared" si="45"/>
        <v>30</v>
      </c>
    </row>
    <row r="1169" spans="6:13" ht="45" customHeight="1" x14ac:dyDescent="0.5">
      <c r="L1169" s="11" t="s">
        <v>879</v>
      </c>
      <c r="M1169" s="11">
        <f t="shared" si="45"/>
        <v>11</v>
      </c>
    </row>
    <row r="1170" spans="6:13" ht="45" customHeight="1" x14ac:dyDescent="0.5">
      <c r="L1170" s="11" t="s">
        <v>908</v>
      </c>
      <c r="M1170" s="11">
        <f t="shared" si="45"/>
        <v>15</v>
      </c>
    </row>
    <row r="1171" spans="6:13" ht="45" customHeight="1" x14ac:dyDescent="0.5">
      <c r="L1171" s="11" t="s">
        <v>933</v>
      </c>
      <c r="M1171" s="11">
        <f t="shared" si="45"/>
        <v>49</v>
      </c>
    </row>
    <row r="1172" spans="6:13" ht="45" customHeight="1" x14ac:dyDescent="0.5">
      <c r="L1172" s="11" t="s">
        <v>979</v>
      </c>
      <c r="M1172" s="11">
        <f t="shared" si="45"/>
        <v>14</v>
      </c>
    </row>
    <row r="1173" spans="6:13" ht="45" customHeight="1" x14ac:dyDescent="0.5">
      <c r="L1173" s="11" t="s">
        <v>1000</v>
      </c>
      <c r="M1173" s="11">
        <f t="shared" si="45"/>
        <v>25</v>
      </c>
    </row>
    <row r="1174" spans="6:13" ht="45" customHeight="1" x14ac:dyDescent="0.5">
      <c r="L1174" s="11" t="s">
        <v>1049</v>
      </c>
      <c r="M1174" s="11">
        <f t="shared" si="45"/>
        <v>18</v>
      </c>
    </row>
    <row r="1175" spans="6:13" ht="45" customHeight="1" x14ac:dyDescent="0.5">
      <c r="L1175" s="11" t="s">
        <v>1075</v>
      </c>
      <c r="M1175" s="11">
        <f t="shared" si="45"/>
        <v>65</v>
      </c>
    </row>
    <row r="1176" spans="6:13" ht="45" customHeight="1" x14ac:dyDescent="0.5">
      <c r="L1176" s="11" t="s">
        <v>1109</v>
      </c>
      <c r="M1176" s="11">
        <f t="shared" si="45"/>
        <v>38</v>
      </c>
    </row>
    <row r="1178" spans="6:13" ht="45" customHeight="1" x14ac:dyDescent="0.5">
      <c r="F1178" s="206" t="s">
        <v>2067</v>
      </c>
      <c r="G1178" s="207" t="s">
        <v>2068</v>
      </c>
    </row>
    <row r="1179" spans="6:13" ht="45" customHeight="1" x14ac:dyDescent="0.5">
      <c r="F1179" s="208" t="s">
        <v>2069</v>
      </c>
      <c r="G1179" s="209" t="s">
        <v>2070</v>
      </c>
    </row>
    <row r="1180" spans="6:13" ht="45" customHeight="1" x14ac:dyDescent="0.5">
      <c r="F1180" s="210" t="s">
        <v>2071</v>
      </c>
      <c r="G1180" s="211" t="s">
        <v>2072</v>
      </c>
    </row>
    <row r="1181" spans="6:13" ht="45" customHeight="1" x14ac:dyDescent="0.5">
      <c r="F1181" s="210" t="s">
        <v>2074</v>
      </c>
      <c r="G1181" s="211" t="s">
        <v>2075</v>
      </c>
    </row>
    <row r="1182" spans="6:13" ht="45" customHeight="1" x14ac:dyDescent="0.5">
      <c r="F1182" s="210" t="s">
        <v>2076</v>
      </c>
      <c r="G1182" s="211" t="s">
        <v>2077</v>
      </c>
    </row>
    <row r="1183" spans="6:13" ht="45" customHeight="1" x14ac:dyDescent="0.5">
      <c r="F1183" s="210" t="s">
        <v>2078</v>
      </c>
      <c r="G1183" s="211" t="s">
        <v>2079</v>
      </c>
    </row>
    <row r="1184" spans="6:13" ht="45" customHeight="1" x14ac:dyDescent="0.5">
      <c r="F1184" s="210" t="s">
        <v>2080</v>
      </c>
      <c r="G1184" s="211" t="s">
        <v>2081</v>
      </c>
    </row>
    <row r="1185" spans="6:7" ht="45" customHeight="1" x14ac:dyDescent="0.5">
      <c r="F1185" s="210" t="s">
        <v>2082</v>
      </c>
      <c r="G1185" s="211" t="s">
        <v>2083</v>
      </c>
    </row>
    <row r="1186" spans="6:7" ht="45" customHeight="1" x14ac:dyDescent="0.5">
      <c r="F1186" s="210" t="s">
        <v>2084</v>
      </c>
      <c r="G1186" s="211" t="s">
        <v>2085</v>
      </c>
    </row>
    <row r="1187" spans="6:7" ht="45" customHeight="1" x14ac:dyDescent="0.5">
      <c r="F1187" s="210" t="s">
        <v>2086</v>
      </c>
      <c r="G1187" s="211" t="s">
        <v>2087</v>
      </c>
    </row>
    <row r="1188" spans="6:7" ht="45" customHeight="1" x14ac:dyDescent="0.5">
      <c r="F1188" s="210" t="s">
        <v>2088</v>
      </c>
      <c r="G1188" s="211" t="s">
        <v>2089</v>
      </c>
    </row>
    <row r="1189" spans="6:7" ht="45" customHeight="1" x14ac:dyDescent="0.5">
      <c r="F1189" s="210" t="s">
        <v>2090</v>
      </c>
      <c r="G1189" s="212" t="s">
        <v>2091</v>
      </c>
    </row>
    <row r="1190" spans="6:7" ht="45" customHeight="1" x14ac:dyDescent="0.5">
      <c r="F1190" s="208" t="s">
        <v>2092</v>
      </c>
      <c r="G1190" s="209" t="s">
        <v>2093</v>
      </c>
    </row>
    <row r="1191" spans="6:7" ht="45" customHeight="1" x14ac:dyDescent="0.5">
      <c r="F1191" s="210"/>
      <c r="G1191" s="212"/>
    </row>
    <row r="1192" spans="6:7" ht="45" customHeight="1" x14ac:dyDescent="0.5">
      <c r="F1192" s="213"/>
      <c r="G1192" s="214"/>
    </row>
    <row r="1193" spans="6:7" ht="45" customHeight="1" x14ac:dyDescent="0.5">
      <c r="F1193" s="210" t="s">
        <v>2094</v>
      </c>
      <c r="G1193" s="212" t="s">
        <v>2095</v>
      </c>
    </row>
    <row r="1194" spans="6:7" ht="45" customHeight="1" x14ac:dyDescent="0.5">
      <c r="F1194" s="210" t="s">
        <v>2096</v>
      </c>
      <c r="G1194" s="212" t="s">
        <v>2097</v>
      </c>
    </row>
    <row r="1195" spans="6:7" ht="45" customHeight="1" x14ac:dyDescent="0.5">
      <c r="F1195" s="210" t="s">
        <v>2098</v>
      </c>
      <c r="G1195" s="212" t="s">
        <v>2099</v>
      </c>
    </row>
    <row r="1196" spans="6:7" ht="45" customHeight="1" x14ac:dyDescent="0.5">
      <c r="F1196" s="210" t="s">
        <v>2100</v>
      </c>
      <c r="G1196" s="212" t="s">
        <v>2101</v>
      </c>
    </row>
    <row r="1197" spans="6:7" ht="45" customHeight="1" x14ac:dyDescent="0.5">
      <c r="F1197" s="210" t="s">
        <v>2102</v>
      </c>
      <c r="G1197" s="212" t="s">
        <v>2103</v>
      </c>
    </row>
    <row r="1198" spans="6:7" ht="45" customHeight="1" x14ac:dyDescent="0.5">
      <c r="F1198" s="210" t="s">
        <v>2104</v>
      </c>
      <c r="G1198" s="212" t="s">
        <v>2105</v>
      </c>
    </row>
    <row r="1199" spans="6:7" ht="45" customHeight="1" x14ac:dyDescent="0.5">
      <c r="F1199" s="210" t="s">
        <v>2106</v>
      </c>
      <c r="G1199" s="212" t="s">
        <v>2107</v>
      </c>
    </row>
    <row r="1200" spans="6:7" ht="45" customHeight="1" x14ac:dyDescent="0.5">
      <c r="F1200" s="210" t="s">
        <v>2108</v>
      </c>
      <c r="G1200" s="210" t="s">
        <v>3377</v>
      </c>
    </row>
    <row r="1201" spans="6:7" ht="45" customHeight="1" x14ac:dyDescent="0.5">
      <c r="F1201" s="210" t="s">
        <v>2110</v>
      </c>
      <c r="G1201" s="210" t="s">
        <v>2111</v>
      </c>
    </row>
    <row r="1202" spans="6:7" ht="45" customHeight="1" x14ac:dyDescent="0.5">
      <c r="F1202" s="210" t="s">
        <v>2112</v>
      </c>
      <c r="G1202" s="210" t="s">
        <v>2113</v>
      </c>
    </row>
  </sheetData>
  <mergeCells count="245">
    <mergeCell ref="G1131:G1133"/>
    <mergeCell ref="G1134:G1135"/>
    <mergeCell ref="G1137:G1140"/>
    <mergeCell ref="G1141:G1145"/>
    <mergeCell ref="G1148:G1150"/>
    <mergeCell ref="G1116:G1117"/>
    <mergeCell ref="G1118:G1119"/>
    <mergeCell ref="G1121:G1122"/>
    <mergeCell ref="G1123:G1124"/>
    <mergeCell ref="G1125:G1126"/>
    <mergeCell ref="G1129:G1130"/>
    <mergeCell ref="G1085:G1087"/>
    <mergeCell ref="G1089:G1093"/>
    <mergeCell ref="G1094:G1097"/>
    <mergeCell ref="G1100:G1108"/>
    <mergeCell ref="G1109:G1111"/>
    <mergeCell ref="G1114:G1115"/>
    <mergeCell ref="G1057:G1058"/>
    <mergeCell ref="G1062:G1066"/>
    <mergeCell ref="G1068:G1070"/>
    <mergeCell ref="G1075:G1077"/>
    <mergeCell ref="G1080:G1081"/>
    <mergeCell ref="G1083:G1084"/>
    <mergeCell ref="G1038:G1040"/>
    <mergeCell ref="G1043:G1044"/>
    <mergeCell ref="G1045:G1047"/>
    <mergeCell ref="G1049:G1050"/>
    <mergeCell ref="G1051:G1052"/>
    <mergeCell ref="G1054:G1055"/>
    <mergeCell ref="G1020:G1021"/>
    <mergeCell ref="G1022:G1024"/>
    <mergeCell ref="G1027:G1028"/>
    <mergeCell ref="G1029:G1031"/>
    <mergeCell ref="G1033:G1034"/>
    <mergeCell ref="G1035:G1037"/>
    <mergeCell ref="G982:G984"/>
    <mergeCell ref="G989:G990"/>
    <mergeCell ref="G992:G993"/>
    <mergeCell ref="G999:G1000"/>
    <mergeCell ref="G1005:G1010"/>
    <mergeCell ref="G1013:G1018"/>
    <mergeCell ref="G952:G954"/>
    <mergeCell ref="G955:G958"/>
    <mergeCell ref="G962:G963"/>
    <mergeCell ref="G964:G966"/>
    <mergeCell ref="G975:G978"/>
    <mergeCell ref="G979:G981"/>
    <mergeCell ref="G896:G897"/>
    <mergeCell ref="G901:G920"/>
    <mergeCell ref="G921:G928"/>
    <mergeCell ref="G929:G938"/>
    <mergeCell ref="G939:G943"/>
    <mergeCell ref="G944:G949"/>
    <mergeCell ref="G870:G873"/>
    <mergeCell ref="G875:G876"/>
    <mergeCell ref="G882:G884"/>
    <mergeCell ref="G886:G888"/>
    <mergeCell ref="G890:G892"/>
    <mergeCell ref="G894:G895"/>
    <mergeCell ref="G847:G849"/>
    <mergeCell ref="G851:G852"/>
    <mergeCell ref="G854:G856"/>
    <mergeCell ref="G857:G859"/>
    <mergeCell ref="G860:G861"/>
    <mergeCell ref="G865:G867"/>
    <mergeCell ref="G823:G827"/>
    <mergeCell ref="G830:G831"/>
    <mergeCell ref="G832:G834"/>
    <mergeCell ref="G836:G839"/>
    <mergeCell ref="G840:G841"/>
    <mergeCell ref="G842:G845"/>
    <mergeCell ref="G786:G787"/>
    <mergeCell ref="G789:G790"/>
    <mergeCell ref="G794:G800"/>
    <mergeCell ref="G803:G805"/>
    <mergeCell ref="G808:G812"/>
    <mergeCell ref="G816:G820"/>
    <mergeCell ref="G758:G759"/>
    <mergeCell ref="G760:G762"/>
    <mergeCell ref="G764:G767"/>
    <mergeCell ref="G768:G775"/>
    <mergeCell ref="G776:G778"/>
    <mergeCell ref="G781:G785"/>
    <mergeCell ref="G731:G738"/>
    <mergeCell ref="G739:G743"/>
    <mergeCell ref="G744:G745"/>
    <mergeCell ref="G747:G748"/>
    <mergeCell ref="G749:G753"/>
    <mergeCell ref="G754:G755"/>
    <mergeCell ref="G707:G713"/>
    <mergeCell ref="G714:G717"/>
    <mergeCell ref="G718:G719"/>
    <mergeCell ref="G720:G721"/>
    <mergeCell ref="G722:G726"/>
    <mergeCell ref="G727:G728"/>
    <mergeCell ref="G682:G683"/>
    <mergeCell ref="G685:G686"/>
    <mergeCell ref="G687:G688"/>
    <mergeCell ref="G690:G691"/>
    <mergeCell ref="G692:G693"/>
    <mergeCell ref="G696:G705"/>
    <mergeCell ref="G662:G663"/>
    <mergeCell ref="G664:G665"/>
    <mergeCell ref="G670:G671"/>
    <mergeCell ref="G672:G673"/>
    <mergeCell ref="G674:G675"/>
    <mergeCell ref="G678:G681"/>
    <mergeCell ref="G641:G644"/>
    <mergeCell ref="G648:G650"/>
    <mergeCell ref="G651:G652"/>
    <mergeCell ref="G654:G655"/>
    <mergeCell ref="G656:G657"/>
    <mergeCell ref="G660:G661"/>
    <mergeCell ref="G612:G613"/>
    <mergeCell ref="G616:G618"/>
    <mergeCell ref="G619:G626"/>
    <mergeCell ref="G627:G632"/>
    <mergeCell ref="G633:G634"/>
    <mergeCell ref="G637:G639"/>
    <mergeCell ref="G585:G592"/>
    <mergeCell ref="G594:G596"/>
    <mergeCell ref="G597:G599"/>
    <mergeCell ref="G601:G603"/>
    <mergeCell ref="G604:G606"/>
    <mergeCell ref="G608:G611"/>
    <mergeCell ref="G554:G558"/>
    <mergeCell ref="G560:G563"/>
    <mergeCell ref="G564:G566"/>
    <mergeCell ref="G568:G573"/>
    <mergeCell ref="G574:G576"/>
    <mergeCell ref="G579:G584"/>
    <mergeCell ref="G525:G527"/>
    <mergeCell ref="G529:G532"/>
    <mergeCell ref="G533:G535"/>
    <mergeCell ref="G538:G545"/>
    <mergeCell ref="G546:G550"/>
    <mergeCell ref="G551:G552"/>
    <mergeCell ref="G495:G497"/>
    <mergeCell ref="G499:G501"/>
    <mergeCell ref="G502:G506"/>
    <mergeCell ref="G507:G510"/>
    <mergeCell ref="G512:G519"/>
    <mergeCell ref="G520:G524"/>
    <mergeCell ref="G471:G472"/>
    <mergeCell ref="G473:G474"/>
    <mergeCell ref="G476:G477"/>
    <mergeCell ref="G479:G483"/>
    <mergeCell ref="G487:G491"/>
    <mergeCell ref="G492:G494"/>
    <mergeCell ref="G446:G447"/>
    <mergeCell ref="G448:G458"/>
    <mergeCell ref="G459:G461"/>
    <mergeCell ref="G462:G464"/>
    <mergeCell ref="G465:G466"/>
    <mergeCell ref="G467:G469"/>
    <mergeCell ref="G412:G413"/>
    <mergeCell ref="G415:G421"/>
    <mergeCell ref="G425:G432"/>
    <mergeCell ref="G436:G438"/>
    <mergeCell ref="G441:G442"/>
    <mergeCell ref="G444:G445"/>
    <mergeCell ref="G386:G388"/>
    <mergeCell ref="G389:G390"/>
    <mergeCell ref="G391:G393"/>
    <mergeCell ref="G396:G398"/>
    <mergeCell ref="G402:G406"/>
    <mergeCell ref="G407:G408"/>
    <mergeCell ref="G368:G372"/>
    <mergeCell ref="G373:G375"/>
    <mergeCell ref="G376:G377"/>
    <mergeCell ref="G379:G380"/>
    <mergeCell ref="G381:G382"/>
    <mergeCell ref="G383:G384"/>
    <mergeCell ref="G344:G345"/>
    <mergeCell ref="G346:G348"/>
    <mergeCell ref="G349:G351"/>
    <mergeCell ref="G352:G356"/>
    <mergeCell ref="G359:G361"/>
    <mergeCell ref="G364:G367"/>
    <mergeCell ref="G309:G310"/>
    <mergeCell ref="G312:G314"/>
    <mergeCell ref="G315:G321"/>
    <mergeCell ref="G325:G330"/>
    <mergeCell ref="G333:G336"/>
    <mergeCell ref="G338:G340"/>
    <mergeCell ref="G289:G291"/>
    <mergeCell ref="G292:G293"/>
    <mergeCell ref="G296:G297"/>
    <mergeCell ref="G301:G302"/>
    <mergeCell ref="G303:G304"/>
    <mergeCell ref="G307:G308"/>
    <mergeCell ref="G258:G260"/>
    <mergeCell ref="G261:G268"/>
    <mergeCell ref="G269:G270"/>
    <mergeCell ref="G273:G276"/>
    <mergeCell ref="G277:G279"/>
    <mergeCell ref="G282:G284"/>
    <mergeCell ref="G215:G218"/>
    <mergeCell ref="G219:G222"/>
    <mergeCell ref="G224:G233"/>
    <mergeCell ref="G234:G237"/>
    <mergeCell ref="G239:G249"/>
    <mergeCell ref="G250:G256"/>
    <mergeCell ref="G180:G187"/>
    <mergeCell ref="G190:G193"/>
    <mergeCell ref="G194:G197"/>
    <mergeCell ref="G198:G201"/>
    <mergeCell ref="G203:G206"/>
    <mergeCell ref="G207:G214"/>
    <mergeCell ref="G134:G135"/>
    <mergeCell ref="G142:G154"/>
    <mergeCell ref="G157:G159"/>
    <mergeCell ref="G163:G164"/>
    <mergeCell ref="G165:G168"/>
    <mergeCell ref="G171:G177"/>
    <mergeCell ref="G104:G105"/>
    <mergeCell ref="G107:G108"/>
    <mergeCell ref="G111:G112"/>
    <mergeCell ref="G113:G116"/>
    <mergeCell ref="G118:G121"/>
    <mergeCell ref="G122:G126"/>
    <mergeCell ref="G77:G79"/>
    <mergeCell ref="G81:G85"/>
    <mergeCell ref="G86:G89"/>
    <mergeCell ref="G90:G91"/>
    <mergeCell ref="G94:G96"/>
    <mergeCell ref="G97:G98"/>
    <mergeCell ref="G64:G67"/>
    <mergeCell ref="G69:G74"/>
    <mergeCell ref="G75:G76"/>
    <mergeCell ref="G28:G30"/>
    <mergeCell ref="G31:G36"/>
    <mergeCell ref="G38:G42"/>
    <mergeCell ref="G43:G44"/>
    <mergeCell ref="G45:G49"/>
    <mergeCell ref="G50:G52"/>
    <mergeCell ref="G5:G7"/>
    <mergeCell ref="G8:G9"/>
    <mergeCell ref="G10:G11"/>
    <mergeCell ref="G12:G16"/>
    <mergeCell ref="G18:G23"/>
    <mergeCell ref="G24:G27"/>
    <mergeCell ref="G53:G57"/>
    <mergeCell ref="G58:G60"/>
    <mergeCell ref="G62:G6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H290"/>
  <sheetViews>
    <sheetView topLeftCell="K1" workbookViewId="0">
      <selection activeCell="N19" sqref="N19"/>
    </sheetView>
  </sheetViews>
  <sheetFormatPr baseColWidth="10" defaultColWidth="11.44140625" defaultRowHeight="13.8" x14ac:dyDescent="0.3"/>
  <cols>
    <col min="1" max="10" width="0.88671875" style="80" hidden="1" customWidth="1"/>
    <col min="11" max="11" width="7.33203125" style="81" customWidth="1"/>
    <col min="12" max="12" width="74" style="81" customWidth="1"/>
    <col min="13" max="19" width="12.6640625" style="82" customWidth="1"/>
    <col min="20" max="20" width="11.44140625" style="80"/>
    <col min="21" max="22" width="11.6640625" style="80" customWidth="1"/>
    <col min="23" max="16384" width="11.44140625" style="80"/>
  </cols>
  <sheetData>
    <row r="1" spans="10:34" ht="10.95" customHeight="1" x14ac:dyDescent="0.3"/>
    <row r="2" spans="10:34" ht="17.399999999999999" customHeight="1" x14ac:dyDescent="0.3">
      <c r="K2" s="298" t="s">
        <v>2055</v>
      </c>
      <c r="L2" s="299"/>
      <c r="M2" s="302" t="s">
        <v>2056</v>
      </c>
      <c r="N2" s="303"/>
      <c r="O2" s="303"/>
      <c r="P2" s="303"/>
      <c r="Q2" s="303"/>
      <c r="R2" s="303"/>
      <c r="S2" s="304"/>
    </row>
    <row r="3" spans="10:34" ht="24.6" customHeight="1" x14ac:dyDescent="0.3">
      <c r="K3" s="300"/>
      <c r="L3" s="301"/>
      <c r="M3" s="83" t="s">
        <v>2057</v>
      </c>
      <c r="N3" s="83" t="s">
        <v>2058</v>
      </c>
      <c r="O3" s="83" t="s">
        <v>17</v>
      </c>
      <c r="P3" s="83" t="s">
        <v>2059</v>
      </c>
      <c r="Q3" s="83" t="s">
        <v>2060</v>
      </c>
      <c r="R3" s="83" t="s">
        <v>2061</v>
      </c>
      <c r="S3" s="83" t="s">
        <v>2062</v>
      </c>
    </row>
    <row r="4" spans="10:34" ht="15" customHeight="1" x14ac:dyDescent="0.3">
      <c r="J4" s="80" t="s">
        <v>2063</v>
      </c>
      <c r="K4" s="84"/>
      <c r="L4" s="85" t="s">
        <v>2064</v>
      </c>
      <c r="M4" s="86">
        <f t="shared" ref="M4:M22" si="0">SUM(N4:S4)</f>
        <v>4673387.9800000004</v>
      </c>
      <c r="N4" s="86">
        <f t="shared" ref="N4:S4" si="1">N36+N114+N144+N176+N212+N235+N7</f>
        <v>537466.98</v>
      </c>
      <c r="O4" s="86">
        <f t="shared" si="1"/>
        <v>2390873</v>
      </c>
      <c r="P4" s="86">
        <f t="shared" si="1"/>
        <v>482010</v>
      </c>
      <c r="Q4" s="86">
        <f t="shared" si="1"/>
        <v>54000</v>
      </c>
      <c r="R4" s="86">
        <f t="shared" si="1"/>
        <v>731080</v>
      </c>
      <c r="S4" s="86">
        <f t="shared" si="1"/>
        <v>477958</v>
      </c>
      <c r="U4" s="87"/>
      <c r="V4" s="87"/>
    </row>
    <row r="5" spans="10:34" ht="15" hidden="1" customHeight="1" x14ac:dyDescent="0.3">
      <c r="J5" s="80" t="s">
        <v>2065</v>
      </c>
      <c r="K5" s="88"/>
      <c r="L5" s="89"/>
      <c r="M5" s="90" t="e">
        <f t="shared" si="0"/>
        <v>#REF!</v>
      </c>
      <c r="N5" s="90">
        <v>338485.78286463098</v>
      </c>
      <c r="O5" s="90" t="e">
        <f>+#REF!</f>
        <v>#REF!</v>
      </c>
      <c r="P5" s="90">
        <f>417000+65000</f>
        <v>482000</v>
      </c>
      <c r="Q5" s="90">
        <v>50000</v>
      </c>
      <c r="R5" s="90">
        <v>254534</v>
      </c>
      <c r="S5" s="90">
        <v>321980</v>
      </c>
    </row>
    <row r="6" spans="10:34" ht="15" hidden="1" customHeight="1" x14ac:dyDescent="0.3">
      <c r="J6" s="80" t="s">
        <v>2066</v>
      </c>
      <c r="K6" s="91"/>
      <c r="L6" s="92"/>
      <c r="M6" s="93" t="e">
        <f t="shared" si="0"/>
        <v>#REF!</v>
      </c>
      <c r="N6" s="93">
        <f t="shared" ref="N6:S6" si="2">+N4-N5</f>
        <v>198981.197135369</v>
      </c>
      <c r="O6" s="93" t="e">
        <f t="shared" si="2"/>
        <v>#REF!</v>
      </c>
      <c r="P6" s="93">
        <f t="shared" si="2"/>
        <v>10</v>
      </c>
      <c r="Q6" s="93">
        <f t="shared" si="2"/>
        <v>4000</v>
      </c>
      <c r="R6" s="93">
        <f t="shared" si="2"/>
        <v>476546</v>
      </c>
      <c r="S6" s="93">
        <f t="shared" si="2"/>
        <v>155978</v>
      </c>
    </row>
    <row r="7" spans="10:34" ht="15" customHeight="1" x14ac:dyDescent="0.3">
      <c r="J7" s="80" t="s">
        <v>2063</v>
      </c>
      <c r="K7" s="94" t="s">
        <v>2067</v>
      </c>
      <c r="L7" s="95" t="s">
        <v>2068</v>
      </c>
      <c r="M7" s="96">
        <f t="shared" si="0"/>
        <v>1017000</v>
      </c>
      <c r="N7" s="96">
        <f t="shared" ref="N7:S7" si="3">+N10+N23</f>
        <v>65000</v>
      </c>
      <c r="O7" s="96">
        <f t="shared" si="3"/>
        <v>29000</v>
      </c>
      <c r="P7" s="96">
        <f t="shared" si="3"/>
        <v>220000</v>
      </c>
      <c r="Q7" s="96">
        <f t="shared" si="3"/>
        <v>30000</v>
      </c>
      <c r="R7" s="96">
        <f t="shared" si="3"/>
        <v>463000</v>
      </c>
      <c r="S7" s="96">
        <f t="shared" si="3"/>
        <v>210000</v>
      </c>
    </row>
    <row r="8" spans="10:34" ht="15" hidden="1" customHeight="1" x14ac:dyDescent="0.3">
      <c r="J8" s="80" t="s">
        <v>2065</v>
      </c>
      <c r="K8" s="88"/>
      <c r="L8" s="97"/>
      <c r="M8" s="90">
        <f t="shared" si="0"/>
        <v>60000</v>
      </c>
      <c r="N8" s="90"/>
      <c r="O8" s="90"/>
      <c r="P8" s="90">
        <f>+P11+P24</f>
        <v>60000</v>
      </c>
      <c r="Q8" s="90"/>
      <c r="R8" s="90"/>
      <c r="S8" s="90"/>
    </row>
    <row r="9" spans="10:34" ht="15" hidden="1" customHeight="1" x14ac:dyDescent="0.3">
      <c r="J9" s="80" t="s">
        <v>2066</v>
      </c>
      <c r="K9" s="91"/>
      <c r="L9" s="98"/>
      <c r="M9" s="93">
        <f t="shared" si="0"/>
        <v>957000</v>
      </c>
      <c r="N9" s="93">
        <f t="shared" ref="N9:S9" si="4">+N7-N8</f>
        <v>65000</v>
      </c>
      <c r="O9" s="93">
        <f t="shared" si="4"/>
        <v>29000</v>
      </c>
      <c r="P9" s="93">
        <f t="shared" si="4"/>
        <v>160000</v>
      </c>
      <c r="Q9" s="93">
        <f t="shared" si="4"/>
        <v>30000</v>
      </c>
      <c r="R9" s="93">
        <f t="shared" si="4"/>
        <v>463000</v>
      </c>
      <c r="S9" s="93">
        <f t="shared" si="4"/>
        <v>210000</v>
      </c>
    </row>
    <row r="10" spans="10:34" ht="15" customHeight="1" x14ac:dyDescent="0.3">
      <c r="J10" s="80" t="s">
        <v>2063</v>
      </c>
      <c r="K10" s="99" t="s">
        <v>2069</v>
      </c>
      <c r="L10" s="100" t="s">
        <v>2070</v>
      </c>
      <c r="M10" s="101">
        <f t="shared" si="0"/>
        <v>598000</v>
      </c>
      <c r="N10" s="101">
        <f t="shared" ref="N10:S10" si="5">SUM(N13:N22)</f>
        <v>20000</v>
      </c>
      <c r="O10" s="101">
        <f t="shared" si="5"/>
        <v>0</v>
      </c>
      <c r="P10" s="101">
        <f t="shared" si="5"/>
        <v>140000</v>
      </c>
      <c r="Q10" s="101">
        <f t="shared" si="5"/>
        <v>0</v>
      </c>
      <c r="R10" s="101">
        <f t="shared" si="5"/>
        <v>288000</v>
      </c>
      <c r="S10" s="101">
        <f t="shared" si="5"/>
        <v>150000</v>
      </c>
    </row>
    <row r="11" spans="10:34" ht="15" hidden="1" customHeight="1" x14ac:dyDescent="0.3">
      <c r="J11" s="80" t="s">
        <v>2065</v>
      </c>
      <c r="K11" s="88"/>
      <c r="L11" s="97"/>
      <c r="M11" s="90">
        <f t="shared" si="0"/>
        <v>60000</v>
      </c>
      <c r="N11" s="90"/>
      <c r="O11" s="90"/>
      <c r="P11" s="90">
        <f>30000+30000</f>
        <v>60000</v>
      </c>
      <c r="Q11" s="90"/>
      <c r="R11" s="90"/>
      <c r="S11" s="90"/>
    </row>
    <row r="12" spans="10:34" ht="15" hidden="1" customHeight="1" x14ac:dyDescent="0.3">
      <c r="J12" s="80" t="s">
        <v>2066</v>
      </c>
      <c r="K12" s="91"/>
      <c r="L12" s="98"/>
      <c r="M12" s="93">
        <f t="shared" si="0"/>
        <v>538000</v>
      </c>
      <c r="N12" s="93">
        <f t="shared" ref="N12:S12" si="6">+N10-N11</f>
        <v>20000</v>
      </c>
      <c r="O12" s="93">
        <f t="shared" si="6"/>
        <v>0</v>
      </c>
      <c r="P12" s="93">
        <f t="shared" si="6"/>
        <v>80000</v>
      </c>
      <c r="Q12" s="93">
        <f t="shared" si="6"/>
        <v>0</v>
      </c>
      <c r="R12" s="93">
        <f t="shared" si="6"/>
        <v>288000</v>
      </c>
      <c r="S12" s="93">
        <f t="shared" si="6"/>
        <v>150000</v>
      </c>
    </row>
    <row r="13" spans="10:34" ht="15" customHeight="1" x14ac:dyDescent="0.3">
      <c r="K13" s="88" t="s">
        <v>2071</v>
      </c>
      <c r="L13" s="102" t="s">
        <v>2072</v>
      </c>
      <c r="M13" s="103">
        <f t="shared" si="0"/>
        <v>268000</v>
      </c>
      <c r="N13" s="103"/>
      <c r="O13" s="103"/>
      <c r="P13" s="103">
        <v>100000</v>
      </c>
      <c r="Q13" s="103"/>
      <c r="R13" s="103">
        <v>168000</v>
      </c>
      <c r="S13" s="103"/>
      <c r="W13" s="80" t="s">
        <v>2073</v>
      </c>
    </row>
    <row r="14" spans="10:34" ht="15" customHeight="1" x14ac:dyDescent="0.3">
      <c r="K14" s="88" t="s">
        <v>2074</v>
      </c>
      <c r="L14" s="102" t="s">
        <v>2075</v>
      </c>
      <c r="M14" s="103">
        <f t="shared" si="0"/>
        <v>65000</v>
      </c>
      <c r="N14" s="103"/>
      <c r="O14" s="103"/>
      <c r="P14" s="103">
        <v>10000</v>
      </c>
      <c r="Q14" s="103"/>
      <c r="R14" s="103">
        <v>55000</v>
      </c>
      <c r="S14" s="103"/>
    </row>
    <row r="15" spans="10:34" ht="15" customHeight="1" x14ac:dyDescent="0.3">
      <c r="K15" s="88" t="s">
        <v>2076</v>
      </c>
      <c r="L15" s="102" t="s">
        <v>2077</v>
      </c>
      <c r="M15" s="103">
        <f t="shared" si="0"/>
        <v>100000</v>
      </c>
      <c r="N15" s="103"/>
      <c r="O15" s="103"/>
      <c r="P15" s="103"/>
      <c r="Q15" s="103"/>
      <c r="R15" s="103"/>
      <c r="S15" s="103">
        <v>100000</v>
      </c>
    </row>
    <row r="16" spans="10:34" ht="15" customHeight="1" x14ac:dyDescent="0.3">
      <c r="K16" s="88" t="s">
        <v>2078</v>
      </c>
      <c r="L16" s="102" t="s">
        <v>2079</v>
      </c>
      <c r="M16" s="103">
        <f t="shared" si="0"/>
        <v>0</v>
      </c>
      <c r="N16" s="103"/>
      <c r="O16" s="103"/>
      <c r="P16" s="103"/>
      <c r="Q16" s="103"/>
      <c r="R16" s="103"/>
      <c r="S16" s="103"/>
      <c r="AH16" s="104"/>
    </row>
    <row r="17" spans="10:34" ht="15" customHeight="1" x14ac:dyDescent="0.3">
      <c r="K17" s="88" t="s">
        <v>2080</v>
      </c>
      <c r="L17" s="102" t="s">
        <v>2081</v>
      </c>
      <c r="M17" s="103">
        <f t="shared" si="0"/>
        <v>0</v>
      </c>
      <c r="N17" s="103"/>
      <c r="O17" s="103"/>
      <c r="P17" s="103"/>
      <c r="Q17" s="103"/>
      <c r="R17" s="103"/>
      <c r="S17" s="103"/>
      <c r="AH17" s="104"/>
    </row>
    <row r="18" spans="10:34" ht="15" customHeight="1" x14ac:dyDescent="0.3">
      <c r="K18" s="88" t="s">
        <v>2082</v>
      </c>
      <c r="L18" s="102" t="s">
        <v>2083</v>
      </c>
      <c r="M18" s="103">
        <f t="shared" si="0"/>
        <v>0</v>
      </c>
      <c r="N18" s="103"/>
      <c r="O18" s="103"/>
      <c r="P18" s="103"/>
      <c r="Q18" s="103"/>
      <c r="R18" s="103"/>
      <c r="S18" s="103"/>
      <c r="AH18" s="104"/>
    </row>
    <row r="19" spans="10:34" ht="15" customHeight="1" x14ac:dyDescent="0.3">
      <c r="K19" s="88" t="s">
        <v>2084</v>
      </c>
      <c r="L19" s="102" t="s">
        <v>2085</v>
      </c>
      <c r="M19" s="103">
        <f t="shared" si="0"/>
        <v>40000</v>
      </c>
      <c r="N19" s="103">
        <v>20000</v>
      </c>
      <c r="O19" s="103"/>
      <c r="P19" s="103"/>
      <c r="Q19" s="103"/>
      <c r="R19" s="103"/>
      <c r="S19" s="103">
        <v>20000</v>
      </c>
      <c r="AH19" s="104"/>
    </row>
    <row r="20" spans="10:34" ht="15" customHeight="1" x14ac:dyDescent="0.3">
      <c r="K20" s="88" t="s">
        <v>2086</v>
      </c>
      <c r="L20" s="102" t="s">
        <v>2087</v>
      </c>
      <c r="M20" s="103">
        <f t="shared" si="0"/>
        <v>80000</v>
      </c>
      <c r="N20" s="103"/>
      <c r="O20" s="103"/>
      <c r="P20" s="103"/>
      <c r="Q20" s="103"/>
      <c r="R20" s="103">
        <v>50000</v>
      </c>
      <c r="S20" s="103">
        <v>30000</v>
      </c>
      <c r="AH20" s="104"/>
    </row>
    <row r="21" spans="10:34" ht="15" customHeight="1" x14ac:dyDescent="0.3">
      <c r="K21" s="88" t="s">
        <v>2088</v>
      </c>
      <c r="L21" s="102" t="s">
        <v>2089</v>
      </c>
      <c r="M21" s="103">
        <f t="shared" si="0"/>
        <v>25000</v>
      </c>
      <c r="N21" s="103"/>
      <c r="O21" s="103"/>
      <c r="P21" s="103">
        <v>10000</v>
      </c>
      <c r="Q21" s="103"/>
      <c r="R21" s="103">
        <v>15000</v>
      </c>
      <c r="S21" s="103"/>
      <c r="AH21" s="104"/>
    </row>
    <row r="22" spans="10:34" ht="15" customHeight="1" x14ac:dyDescent="0.3">
      <c r="K22" s="88" t="s">
        <v>2090</v>
      </c>
      <c r="L22" s="97" t="s">
        <v>2091</v>
      </c>
      <c r="M22" s="103">
        <f t="shared" si="0"/>
        <v>20000</v>
      </c>
      <c r="N22" s="90"/>
      <c r="O22" s="90"/>
      <c r="P22" s="103">
        <v>20000</v>
      </c>
      <c r="Q22" s="90"/>
      <c r="R22" s="90"/>
      <c r="S22" s="90"/>
      <c r="AH22" s="104"/>
    </row>
    <row r="23" spans="10:34" ht="15" customHeight="1" x14ac:dyDescent="0.3">
      <c r="J23" s="80" t="s">
        <v>2063</v>
      </c>
      <c r="K23" s="99" t="s">
        <v>2092</v>
      </c>
      <c r="L23" s="100" t="s">
        <v>2093</v>
      </c>
      <c r="M23" s="101">
        <f>SUM(N23:S23)</f>
        <v>419000</v>
      </c>
      <c r="N23" s="101">
        <f t="shared" ref="N23:S23" si="7">SUM(N26:N35)</f>
        <v>45000</v>
      </c>
      <c r="O23" s="101">
        <f t="shared" si="7"/>
        <v>29000</v>
      </c>
      <c r="P23" s="101">
        <f t="shared" si="7"/>
        <v>80000</v>
      </c>
      <c r="Q23" s="101">
        <f t="shared" si="7"/>
        <v>30000</v>
      </c>
      <c r="R23" s="101">
        <f t="shared" si="7"/>
        <v>175000</v>
      </c>
      <c r="S23" s="101">
        <f t="shared" si="7"/>
        <v>60000</v>
      </c>
      <c r="AH23" s="104"/>
    </row>
    <row r="24" spans="10:34" ht="15" hidden="1" customHeight="1" x14ac:dyDescent="0.3">
      <c r="J24" s="80" t="s">
        <v>2065</v>
      </c>
      <c r="K24" s="88"/>
      <c r="L24" s="97"/>
      <c r="M24" s="105">
        <f>SUM(N24:S24)</f>
        <v>0</v>
      </c>
      <c r="N24" s="90"/>
      <c r="O24" s="90"/>
      <c r="P24" s="90"/>
      <c r="Q24" s="90"/>
      <c r="R24" s="90"/>
      <c r="S24" s="90"/>
    </row>
    <row r="25" spans="10:34" ht="15" hidden="1" customHeight="1" x14ac:dyDescent="0.3">
      <c r="J25" s="80" t="s">
        <v>2066</v>
      </c>
      <c r="K25" s="91"/>
      <c r="L25" s="98"/>
      <c r="M25" s="106">
        <f>SUM(N25:S25)</f>
        <v>419000</v>
      </c>
      <c r="N25" s="93">
        <f t="shared" ref="N25:S25" si="8">+N23-N24</f>
        <v>45000</v>
      </c>
      <c r="O25" s="93">
        <f t="shared" si="8"/>
        <v>29000</v>
      </c>
      <c r="P25" s="93">
        <f t="shared" si="8"/>
        <v>80000</v>
      </c>
      <c r="Q25" s="93">
        <f t="shared" si="8"/>
        <v>30000</v>
      </c>
      <c r="R25" s="93">
        <f t="shared" si="8"/>
        <v>175000</v>
      </c>
      <c r="S25" s="93">
        <f t="shared" si="8"/>
        <v>60000</v>
      </c>
    </row>
    <row r="26" spans="10:34" ht="15" customHeight="1" x14ac:dyDescent="0.3">
      <c r="K26" s="88" t="s">
        <v>2094</v>
      </c>
      <c r="L26" s="97" t="s">
        <v>2095</v>
      </c>
      <c r="M26" s="103">
        <f>SUM(N26:S26)</f>
        <v>25000</v>
      </c>
      <c r="N26" s="103">
        <v>25000</v>
      </c>
      <c r="O26" s="103"/>
      <c r="P26" s="103"/>
      <c r="Q26" s="103"/>
      <c r="R26" s="103"/>
      <c r="S26" s="103"/>
    </row>
    <row r="27" spans="10:34" ht="15" customHeight="1" x14ac:dyDescent="0.3">
      <c r="K27" s="88" t="s">
        <v>2096</v>
      </c>
      <c r="L27" s="97" t="s">
        <v>2097</v>
      </c>
      <c r="M27" s="103">
        <f t="shared" ref="M27:M41" si="9">SUM(N27:S27)</f>
        <v>10000</v>
      </c>
      <c r="N27" s="103">
        <v>10000</v>
      </c>
      <c r="O27" s="103"/>
      <c r="P27" s="103"/>
      <c r="Q27" s="103"/>
      <c r="R27" s="103"/>
      <c r="S27" s="103"/>
    </row>
    <row r="28" spans="10:34" ht="15" customHeight="1" x14ac:dyDescent="0.3">
      <c r="K28" s="88" t="s">
        <v>2098</v>
      </c>
      <c r="L28" s="97" t="s">
        <v>2099</v>
      </c>
      <c r="M28" s="103">
        <f t="shared" si="9"/>
        <v>10000</v>
      </c>
      <c r="N28" s="103">
        <v>10000</v>
      </c>
      <c r="O28" s="103"/>
      <c r="P28" s="103"/>
      <c r="Q28" s="103"/>
      <c r="R28" s="103"/>
      <c r="S28" s="103"/>
    </row>
    <row r="29" spans="10:34" ht="15" customHeight="1" x14ac:dyDescent="0.3">
      <c r="K29" s="88" t="s">
        <v>2100</v>
      </c>
      <c r="L29" s="97" t="s">
        <v>2101</v>
      </c>
      <c r="M29" s="103">
        <f t="shared" si="9"/>
        <v>120000</v>
      </c>
      <c r="N29" s="103"/>
      <c r="O29" s="103"/>
      <c r="P29" s="103"/>
      <c r="Q29" s="103"/>
      <c r="R29" s="103">
        <v>60000</v>
      </c>
      <c r="S29" s="103">
        <v>60000</v>
      </c>
    </row>
    <row r="30" spans="10:34" ht="15" customHeight="1" x14ac:dyDescent="0.3">
      <c r="K30" s="88" t="s">
        <v>2102</v>
      </c>
      <c r="L30" s="97" t="s">
        <v>2103</v>
      </c>
      <c r="M30" s="103">
        <f t="shared" si="9"/>
        <v>19000</v>
      </c>
      <c r="N30" s="103"/>
      <c r="O30" s="103">
        <v>19000</v>
      </c>
      <c r="P30" s="103"/>
      <c r="Q30" s="103"/>
      <c r="R30" s="103"/>
      <c r="S30" s="103"/>
    </row>
    <row r="31" spans="10:34" ht="15" customHeight="1" x14ac:dyDescent="0.3">
      <c r="K31" s="88" t="s">
        <v>2104</v>
      </c>
      <c r="L31" s="97" t="s">
        <v>2105</v>
      </c>
      <c r="M31" s="103">
        <f t="shared" si="9"/>
        <v>10000</v>
      </c>
      <c r="N31" s="103"/>
      <c r="O31" s="103">
        <v>10000</v>
      </c>
      <c r="P31" s="103"/>
      <c r="Q31" s="103"/>
      <c r="R31" s="103"/>
      <c r="S31" s="103"/>
    </row>
    <row r="32" spans="10:34" ht="15" customHeight="1" x14ac:dyDescent="0.3">
      <c r="K32" s="88" t="s">
        <v>2106</v>
      </c>
      <c r="L32" s="97" t="s">
        <v>2107</v>
      </c>
      <c r="M32" s="103">
        <f t="shared" si="9"/>
        <v>25000</v>
      </c>
      <c r="N32" s="103"/>
      <c r="O32" s="103"/>
      <c r="P32" s="103">
        <v>10000</v>
      </c>
      <c r="Q32" s="103"/>
      <c r="R32" s="103">
        <v>15000</v>
      </c>
      <c r="S32" s="103"/>
    </row>
    <row r="33" spans="9:19" ht="15" customHeight="1" x14ac:dyDescent="0.3">
      <c r="K33" s="88" t="s">
        <v>2108</v>
      </c>
      <c r="L33" s="88" t="s">
        <v>2109</v>
      </c>
      <c r="M33" s="103">
        <f t="shared" si="9"/>
        <v>50000</v>
      </c>
      <c r="N33" s="103"/>
      <c r="O33" s="103"/>
      <c r="P33" s="103">
        <v>50000</v>
      </c>
      <c r="Q33" s="103"/>
      <c r="R33" s="103"/>
      <c r="S33" s="103"/>
    </row>
    <row r="34" spans="9:19" ht="15" customHeight="1" x14ac:dyDescent="0.3">
      <c r="K34" s="88" t="s">
        <v>2110</v>
      </c>
      <c r="L34" s="88" t="s">
        <v>2111</v>
      </c>
      <c r="M34" s="103">
        <f t="shared" si="9"/>
        <v>20000</v>
      </c>
      <c r="N34" s="103"/>
      <c r="O34" s="103"/>
      <c r="P34" s="103">
        <v>20000</v>
      </c>
      <c r="Q34" s="103"/>
      <c r="R34" s="103"/>
      <c r="S34" s="103"/>
    </row>
    <row r="35" spans="9:19" ht="15" customHeight="1" x14ac:dyDescent="0.3">
      <c r="K35" s="88" t="s">
        <v>2112</v>
      </c>
      <c r="L35" s="88" t="s">
        <v>2113</v>
      </c>
      <c r="M35" s="103">
        <f t="shared" si="9"/>
        <v>130000</v>
      </c>
      <c r="N35" s="107"/>
      <c r="O35" s="90"/>
      <c r="P35" s="90"/>
      <c r="Q35" s="107">
        <v>30000</v>
      </c>
      <c r="R35" s="107">
        <v>100000</v>
      </c>
      <c r="S35" s="90"/>
    </row>
    <row r="36" spans="9:19" ht="15" customHeight="1" x14ac:dyDescent="0.3">
      <c r="J36" s="80" t="s">
        <v>2063</v>
      </c>
      <c r="K36" s="94">
        <v>1</v>
      </c>
      <c r="L36" s="95" t="s">
        <v>2114</v>
      </c>
      <c r="M36" s="96">
        <f t="shared" si="9"/>
        <v>3115376.98</v>
      </c>
      <c r="N36" s="108">
        <f t="shared" ref="N36:S36" si="10">+N39+N47+N60+N67+N76+N82+N88+N94+N99+N106</f>
        <v>336387.98</v>
      </c>
      <c r="O36" s="96">
        <f t="shared" si="10"/>
        <v>2330573</v>
      </c>
      <c r="P36" s="96">
        <f t="shared" si="10"/>
        <v>255510</v>
      </c>
      <c r="Q36" s="96">
        <f t="shared" si="10"/>
        <v>12000</v>
      </c>
      <c r="R36" s="96">
        <f t="shared" si="10"/>
        <v>82108</v>
      </c>
      <c r="S36" s="96">
        <f t="shared" si="10"/>
        <v>98798</v>
      </c>
    </row>
    <row r="37" spans="9:19" ht="15" hidden="1" customHeight="1" x14ac:dyDescent="0.3">
      <c r="J37" s="80" t="s">
        <v>2065</v>
      </c>
      <c r="K37" s="88"/>
      <c r="L37" s="97"/>
      <c r="M37" s="105">
        <f t="shared" si="9"/>
        <v>2136107.6199329356</v>
      </c>
      <c r="N37" s="90"/>
      <c r="O37" s="90">
        <v>2136107.6199329356</v>
      </c>
      <c r="P37" s="90"/>
      <c r="Q37" s="90"/>
      <c r="R37" s="90"/>
      <c r="S37" s="90"/>
    </row>
    <row r="38" spans="9:19" ht="15" hidden="1" customHeight="1" x14ac:dyDescent="0.3">
      <c r="J38" s="80" t="s">
        <v>2066</v>
      </c>
      <c r="K38" s="91"/>
      <c r="L38" s="98"/>
      <c r="M38" s="106">
        <f t="shared" si="9"/>
        <v>979269.36006706441</v>
      </c>
      <c r="N38" s="93">
        <f t="shared" ref="N38:S38" si="11">+N36-N37</f>
        <v>336387.98</v>
      </c>
      <c r="O38" s="93">
        <f t="shared" si="11"/>
        <v>194465.38006706443</v>
      </c>
      <c r="P38" s="93">
        <f t="shared" si="11"/>
        <v>255510</v>
      </c>
      <c r="Q38" s="93">
        <f t="shared" si="11"/>
        <v>12000</v>
      </c>
      <c r="R38" s="93">
        <f t="shared" si="11"/>
        <v>82108</v>
      </c>
      <c r="S38" s="93">
        <f t="shared" si="11"/>
        <v>98798</v>
      </c>
    </row>
    <row r="39" spans="9:19" ht="15" customHeight="1" x14ac:dyDescent="0.3">
      <c r="I39" s="80" t="s">
        <v>23</v>
      </c>
      <c r="J39" s="80" t="s">
        <v>2063</v>
      </c>
      <c r="K39" s="99" t="s">
        <v>2115</v>
      </c>
      <c r="L39" s="100" t="s">
        <v>2116</v>
      </c>
      <c r="M39" s="101">
        <f t="shared" si="9"/>
        <v>2609959</v>
      </c>
      <c r="N39" s="101">
        <f t="shared" ref="N39:S39" si="12">SUM(N42:N46)</f>
        <v>51498</v>
      </c>
      <c r="O39" s="101">
        <f t="shared" si="12"/>
        <v>2136167</v>
      </c>
      <c r="P39" s="101">
        <f t="shared" si="12"/>
        <v>255510</v>
      </c>
      <c r="Q39" s="101">
        <f t="shared" si="12"/>
        <v>12000</v>
      </c>
      <c r="R39" s="101">
        <f t="shared" si="12"/>
        <v>58804</v>
      </c>
      <c r="S39" s="101">
        <f t="shared" si="12"/>
        <v>95980</v>
      </c>
    </row>
    <row r="40" spans="9:19" ht="15" hidden="1" customHeight="1" x14ac:dyDescent="0.3">
      <c r="J40" s="80" t="s">
        <v>2065</v>
      </c>
      <c r="K40" s="88"/>
      <c r="L40" s="97"/>
      <c r="M40" s="105">
        <f t="shared" si="9"/>
        <v>2127018.0871593924</v>
      </c>
      <c r="N40" s="90">
        <v>72728.799927913729</v>
      </c>
      <c r="O40" s="90">
        <v>2054289.2872314788</v>
      </c>
      <c r="P40" s="90"/>
      <c r="Q40" s="90"/>
      <c r="R40" s="90"/>
      <c r="S40" s="90"/>
    </row>
    <row r="41" spans="9:19" ht="15" hidden="1" customHeight="1" x14ac:dyDescent="0.3">
      <c r="J41" s="80" t="s">
        <v>2066</v>
      </c>
      <c r="K41" s="91"/>
      <c r="L41" s="98"/>
      <c r="M41" s="106">
        <f t="shared" si="9"/>
        <v>482940.91284060746</v>
      </c>
      <c r="N41" s="93">
        <f t="shared" ref="N41:S41" si="13">+N39-N40</f>
        <v>-21230.799927913729</v>
      </c>
      <c r="O41" s="93">
        <f t="shared" si="13"/>
        <v>81877.71276852116</v>
      </c>
      <c r="P41" s="93">
        <f t="shared" si="13"/>
        <v>255510</v>
      </c>
      <c r="Q41" s="93">
        <f t="shared" si="13"/>
        <v>12000</v>
      </c>
      <c r="R41" s="93">
        <f t="shared" si="13"/>
        <v>58804</v>
      </c>
      <c r="S41" s="93">
        <f t="shared" si="13"/>
        <v>95980</v>
      </c>
    </row>
    <row r="42" spans="9:19" ht="15" customHeight="1" x14ac:dyDescent="0.3">
      <c r="K42" s="88" t="s">
        <v>2117</v>
      </c>
      <c r="L42" s="109" t="s">
        <v>2118</v>
      </c>
      <c r="M42" s="103">
        <f t="shared" ref="M42:M113" si="14">SUM(N42:S42)</f>
        <v>11830</v>
      </c>
      <c r="N42" s="110">
        <v>1366</v>
      </c>
      <c r="O42" s="110">
        <v>130</v>
      </c>
      <c r="P42" s="110">
        <v>5500</v>
      </c>
      <c r="Q42" s="110"/>
      <c r="R42" s="110">
        <v>3604</v>
      </c>
      <c r="S42" s="110">
        <v>1230</v>
      </c>
    </row>
    <row r="43" spans="9:19" ht="15" customHeight="1" x14ac:dyDescent="0.3">
      <c r="K43" s="88" t="s">
        <v>2119</v>
      </c>
      <c r="L43" s="109" t="s">
        <v>2120</v>
      </c>
      <c r="M43" s="103">
        <f t="shared" si="14"/>
        <v>544377</v>
      </c>
      <c r="N43" s="110">
        <v>22782</v>
      </c>
      <c r="O43" s="110">
        <v>204795</v>
      </c>
      <c r="P43" s="110">
        <v>180000</v>
      </c>
      <c r="Q43" s="110">
        <v>12000</v>
      </c>
      <c r="R43" s="110">
        <v>44800</v>
      </c>
      <c r="S43" s="110">
        <v>80000</v>
      </c>
    </row>
    <row r="44" spans="9:19" ht="15" customHeight="1" x14ac:dyDescent="0.3">
      <c r="K44" s="88" t="s">
        <v>2121</v>
      </c>
      <c r="L44" s="109" t="s">
        <v>2122</v>
      </c>
      <c r="M44" s="103">
        <f t="shared" si="14"/>
        <v>50444</v>
      </c>
      <c r="N44" s="110">
        <v>8710</v>
      </c>
      <c r="O44" s="110">
        <v>36404</v>
      </c>
      <c r="P44" s="110">
        <v>410</v>
      </c>
      <c r="Q44" s="110">
        <v>0</v>
      </c>
      <c r="R44" s="110">
        <v>3000</v>
      </c>
      <c r="S44" s="110">
        <v>1920</v>
      </c>
    </row>
    <row r="45" spans="9:19" ht="15" customHeight="1" x14ac:dyDescent="0.3">
      <c r="K45" s="88" t="s">
        <v>2123</v>
      </c>
      <c r="L45" s="109" t="s">
        <v>1234</v>
      </c>
      <c r="M45" s="103">
        <f t="shared" si="14"/>
        <v>104500</v>
      </c>
      <c r="N45" s="110">
        <v>15500</v>
      </c>
      <c r="O45" s="110"/>
      <c r="P45" s="110">
        <v>69600</v>
      </c>
      <c r="Q45" s="110"/>
      <c r="R45" s="110">
        <v>7400</v>
      </c>
      <c r="S45" s="110">
        <v>12000</v>
      </c>
    </row>
    <row r="46" spans="9:19" ht="15" customHeight="1" x14ac:dyDescent="0.3">
      <c r="K46" s="88" t="s">
        <v>2124</v>
      </c>
      <c r="L46" s="109" t="s">
        <v>1235</v>
      </c>
      <c r="M46" s="103">
        <f t="shared" si="14"/>
        <v>1898808</v>
      </c>
      <c r="N46" s="110">
        <v>3140</v>
      </c>
      <c r="O46" s="110">
        <v>1894838</v>
      </c>
      <c r="P46" s="110"/>
      <c r="Q46" s="110"/>
      <c r="R46" s="110"/>
      <c r="S46" s="110">
        <v>830</v>
      </c>
    </row>
    <row r="47" spans="9:19" ht="15" customHeight="1" x14ac:dyDescent="0.3">
      <c r="J47" s="80" t="s">
        <v>2063</v>
      </c>
      <c r="K47" s="99" t="s">
        <v>2125</v>
      </c>
      <c r="L47" s="100" t="s">
        <v>2126</v>
      </c>
      <c r="M47" s="101">
        <f>SUM(N47:S47)</f>
        <v>407838</v>
      </c>
      <c r="N47" s="101">
        <f t="shared" ref="N47:S47" si="15">SUM(N50:N59)</f>
        <v>199982</v>
      </c>
      <c r="O47" s="101">
        <f t="shared" si="15"/>
        <v>194406</v>
      </c>
      <c r="P47" s="101">
        <f t="shared" si="15"/>
        <v>0</v>
      </c>
      <c r="Q47" s="101">
        <f t="shared" si="15"/>
        <v>0</v>
      </c>
      <c r="R47" s="101">
        <f t="shared" si="15"/>
        <v>13450</v>
      </c>
      <c r="S47" s="101">
        <f t="shared" si="15"/>
        <v>0</v>
      </c>
    </row>
    <row r="48" spans="9:19" ht="15" hidden="1" customHeight="1" x14ac:dyDescent="0.3">
      <c r="J48" s="80" t="s">
        <v>2065</v>
      </c>
      <c r="K48" s="88"/>
      <c r="L48" s="97"/>
      <c r="M48" s="105">
        <f>SUM(N48:S48)</f>
        <v>281800.38570653286</v>
      </c>
      <c r="N48" s="90">
        <v>199982.05300507636</v>
      </c>
      <c r="O48" s="90">
        <v>81818.332701456529</v>
      </c>
      <c r="P48" s="90"/>
      <c r="Q48" s="90"/>
      <c r="R48" s="90"/>
      <c r="S48" s="90"/>
    </row>
    <row r="49" spans="10:21" ht="15" hidden="1" customHeight="1" x14ac:dyDescent="0.3">
      <c r="J49" s="80" t="s">
        <v>2066</v>
      </c>
      <c r="K49" s="91"/>
      <c r="L49" s="98"/>
      <c r="M49" s="106">
        <f>SUM(N49:S49)</f>
        <v>126037.61429346711</v>
      </c>
      <c r="N49" s="93">
        <f t="shared" ref="N49:S49" si="16">+N47-N48</f>
        <v>-5.3005076362751424E-2</v>
      </c>
      <c r="O49" s="93">
        <f t="shared" si="16"/>
        <v>112587.66729854347</v>
      </c>
      <c r="P49" s="93">
        <f t="shared" si="16"/>
        <v>0</v>
      </c>
      <c r="Q49" s="93">
        <f t="shared" si="16"/>
        <v>0</v>
      </c>
      <c r="R49" s="93">
        <f t="shared" si="16"/>
        <v>13450</v>
      </c>
      <c r="S49" s="93">
        <f t="shared" si="16"/>
        <v>0</v>
      </c>
      <c r="T49" s="80" t="e">
        <f>+O49-O6</f>
        <v>#REF!</v>
      </c>
      <c r="U49" s="104" t="e">
        <f>+T49/O49</f>
        <v>#REF!</v>
      </c>
    </row>
    <row r="50" spans="10:21" ht="15" customHeight="1" x14ac:dyDescent="0.3">
      <c r="K50" s="88" t="s">
        <v>2127</v>
      </c>
      <c r="L50" s="109" t="s">
        <v>1245</v>
      </c>
      <c r="M50" s="103">
        <f t="shared" si="14"/>
        <v>40510</v>
      </c>
      <c r="N50" s="110"/>
      <c r="O50" s="110">
        <v>40451</v>
      </c>
      <c r="P50" s="110">
        <v>0</v>
      </c>
      <c r="Q50" s="110">
        <v>0</v>
      </c>
      <c r="R50" s="110">
        <v>59</v>
      </c>
      <c r="S50" s="110">
        <v>0</v>
      </c>
    </row>
    <row r="51" spans="10:21" ht="15" customHeight="1" x14ac:dyDescent="0.3">
      <c r="K51" s="88" t="s">
        <v>2128</v>
      </c>
      <c r="L51" s="109" t="s">
        <v>2129</v>
      </c>
      <c r="M51" s="103">
        <f t="shared" si="14"/>
        <v>9138</v>
      </c>
      <c r="N51" s="110"/>
      <c r="O51" s="110">
        <v>9138</v>
      </c>
      <c r="P51" s="110">
        <v>0</v>
      </c>
      <c r="Q51" s="110">
        <v>0</v>
      </c>
      <c r="R51" s="110">
        <v>0</v>
      </c>
      <c r="S51" s="110">
        <v>0</v>
      </c>
    </row>
    <row r="52" spans="10:21" ht="15" customHeight="1" x14ac:dyDescent="0.3">
      <c r="K52" s="88" t="s">
        <v>2130</v>
      </c>
      <c r="L52" s="109" t="s">
        <v>1246</v>
      </c>
      <c r="M52" s="103">
        <f t="shared" si="14"/>
        <v>9278</v>
      </c>
      <c r="N52" s="110"/>
      <c r="O52" s="110">
        <v>9278</v>
      </c>
      <c r="P52" s="110">
        <v>0</v>
      </c>
      <c r="Q52" s="110">
        <v>0</v>
      </c>
      <c r="R52" s="110">
        <v>0</v>
      </c>
      <c r="S52" s="110">
        <v>0</v>
      </c>
    </row>
    <row r="53" spans="10:21" ht="15" customHeight="1" x14ac:dyDescent="0.3">
      <c r="K53" s="88" t="s">
        <v>2131</v>
      </c>
      <c r="L53" s="109" t="s">
        <v>1247</v>
      </c>
      <c r="M53" s="103">
        <f t="shared" si="14"/>
        <v>5148</v>
      </c>
      <c r="N53" s="110"/>
      <c r="O53" s="110">
        <v>5148</v>
      </c>
      <c r="P53" s="110">
        <v>0</v>
      </c>
      <c r="Q53" s="110">
        <v>0</v>
      </c>
      <c r="R53" s="110">
        <v>0</v>
      </c>
      <c r="S53" s="110">
        <v>0</v>
      </c>
    </row>
    <row r="54" spans="10:21" ht="15" customHeight="1" x14ac:dyDescent="0.3">
      <c r="K54" s="88" t="s">
        <v>2132</v>
      </c>
      <c r="L54" s="109" t="s">
        <v>2133</v>
      </c>
      <c r="M54" s="103">
        <f t="shared" si="14"/>
        <v>12053</v>
      </c>
      <c r="N54" s="110"/>
      <c r="O54" s="110">
        <v>12053</v>
      </c>
      <c r="P54" s="110">
        <v>0</v>
      </c>
      <c r="Q54" s="110">
        <v>0</v>
      </c>
      <c r="R54" s="110">
        <v>0</v>
      </c>
      <c r="S54" s="110">
        <v>0</v>
      </c>
    </row>
    <row r="55" spans="10:21" ht="15" customHeight="1" x14ac:dyDescent="0.3">
      <c r="K55" s="88" t="s">
        <v>2134</v>
      </c>
      <c r="L55" s="109" t="s">
        <v>1248</v>
      </c>
      <c r="M55" s="103">
        <f t="shared" si="14"/>
        <v>74163</v>
      </c>
      <c r="N55" s="110"/>
      <c r="O55" s="110">
        <v>60772</v>
      </c>
      <c r="P55" s="110">
        <v>0</v>
      </c>
      <c r="Q55" s="110">
        <v>0</v>
      </c>
      <c r="R55" s="110">
        <v>13391</v>
      </c>
      <c r="S55" s="110">
        <v>0</v>
      </c>
    </row>
    <row r="56" spans="10:21" ht="15" customHeight="1" x14ac:dyDescent="0.3">
      <c r="K56" s="88" t="s">
        <v>2135</v>
      </c>
      <c r="L56" s="109" t="s">
        <v>1249</v>
      </c>
      <c r="M56" s="103">
        <f t="shared" si="14"/>
        <v>0</v>
      </c>
      <c r="N56" s="110"/>
      <c r="O56" s="110">
        <v>0</v>
      </c>
      <c r="P56" s="110">
        <v>0</v>
      </c>
      <c r="Q56" s="110">
        <v>0</v>
      </c>
      <c r="R56" s="110">
        <v>0</v>
      </c>
      <c r="S56" s="110">
        <v>0</v>
      </c>
    </row>
    <row r="57" spans="10:21" ht="15" customHeight="1" x14ac:dyDescent="0.3">
      <c r="K57" s="88" t="s">
        <v>2136</v>
      </c>
      <c r="L57" s="109" t="s">
        <v>1250</v>
      </c>
      <c r="M57" s="103">
        <f t="shared" si="14"/>
        <v>7134</v>
      </c>
      <c r="N57" s="110"/>
      <c r="O57" s="110">
        <v>7134</v>
      </c>
      <c r="P57" s="110">
        <v>0</v>
      </c>
      <c r="Q57" s="110">
        <v>0</v>
      </c>
      <c r="R57" s="110">
        <v>0</v>
      </c>
      <c r="S57" s="110">
        <v>0</v>
      </c>
    </row>
    <row r="58" spans="10:21" ht="15" customHeight="1" x14ac:dyDescent="0.3">
      <c r="K58" s="88" t="s">
        <v>2137</v>
      </c>
      <c r="L58" s="109" t="s">
        <v>1251</v>
      </c>
      <c r="M58" s="103">
        <f t="shared" si="14"/>
        <v>5047</v>
      </c>
      <c r="N58" s="110"/>
      <c r="O58" s="110">
        <v>5047</v>
      </c>
      <c r="P58" s="110">
        <v>0</v>
      </c>
      <c r="Q58" s="110">
        <v>0</v>
      </c>
      <c r="R58" s="110">
        <v>0</v>
      </c>
      <c r="S58" s="110">
        <v>0</v>
      </c>
    </row>
    <row r="59" spans="10:21" ht="15" customHeight="1" x14ac:dyDescent="0.3">
      <c r="K59" s="88" t="s">
        <v>2138</v>
      </c>
      <c r="L59" s="109" t="s">
        <v>2139</v>
      </c>
      <c r="M59" s="103">
        <f t="shared" si="14"/>
        <v>245367</v>
      </c>
      <c r="N59" s="110">
        <v>199982</v>
      </c>
      <c r="O59" s="110">
        <v>45385</v>
      </c>
      <c r="P59" s="110">
        <v>0</v>
      </c>
      <c r="Q59" s="110">
        <v>0</v>
      </c>
      <c r="R59" s="110">
        <v>0</v>
      </c>
      <c r="S59" s="110">
        <v>0</v>
      </c>
    </row>
    <row r="60" spans="10:21" ht="15" customHeight="1" x14ac:dyDescent="0.3">
      <c r="J60" s="80" t="s">
        <v>2063</v>
      </c>
      <c r="K60" s="99" t="s">
        <v>2140</v>
      </c>
      <c r="L60" s="100" t="s">
        <v>2141</v>
      </c>
      <c r="M60" s="101">
        <f>SUM(N60:S60)</f>
        <v>33445</v>
      </c>
      <c r="N60" s="101">
        <f t="shared" ref="N60:S60" si="17">SUM(N63:N66)</f>
        <v>27271</v>
      </c>
      <c r="O60" s="101">
        <f t="shared" si="17"/>
        <v>0</v>
      </c>
      <c r="P60" s="101">
        <f t="shared" si="17"/>
        <v>0</v>
      </c>
      <c r="Q60" s="101">
        <f t="shared" si="17"/>
        <v>0</v>
      </c>
      <c r="R60" s="101">
        <f t="shared" si="17"/>
        <v>6174</v>
      </c>
      <c r="S60" s="101">
        <f t="shared" si="17"/>
        <v>0</v>
      </c>
    </row>
    <row r="61" spans="10:21" ht="15" hidden="1" customHeight="1" x14ac:dyDescent="0.3">
      <c r="J61" s="80" t="s">
        <v>2065</v>
      </c>
      <c r="K61" s="88"/>
      <c r="L61" s="97"/>
      <c r="M61" s="105">
        <f>SUM(N61:S61)</f>
        <v>27270.742677030976</v>
      </c>
      <c r="N61" s="90">
        <v>27270.742677030976</v>
      </c>
      <c r="O61" s="90"/>
      <c r="P61" s="90"/>
      <c r="Q61" s="90"/>
      <c r="R61" s="90"/>
      <c r="S61" s="90"/>
    </row>
    <row r="62" spans="10:21" ht="15" hidden="1" customHeight="1" x14ac:dyDescent="0.3">
      <c r="J62" s="80" t="s">
        <v>2066</v>
      </c>
      <c r="K62" s="91"/>
      <c r="L62" s="98"/>
      <c r="M62" s="106">
        <f>SUM(N62:S62)</f>
        <v>6174.2573229690242</v>
      </c>
      <c r="N62" s="93">
        <f t="shared" ref="N62:S62" si="18">+N60-N61</f>
        <v>0.25732296902424423</v>
      </c>
      <c r="O62" s="93">
        <f t="shared" si="18"/>
        <v>0</v>
      </c>
      <c r="P62" s="93">
        <f t="shared" si="18"/>
        <v>0</v>
      </c>
      <c r="Q62" s="93">
        <f t="shared" si="18"/>
        <v>0</v>
      </c>
      <c r="R62" s="93">
        <f t="shared" si="18"/>
        <v>6174</v>
      </c>
      <c r="S62" s="93">
        <f t="shared" si="18"/>
        <v>0</v>
      </c>
    </row>
    <row r="63" spans="10:21" ht="15" customHeight="1" x14ac:dyDescent="0.3">
      <c r="K63" s="88" t="s">
        <v>2142</v>
      </c>
      <c r="L63" s="109" t="s">
        <v>2143</v>
      </c>
      <c r="M63" s="103">
        <f t="shared" si="14"/>
        <v>5333</v>
      </c>
      <c r="N63" s="110">
        <v>1879</v>
      </c>
      <c r="O63" s="110"/>
      <c r="P63" s="110"/>
      <c r="Q63" s="110"/>
      <c r="R63" s="110">
        <v>3454</v>
      </c>
      <c r="S63" s="110"/>
    </row>
    <row r="64" spans="10:21" ht="15" customHeight="1" x14ac:dyDescent="0.3">
      <c r="K64" s="88" t="s">
        <v>2144</v>
      </c>
      <c r="L64" s="109" t="s">
        <v>2145</v>
      </c>
      <c r="M64" s="103">
        <f t="shared" si="14"/>
        <v>19745</v>
      </c>
      <c r="N64" s="110">
        <v>19745</v>
      </c>
      <c r="O64" s="110"/>
      <c r="P64" s="110"/>
      <c r="Q64" s="110"/>
      <c r="R64" s="110"/>
      <c r="S64" s="110"/>
    </row>
    <row r="65" spans="11:19" ht="15" customHeight="1" x14ac:dyDescent="0.3">
      <c r="K65" s="88" t="s">
        <v>2146</v>
      </c>
      <c r="L65" s="109" t="s">
        <v>2147</v>
      </c>
      <c r="M65" s="103">
        <f t="shared" si="14"/>
        <v>4586</v>
      </c>
      <c r="N65" s="110">
        <v>1866</v>
      </c>
      <c r="O65" s="110"/>
      <c r="P65" s="110"/>
      <c r="Q65" s="110"/>
      <c r="R65" s="110">
        <v>2720</v>
      </c>
      <c r="S65" s="110"/>
    </row>
    <row r="66" spans="11:19" ht="15" customHeight="1" x14ac:dyDescent="0.3">
      <c r="K66" s="88" t="s">
        <v>2148</v>
      </c>
      <c r="L66" s="109" t="s">
        <v>2149</v>
      </c>
      <c r="M66" s="103">
        <f t="shared" si="14"/>
        <v>3781</v>
      </c>
      <c r="N66" s="110">
        <v>3781</v>
      </c>
      <c r="O66" s="110"/>
      <c r="P66" s="110"/>
      <c r="Q66" s="110"/>
      <c r="R66" s="110"/>
      <c r="S66" s="110"/>
    </row>
    <row r="67" spans="11:19" ht="15" customHeight="1" x14ac:dyDescent="0.3">
      <c r="K67" s="99" t="s">
        <v>2150</v>
      </c>
      <c r="L67" s="100" t="s">
        <v>2151</v>
      </c>
      <c r="M67" s="101">
        <f>SUM(N67:S67)</f>
        <v>22360.489999999998</v>
      </c>
      <c r="N67" s="101">
        <f t="shared" ref="N67:S67" si="19">SUM(N70:N75)</f>
        <v>17080.489999999998</v>
      </c>
      <c r="O67" s="101">
        <f t="shared" si="19"/>
        <v>0</v>
      </c>
      <c r="P67" s="101">
        <f t="shared" si="19"/>
        <v>0</v>
      </c>
      <c r="Q67" s="101">
        <f t="shared" si="19"/>
        <v>0</v>
      </c>
      <c r="R67" s="101">
        <f t="shared" si="19"/>
        <v>3280</v>
      </c>
      <c r="S67" s="101">
        <f t="shared" si="19"/>
        <v>2000</v>
      </c>
    </row>
    <row r="68" spans="11:19" ht="15" hidden="1" customHeight="1" x14ac:dyDescent="0.3">
      <c r="K68" s="88"/>
      <c r="L68" s="97"/>
      <c r="M68" s="105">
        <f>SUM(N68:S68)</f>
        <v>17998.230942491802</v>
      </c>
      <c r="N68" s="90">
        <v>17998.230942491802</v>
      </c>
      <c r="O68" s="90"/>
      <c r="P68" s="90"/>
      <c r="Q68" s="90"/>
      <c r="R68" s="90"/>
      <c r="S68" s="90"/>
    </row>
    <row r="69" spans="11:19" ht="15" hidden="1" customHeight="1" x14ac:dyDescent="0.3">
      <c r="K69" s="91"/>
      <c r="L69" s="98"/>
      <c r="M69" s="106">
        <f>SUM(N69:S69)</f>
        <v>4362.2590575081958</v>
      </c>
      <c r="N69" s="93">
        <f t="shared" ref="N69:S69" si="20">+N67-N68</f>
        <v>-917.74094249180416</v>
      </c>
      <c r="O69" s="93">
        <f t="shared" si="20"/>
        <v>0</v>
      </c>
      <c r="P69" s="93">
        <f t="shared" si="20"/>
        <v>0</v>
      </c>
      <c r="Q69" s="93">
        <f t="shared" si="20"/>
        <v>0</v>
      </c>
      <c r="R69" s="93">
        <f t="shared" si="20"/>
        <v>3280</v>
      </c>
      <c r="S69" s="93">
        <f t="shared" si="20"/>
        <v>2000</v>
      </c>
    </row>
    <row r="70" spans="11:19" ht="15" customHeight="1" x14ac:dyDescent="0.3">
      <c r="K70" s="88" t="s">
        <v>2152</v>
      </c>
      <c r="L70" s="109" t="s">
        <v>2153</v>
      </c>
      <c r="M70" s="111">
        <f t="shared" si="14"/>
        <v>4270.49</v>
      </c>
      <c r="N70" s="112">
        <v>4270.49</v>
      </c>
      <c r="O70" s="110">
        <v>0</v>
      </c>
      <c r="P70" s="110">
        <v>0</v>
      </c>
      <c r="Q70" s="110">
        <v>0</v>
      </c>
      <c r="R70" s="110">
        <v>0</v>
      </c>
      <c r="S70" s="110">
        <v>0</v>
      </c>
    </row>
    <row r="71" spans="11:19" ht="24" customHeight="1" x14ac:dyDescent="0.3">
      <c r="K71" s="88" t="s">
        <v>2154</v>
      </c>
      <c r="L71" s="109" t="s">
        <v>2155</v>
      </c>
      <c r="M71" s="103">
        <f t="shared" si="14"/>
        <v>4416</v>
      </c>
      <c r="N71" s="110">
        <v>3416</v>
      </c>
      <c r="O71" s="110">
        <v>0</v>
      </c>
      <c r="P71" s="110">
        <v>0</v>
      </c>
      <c r="Q71" s="110">
        <v>0</v>
      </c>
      <c r="R71" s="110">
        <v>0</v>
      </c>
      <c r="S71" s="110">
        <v>1000</v>
      </c>
    </row>
    <row r="72" spans="11:19" ht="21.6" customHeight="1" x14ac:dyDescent="0.3">
      <c r="K72" s="88" t="s">
        <v>2156</v>
      </c>
      <c r="L72" s="109" t="s">
        <v>2157</v>
      </c>
      <c r="M72" s="103">
        <f t="shared" si="14"/>
        <v>3842</v>
      </c>
      <c r="N72" s="110">
        <v>2562</v>
      </c>
      <c r="O72" s="110">
        <v>0</v>
      </c>
      <c r="P72" s="110">
        <v>0</v>
      </c>
      <c r="Q72" s="110">
        <v>0</v>
      </c>
      <c r="R72" s="110">
        <v>1280</v>
      </c>
      <c r="S72" s="110">
        <v>0</v>
      </c>
    </row>
    <row r="73" spans="11:19" ht="15" customHeight="1" x14ac:dyDescent="0.3">
      <c r="K73" s="88" t="s">
        <v>2158</v>
      </c>
      <c r="L73" s="109" t="s">
        <v>2159</v>
      </c>
      <c r="M73" s="103">
        <f t="shared" si="14"/>
        <v>4416</v>
      </c>
      <c r="N73" s="110">
        <v>3416</v>
      </c>
      <c r="O73" s="110">
        <v>0</v>
      </c>
      <c r="P73" s="110">
        <v>0</v>
      </c>
      <c r="Q73" s="110">
        <v>0</v>
      </c>
      <c r="R73" s="110">
        <v>0</v>
      </c>
      <c r="S73" s="110">
        <v>1000</v>
      </c>
    </row>
    <row r="74" spans="11:19" ht="21.6" customHeight="1" x14ac:dyDescent="0.3">
      <c r="K74" s="88" t="s">
        <v>2160</v>
      </c>
      <c r="L74" s="109" t="s">
        <v>2161</v>
      </c>
      <c r="M74" s="103">
        <f t="shared" si="14"/>
        <v>4562</v>
      </c>
      <c r="N74" s="110">
        <v>2562</v>
      </c>
      <c r="O74" s="110">
        <v>0</v>
      </c>
      <c r="P74" s="110">
        <v>0</v>
      </c>
      <c r="Q74" s="110">
        <v>0</v>
      </c>
      <c r="R74" s="110">
        <v>2000</v>
      </c>
      <c r="S74" s="110">
        <v>0</v>
      </c>
    </row>
    <row r="75" spans="11:19" ht="19.95" customHeight="1" x14ac:dyDescent="0.3">
      <c r="K75" s="88" t="s">
        <v>2162</v>
      </c>
      <c r="L75" s="109" t="s">
        <v>2163</v>
      </c>
      <c r="M75" s="103">
        <f t="shared" si="14"/>
        <v>854</v>
      </c>
      <c r="N75" s="110">
        <v>854</v>
      </c>
      <c r="O75" s="110">
        <v>0</v>
      </c>
      <c r="P75" s="110">
        <v>0</v>
      </c>
      <c r="Q75" s="110">
        <v>0</v>
      </c>
      <c r="R75" s="110">
        <v>0</v>
      </c>
      <c r="S75" s="110">
        <v>0</v>
      </c>
    </row>
    <row r="76" spans="11:19" ht="15" customHeight="1" x14ac:dyDescent="0.3">
      <c r="K76" s="99" t="s">
        <v>2164</v>
      </c>
      <c r="L76" s="100" t="s">
        <v>2165</v>
      </c>
      <c r="M76" s="101">
        <f>SUM(N76:S76)</f>
        <v>403</v>
      </c>
      <c r="N76" s="101">
        <f t="shared" ref="N76:S76" si="21">SUM(N79:N81)</f>
        <v>403</v>
      </c>
      <c r="O76" s="101">
        <f t="shared" si="21"/>
        <v>0</v>
      </c>
      <c r="P76" s="101">
        <f t="shared" si="21"/>
        <v>0</v>
      </c>
      <c r="Q76" s="101">
        <f t="shared" si="21"/>
        <v>0</v>
      </c>
      <c r="R76" s="101">
        <f t="shared" si="21"/>
        <v>0</v>
      </c>
      <c r="S76" s="101">
        <f t="shared" si="21"/>
        <v>0</v>
      </c>
    </row>
    <row r="77" spans="11:19" ht="15" hidden="1" customHeight="1" x14ac:dyDescent="0.3">
      <c r="K77" s="88"/>
      <c r="L77" s="97"/>
      <c r="M77" s="105">
        <f>SUM(N77:S77)</f>
        <v>632.24143125000001</v>
      </c>
      <c r="N77" s="90">
        <v>632.24143125000001</v>
      </c>
      <c r="O77" s="90"/>
      <c r="P77" s="90"/>
      <c r="Q77" s="90"/>
      <c r="R77" s="90"/>
      <c r="S77" s="90"/>
    </row>
    <row r="78" spans="11:19" ht="15" hidden="1" customHeight="1" x14ac:dyDescent="0.3">
      <c r="K78" s="91"/>
      <c r="L78" s="98"/>
      <c r="M78" s="106">
        <f>SUM(N78:S78)</f>
        <v>-229.24143125000001</v>
      </c>
      <c r="N78" s="93">
        <f t="shared" ref="N78:S78" si="22">+N76-N77</f>
        <v>-229.24143125000001</v>
      </c>
      <c r="O78" s="93">
        <f t="shared" si="22"/>
        <v>0</v>
      </c>
      <c r="P78" s="93">
        <f t="shared" si="22"/>
        <v>0</v>
      </c>
      <c r="Q78" s="93">
        <f t="shared" si="22"/>
        <v>0</v>
      </c>
      <c r="R78" s="93">
        <f t="shared" si="22"/>
        <v>0</v>
      </c>
      <c r="S78" s="93">
        <f t="shared" si="22"/>
        <v>0</v>
      </c>
    </row>
    <row r="79" spans="11:19" ht="15" customHeight="1" x14ac:dyDescent="0.3">
      <c r="K79" s="88" t="s">
        <v>2166</v>
      </c>
      <c r="L79" s="109" t="s">
        <v>2167</v>
      </c>
      <c r="M79" s="103">
        <f t="shared" si="14"/>
        <v>254</v>
      </c>
      <c r="N79" s="110">
        <v>254</v>
      </c>
      <c r="O79" s="110"/>
      <c r="P79" s="110"/>
      <c r="Q79" s="110"/>
      <c r="R79" s="110"/>
      <c r="S79" s="110"/>
    </row>
    <row r="80" spans="11:19" ht="15" customHeight="1" x14ac:dyDescent="0.3">
      <c r="K80" s="88" t="s">
        <v>2168</v>
      </c>
      <c r="L80" s="109" t="s">
        <v>2169</v>
      </c>
      <c r="M80" s="103">
        <f t="shared" si="14"/>
        <v>104</v>
      </c>
      <c r="N80" s="110">
        <v>104</v>
      </c>
      <c r="O80" s="110"/>
      <c r="P80" s="110"/>
      <c r="Q80" s="110"/>
      <c r="R80" s="110"/>
      <c r="S80" s="110"/>
    </row>
    <row r="81" spans="11:19" ht="15" customHeight="1" x14ac:dyDescent="0.3">
      <c r="K81" s="88" t="s">
        <v>2170</v>
      </c>
      <c r="L81" s="109" t="s">
        <v>2171</v>
      </c>
      <c r="M81" s="103">
        <f t="shared" si="14"/>
        <v>45</v>
      </c>
      <c r="N81" s="110">
        <v>45</v>
      </c>
      <c r="O81" s="110"/>
      <c r="P81" s="110"/>
      <c r="Q81" s="110"/>
      <c r="R81" s="110"/>
      <c r="S81" s="110"/>
    </row>
    <row r="82" spans="11:19" ht="15" customHeight="1" x14ac:dyDescent="0.3">
      <c r="K82" s="99" t="s">
        <v>2172</v>
      </c>
      <c r="L82" s="100" t="s">
        <v>2173</v>
      </c>
      <c r="M82" s="101">
        <f>SUM(N82:S82)</f>
        <v>1180.49</v>
      </c>
      <c r="N82" s="101">
        <f t="shared" ref="N82:S82" si="23">SUM(N85:N87)</f>
        <v>1180.49</v>
      </c>
      <c r="O82" s="101">
        <f t="shared" si="23"/>
        <v>0</v>
      </c>
      <c r="P82" s="101">
        <f t="shared" si="23"/>
        <v>0</v>
      </c>
      <c r="Q82" s="101">
        <f t="shared" si="23"/>
        <v>0</v>
      </c>
      <c r="R82" s="101">
        <f t="shared" si="23"/>
        <v>0</v>
      </c>
      <c r="S82" s="101">
        <f t="shared" si="23"/>
        <v>0</v>
      </c>
    </row>
    <row r="83" spans="11:19" ht="15" hidden="1" customHeight="1" x14ac:dyDescent="0.3">
      <c r="K83" s="88"/>
      <c r="L83" s="97"/>
      <c r="M83" s="105">
        <f>SUM(N83:S83)</f>
        <v>1180.1840050000001</v>
      </c>
      <c r="N83" s="90">
        <v>1180.1840050000001</v>
      </c>
      <c r="O83" s="90"/>
      <c r="P83" s="90"/>
      <c r="Q83" s="90"/>
      <c r="R83" s="90"/>
      <c r="S83" s="90"/>
    </row>
    <row r="84" spans="11:19" ht="15" hidden="1" customHeight="1" x14ac:dyDescent="0.3">
      <c r="K84" s="91"/>
      <c r="L84" s="98"/>
      <c r="M84" s="106">
        <f>SUM(N84:S84)</f>
        <v>0.30599499999993895</v>
      </c>
      <c r="N84" s="93">
        <f t="shared" ref="N84:S84" si="24">+N82-N83</f>
        <v>0.30599499999993895</v>
      </c>
      <c r="O84" s="93">
        <f t="shared" si="24"/>
        <v>0</v>
      </c>
      <c r="P84" s="93">
        <f t="shared" si="24"/>
        <v>0</v>
      </c>
      <c r="Q84" s="93">
        <f t="shared" si="24"/>
        <v>0</v>
      </c>
      <c r="R84" s="93">
        <f t="shared" si="24"/>
        <v>0</v>
      </c>
      <c r="S84" s="93">
        <f t="shared" si="24"/>
        <v>0</v>
      </c>
    </row>
    <row r="85" spans="11:19" ht="15" customHeight="1" x14ac:dyDescent="0.3">
      <c r="K85" s="88" t="s">
        <v>2174</v>
      </c>
      <c r="L85" s="109" t="s">
        <v>2175</v>
      </c>
      <c r="M85" s="111">
        <f t="shared" si="14"/>
        <v>590.49</v>
      </c>
      <c r="N85" s="112">
        <v>590.49</v>
      </c>
      <c r="O85" s="110"/>
      <c r="P85" s="110"/>
      <c r="Q85" s="110"/>
      <c r="R85" s="110"/>
      <c r="S85" s="110"/>
    </row>
    <row r="86" spans="11:19" ht="15" customHeight="1" x14ac:dyDescent="0.3">
      <c r="K86" s="88" t="s">
        <v>2176</v>
      </c>
      <c r="L86" s="109" t="s">
        <v>2177</v>
      </c>
      <c r="M86" s="103">
        <f t="shared" si="14"/>
        <v>295</v>
      </c>
      <c r="N86" s="110">
        <v>295</v>
      </c>
      <c r="O86" s="110"/>
      <c r="P86" s="110"/>
      <c r="Q86" s="110"/>
      <c r="R86" s="110"/>
      <c r="S86" s="110"/>
    </row>
    <row r="87" spans="11:19" ht="15" customHeight="1" x14ac:dyDescent="0.3">
      <c r="K87" s="88" t="s">
        <v>2178</v>
      </c>
      <c r="L87" s="109" t="s">
        <v>2179</v>
      </c>
      <c r="M87" s="103">
        <f t="shared" si="14"/>
        <v>295</v>
      </c>
      <c r="N87" s="110">
        <v>295</v>
      </c>
      <c r="O87" s="110"/>
      <c r="P87" s="110"/>
      <c r="Q87" s="110"/>
      <c r="R87" s="110"/>
      <c r="S87" s="110"/>
    </row>
    <row r="88" spans="11:19" ht="15" customHeight="1" x14ac:dyDescent="0.3">
      <c r="K88" s="99" t="s">
        <v>2180</v>
      </c>
      <c r="L88" s="100" t="s">
        <v>2181</v>
      </c>
      <c r="M88" s="101">
        <f>SUM(N88:S88)</f>
        <v>801</v>
      </c>
      <c r="N88" s="101">
        <f t="shared" ref="N88:S88" si="25">SUM(N91:N93)</f>
        <v>801</v>
      </c>
      <c r="O88" s="101">
        <f t="shared" si="25"/>
        <v>0</v>
      </c>
      <c r="P88" s="101">
        <f t="shared" si="25"/>
        <v>0</v>
      </c>
      <c r="Q88" s="101">
        <f t="shared" si="25"/>
        <v>0</v>
      </c>
      <c r="R88" s="101">
        <f t="shared" si="25"/>
        <v>0</v>
      </c>
      <c r="S88" s="101">
        <f t="shared" si="25"/>
        <v>0</v>
      </c>
    </row>
    <row r="89" spans="11:19" ht="15" hidden="1" customHeight="1" x14ac:dyDescent="0.3">
      <c r="K89" s="88"/>
      <c r="L89" s="97"/>
      <c r="M89" s="105">
        <f>SUM(N89:S89)</f>
        <v>800.83914625</v>
      </c>
      <c r="N89" s="90">
        <v>800.83914625</v>
      </c>
      <c r="O89" s="90"/>
      <c r="P89" s="90"/>
      <c r="Q89" s="90"/>
      <c r="R89" s="90"/>
      <c r="S89" s="90"/>
    </row>
    <row r="90" spans="11:19" ht="15" hidden="1" customHeight="1" x14ac:dyDescent="0.3">
      <c r="K90" s="91"/>
      <c r="L90" s="98"/>
      <c r="M90" s="106">
        <f>SUM(N90:S90)</f>
        <v>0.16085375000000113</v>
      </c>
      <c r="N90" s="93">
        <f t="shared" ref="N90:S90" si="26">+N88-N89</f>
        <v>0.16085375000000113</v>
      </c>
      <c r="O90" s="93">
        <f t="shared" si="26"/>
        <v>0</v>
      </c>
      <c r="P90" s="93">
        <f t="shared" si="26"/>
        <v>0</v>
      </c>
      <c r="Q90" s="93">
        <f t="shared" si="26"/>
        <v>0</v>
      </c>
      <c r="R90" s="93">
        <f t="shared" si="26"/>
        <v>0</v>
      </c>
      <c r="S90" s="93">
        <f t="shared" si="26"/>
        <v>0</v>
      </c>
    </row>
    <row r="91" spans="11:19" ht="15" customHeight="1" x14ac:dyDescent="0.3">
      <c r="K91" s="88" t="s">
        <v>2182</v>
      </c>
      <c r="L91" s="109" t="s">
        <v>2183</v>
      </c>
      <c r="M91" s="103">
        <f t="shared" si="14"/>
        <v>300</v>
      </c>
      <c r="N91" s="110">
        <v>300</v>
      </c>
      <c r="O91" s="110"/>
      <c r="P91" s="110"/>
      <c r="Q91" s="110"/>
      <c r="R91" s="110"/>
      <c r="S91" s="110"/>
    </row>
    <row r="92" spans="11:19" ht="15" customHeight="1" x14ac:dyDescent="0.3">
      <c r="K92" s="88" t="s">
        <v>2184</v>
      </c>
      <c r="L92" s="109" t="s">
        <v>2185</v>
      </c>
      <c r="M92" s="103">
        <f t="shared" si="14"/>
        <v>200</v>
      </c>
      <c r="N92" s="110">
        <v>200</v>
      </c>
      <c r="O92" s="110"/>
      <c r="P92" s="110"/>
      <c r="Q92" s="110"/>
      <c r="R92" s="110"/>
      <c r="S92" s="110"/>
    </row>
    <row r="93" spans="11:19" ht="15" customHeight="1" x14ac:dyDescent="0.3">
      <c r="K93" s="88" t="s">
        <v>2186</v>
      </c>
      <c r="L93" s="109" t="s">
        <v>2187</v>
      </c>
      <c r="M93" s="103">
        <f t="shared" si="14"/>
        <v>301</v>
      </c>
      <c r="N93" s="110">
        <v>301</v>
      </c>
      <c r="O93" s="110"/>
      <c r="P93" s="110"/>
      <c r="Q93" s="110"/>
      <c r="R93" s="110"/>
      <c r="S93" s="110"/>
    </row>
    <row r="94" spans="11:19" ht="15" customHeight="1" x14ac:dyDescent="0.3">
      <c r="K94" s="99" t="s">
        <v>2188</v>
      </c>
      <c r="L94" s="100" t="s">
        <v>2189</v>
      </c>
      <c r="M94" s="101">
        <f>SUM(N94:S94)</f>
        <v>35625</v>
      </c>
      <c r="N94" s="101">
        <f t="shared" ref="N94:S94" si="27">SUM(N97:N98)</f>
        <v>35625</v>
      </c>
      <c r="O94" s="101">
        <f t="shared" si="27"/>
        <v>0</v>
      </c>
      <c r="P94" s="101">
        <f t="shared" si="27"/>
        <v>0</v>
      </c>
      <c r="Q94" s="101">
        <f t="shared" si="27"/>
        <v>0</v>
      </c>
      <c r="R94" s="101">
        <f t="shared" si="27"/>
        <v>0</v>
      </c>
      <c r="S94" s="101">
        <f t="shared" si="27"/>
        <v>0</v>
      </c>
    </row>
    <row r="95" spans="11:19" ht="15" hidden="1" customHeight="1" x14ac:dyDescent="0.3">
      <c r="K95" s="88"/>
      <c r="L95" s="97"/>
      <c r="M95" s="105">
        <f>SUM(N95:S95)</f>
        <v>35624.697179499999</v>
      </c>
      <c r="N95" s="90">
        <v>35624.697179499999</v>
      </c>
      <c r="O95" s="90"/>
      <c r="P95" s="90"/>
      <c r="Q95" s="90"/>
      <c r="R95" s="90"/>
      <c r="S95" s="90"/>
    </row>
    <row r="96" spans="11:19" ht="15" hidden="1" customHeight="1" x14ac:dyDescent="0.3">
      <c r="K96" s="91"/>
      <c r="L96" s="98"/>
      <c r="M96" s="106">
        <f>SUM(N96:S96)</f>
        <v>0.30282050000096206</v>
      </c>
      <c r="N96" s="93">
        <f t="shared" ref="N96:S96" si="28">+N94-N95</f>
        <v>0.30282050000096206</v>
      </c>
      <c r="O96" s="93">
        <f t="shared" si="28"/>
        <v>0</v>
      </c>
      <c r="P96" s="93">
        <f t="shared" si="28"/>
        <v>0</v>
      </c>
      <c r="Q96" s="93">
        <f t="shared" si="28"/>
        <v>0</v>
      </c>
      <c r="R96" s="93">
        <f t="shared" si="28"/>
        <v>0</v>
      </c>
      <c r="S96" s="93">
        <f t="shared" si="28"/>
        <v>0</v>
      </c>
    </row>
    <row r="97" spans="11:19" ht="15" customHeight="1" x14ac:dyDescent="0.3">
      <c r="K97" s="88" t="s">
        <v>2190</v>
      </c>
      <c r="L97" s="109" t="s">
        <v>2191</v>
      </c>
      <c r="M97" s="103">
        <f t="shared" si="14"/>
        <v>25025</v>
      </c>
      <c r="N97" s="110">
        <v>25025</v>
      </c>
      <c r="O97" s="110"/>
      <c r="P97" s="110"/>
      <c r="Q97" s="110"/>
      <c r="R97" s="110"/>
      <c r="S97" s="110"/>
    </row>
    <row r="98" spans="11:19" ht="15" customHeight="1" x14ac:dyDescent="0.3">
      <c r="K98" s="88" t="s">
        <v>2192</v>
      </c>
      <c r="L98" s="109" t="s">
        <v>2193</v>
      </c>
      <c r="M98" s="103">
        <f t="shared" si="14"/>
        <v>10600</v>
      </c>
      <c r="N98" s="110">
        <v>10600</v>
      </c>
      <c r="O98" s="110"/>
      <c r="P98" s="110"/>
      <c r="Q98" s="110"/>
      <c r="R98" s="110"/>
      <c r="S98" s="110"/>
    </row>
    <row r="99" spans="11:19" ht="15" customHeight="1" x14ac:dyDescent="0.3">
      <c r="K99" s="99" t="s">
        <v>2194</v>
      </c>
      <c r="L99" s="100" t="s">
        <v>2195</v>
      </c>
      <c r="M99" s="101">
        <f>SUM(N99:S99)</f>
        <v>1850</v>
      </c>
      <c r="N99" s="101">
        <f t="shared" ref="N99:S99" si="29">SUM(N102:N105)</f>
        <v>632</v>
      </c>
      <c r="O99" s="101">
        <f t="shared" si="29"/>
        <v>0</v>
      </c>
      <c r="P99" s="101">
        <f t="shared" si="29"/>
        <v>0</v>
      </c>
      <c r="Q99" s="101">
        <f t="shared" si="29"/>
        <v>0</v>
      </c>
      <c r="R99" s="101">
        <f t="shared" si="29"/>
        <v>400</v>
      </c>
      <c r="S99" s="101">
        <f t="shared" si="29"/>
        <v>818</v>
      </c>
    </row>
    <row r="100" spans="11:19" ht="15" hidden="1" customHeight="1" x14ac:dyDescent="0.3">
      <c r="K100" s="88"/>
      <c r="L100" s="97"/>
      <c r="M100" s="105">
        <f>SUM(N100:S100)</f>
        <v>632.24143125000001</v>
      </c>
      <c r="N100" s="90">
        <v>632.24143125000001</v>
      </c>
      <c r="O100" s="90"/>
      <c r="P100" s="90"/>
      <c r="Q100" s="90"/>
      <c r="R100" s="90"/>
      <c r="S100" s="90"/>
    </row>
    <row r="101" spans="11:19" ht="15" hidden="1" customHeight="1" x14ac:dyDescent="0.3">
      <c r="K101" s="91"/>
      <c r="L101" s="98"/>
      <c r="M101" s="106">
        <f>SUM(N101:S101)</f>
        <v>1217.75856875</v>
      </c>
      <c r="N101" s="93">
        <f t="shared" ref="N101:S101" si="30">+N99-N100</f>
        <v>-0.24143125000000509</v>
      </c>
      <c r="O101" s="93">
        <f t="shared" si="30"/>
        <v>0</v>
      </c>
      <c r="P101" s="93">
        <f t="shared" si="30"/>
        <v>0</v>
      </c>
      <c r="Q101" s="93">
        <f t="shared" si="30"/>
        <v>0</v>
      </c>
      <c r="R101" s="93">
        <f t="shared" si="30"/>
        <v>400</v>
      </c>
      <c r="S101" s="93">
        <f t="shared" si="30"/>
        <v>818</v>
      </c>
    </row>
    <row r="102" spans="11:19" ht="15" customHeight="1" x14ac:dyDescent="0.3">
      <c r="K102" s="88" t="s">
        <v>2196</v>
      </c>
      <c r="L102" s="109" t="s">
        <v>2197</v>
      </c>
      <c r="M102" s="110">
        <f t="shared" si="14"/>
        <v>450</v>
      </c>
      <c r="N102" s="110">
        <v>232</v>
      </c>
      <c r="O102" s="110"/>
      <c r="P102" s="110"/>
      <c r="Q102" s="110"/>
      <c r="R102" s="110"/>
      <c r="S102" s="110">
        <v>218</v>
      </c>
    </row>
    <row r="103" spans="11:19" ht="15" customHeight="1" x14ac:dyDescent="0.3">
      <c r="K103" s="88" t="s">
        <v>2198</v>
      </c>
      <c r="L103" s="109" t="s">
        <v>2199</v>
      </c>
      <c r="M103" s="110">
        <f t="shared" si="14"/>
        <v>100</v>
      </c>
      <c r="N103" s="110">
        <v>100</v>
      </c>
      <c r="O103" s="110"/>
      <c r="P103" s="110"/>
      <c r="Q103" s="110"/>
      <c r="R103" s="110"/>
      <c r="S103" s="110"/>
    </row>
    <row r="104" spans="11:19" ht="15" customHeight="1" x14ac:dyDescent="0.3">
      <c r="K104" s="88" t="s">
        <v>2200</v>
      </c>
      <c r="L104" s="109" t="s">
        <v>2201</v>
      </c>
      <c r="M104" s="110">
        <f t="shared" si="14"/>
        <v>300</v>
      </c>
      <c r="N104" s="110">
        <v>300</v>
      </c>
      <c r="O104" s="110"/>
      <c r="P104" s="110"/>
      <c r="Q104" s="110"/>
      <c r="R104" s="110"/>
      <c r="S104" s="110"/>
    </row>
    <row r="105" spans="11:19" ht="15" customHeight="1" x14ac:dyDescent="0.3">
      <c r="K105" s="88" t="s">
        <v>2202</v>
      </c>
      <c r="L105" s="113" t="s">
        <v>2203</v>
      </c>
      <c r="M105" s="110">
        <f t="shared" si="14"/>
        <v>1000</v>
      </c>
      <c r="N105" s="110"/>
      <c r="O105" s="110"/>
      <c r="P105" s="110"/>
      <c r="Q105" s="110"/>
      <c r="R105" s="110">
        <v>400</v>
      </c>
      <c r="S105" s="110">
        <v>600</v>
      </c>
    </row>
    <row r="106" spans="11:19" ht="15" customHeight="1" x14ac:dyDescent="0.3">
      <c r="K106" s="99" t="s">
        <v>2204</v>
      </c>
      <c r="L106" s="100" t="s">
        <v>2205</v>
      </c>
      <c r="M106" s="101">
        <f>SUM(N106:S106)</f>
        <v>1915</v>
      </c>
      <c r="N106" s="101">
        <f>SUM(N109:N113)</f>
        <v>1915</v>
      </c>
      <c r="O106" s="101">
        <f>SUM(O109:O112)</f>
        <v>0</v>
      </c>
      <c r="P106" s="101">
        <f>SUM(P109:P112)</f>
        <v>0</v>
      </c>
      <c r="Q106" s="101">
        <f>SUM(Q109:Q112)</f>
        <v>0</v>
      </c>
      <c r="R106" s="101">
        <f>SUM(R109:R112)</f>
        <v>0</v>
      </c>
      <c r="S106" s="101">
        <f>SUM(S109:S112)</f>
        <v>0</v>
      </c>
    </row>
    <row r="107" spans="11:19" ht="15" hidden="1" customHeight="1" x14ac:dyDescent="0.3">
      <c r="K107" s="88"/>
      <c r="L107" s="97"/>
      <c r="M107" s="105">
        <f>SUM(N107:S107)</f>
        <v>1685.9771500000002</v>
      </c>
      <c r="N107" s="90">
        <v>1685.9771500000002</v>
      </c>
      <c r="O107" s="90"/>
      <c r="P107" s="90"/>
      <c r="Q107" s="90"/>
      <c r="R107" s="90"/>
      <c r="S107" s="90"/>
    </row>
    <row r="108" spans="11:19" ht="15" hidden="1" customHeight="1" x14ac:dyDescent="0.3">
      <c r="K108" s="91"/>
      <c r="L108" s="98"/>
      <c r="M108" s="106">
        <f>SUM(N108:S108)</f>
        <v>229.02284999999983</v>
      </c>
      <c r="N108" s="93">
        <f t="shared" ref="N108:S108" si="31">+N106-N107</f>
        <v>229.02284999999983</v>
      </c>
      <c r="O108" s="93">
        <f t="shared" si="31"/>
        <v>0</v>
      </c>
      <c r="P108" s="93">
        <f t="shared" si="31"/>
        <v>0</v>
      </c>
      <c r="Q108" s="93">
        <f t="shared" si="31"/>
        <v>0</v>
      </c>
      <c r="R108" s="93">
        <f t="shared" si="31"/>
        <v>0</v>
      </c>
      <c r="S108" s="93">
        <f t="shared" si="31"/>
        <v>0</v>
      </c>
    </row>
    <row r="109" spans="11:19" ht="15" customHeight="1" x14ac:dyDescent="0.3">
      <c r="K109" s="88" t="s">
        <v>2206</v>
      </c>
      <c r="L109" s="109" t="s">
        <v>2207</v>
      </c>
      <c r="M109" s="103">
        <f t="shared" si="14"/>
        <v>400</v>
      </c>
      <c r="N109" s="110">
        <v>400</v>
      </c>
      <c r="O109" s="110"/>
      <c r="P109" s="110"/>
      <c r="Q109" s="110"/>
      <c r="R109" s="110"/>
      <c r="S109" s="110"/>
    </row>
    <row r="110" spans="11:19" ht="15" customHeight="1" x14ac:dyDescent="0.3">
      <c r="K110" s="88" t="s">
        <v>2208</v>
      </c>
      <c r="L110" s="109" t="s">
        <v>2209</v>
      </c>
      <c r="M110" s="103">
        <f t="shared" si="14"/>
        <v>400</v>
      </c>
      <c r="N110" s="110">
        <v>400</v>
      </c>
      <c r="O110" s="110"/>
      <c r="P110" s="110"/>
      <c r="Q110" s="110"/>
      <c r="R110" s="110"/>
      <c r="S110" s="110"/>
    </row>
    <row r="111" spans="11:19" ht="15" customHeight="1" x14ac:dyDescent="0.3">
      <c r="K111" s="88" t="s">
        <v>2210</v>
      </c>
      <c r="L111" s="109" t="s">
        <v>2211</v>
      </c>
      <c r="M111" s="103">
        <f t="shared" si="14"/>
        <v>50</v>
      </c>
      <c r="N111" s="110">
        <v>50</v>
      </c>
      <c r="O111" s="110"/>
      <c r="P111" s="110"/>
      <c r="Q111" s="110"/>
      <c r="R111" s="110"/>
      <c r="S111" s="110"/>
    </row>
    <row r="112" spans="11:19" ht="15" customHeight="1" x14ac:dyDescent="0.3">
      <c r="K112" s="88" t="s">
        <v>2212</v>
      </c>
      <c r="L112" s="109" t="s">
        <v>2213</v>
      </c>
      <c r="M112" s="103">
        <f t="shared" si="14"/>
        <v>836</v>
      </c>
      <c r="N112" s="110">
        <v>836</v>
      </c>
      <c r="O112" s="110"/>
      <c r="P112" s="110"/>
      <c r="Q112" s="110"/>
      <c r="R112" s="110"/>
      <c r="S112" s="110"/>
    </row>
    <row r="113" spans="10:19" ht="15" customHeight="1" x14ac:dyDescent="0.3">
      <c r="K113" s="88" t="s">
        <v>2214</v>
      </c>
      <c r="L113" s="109" t="s">
        <v>2215</v>
      </c>
      <c r="M113" s="103">
        <f t="shared" si="14"/>
        <v>229</v>
      </c>
      <c r="N113" s="110">
        <v>229</v>
      </c>
      <c r="O113" s="110"/>
      <c r="P113" s="110"/>
      <c r="Q113" s="110"/>
      <c r="R113" s="110"/>
      <c r="S113" s="110"/>
    </row>
    <row r="114" spans="10:19" ht="15" customHeight="1" x14ac:dyDescent="0.3">
      <c r="J114" s="80" t="s">
        <v>2066</v>
      </c>
      <c r="K114" s="94">
        <v>2</v>
      </c>
      <c r="L114" s="95" t="s">
        <v>2216</v>
      </c>
      <c r="M114" s="96">
        <f t="shared" ref="M114:M144" si="32">SUM(N114:S114)</f>
        <v>38844</v>
      </c>
      <c r="N114" s="96">
        <f t="shared" ref="N114:S114" si="33">+N117+N124+N131+N138</f>
        <v>35294</v>
      </c>
      <c r="O114" s="96">
        <f t="shared" si="33"/>
        <v>0</v>
      </c>
      <c r="P114" s="96">
        <f t="shared" si="33"/>
        <v>0</v>
      </c>
      <c r="Q114" s="96">
        <f t="shared" si="33"/>
        <v>0</v>
      </c>
      <c r="R114" s="96">
        <f t="shared" si="33"/>
        <v>2550</v>
      </c>
      <c r="S114" s="96">
        <f t="shared" si="33"/>
        <v>1000</v>
      </c>
    </row>
    <row r="115" spans="10:19" ht="15" hidden="1" customHeight="1" x14ac:dyDescent="0.3">
      <c r="J115" s="80" t="s">
        <v>2063</v>
      </c>
      <c r="K115" s="88"/>
      <c r="L115" s="97"/>
      <c r="M115" s="105">
        <f t="shared" si="32"/>
        <v>0</v>
      </c>
      <c r="N115" s="90"/>
      <c r="O115" s="90"/>
      <c r="P115" s="90"/>
      <c r="Q115" s="90"/>
      <c r="R115" s="90"/>
      <c r="S115" s="90"/>
    </row>
    <row r="116" spans="10:19" ht="15" hidden="1" customHeight="1" x14ac:dyDescent="0.3">
      <c r="J116" s="80" t="s">
        <v>2065</v>
      </c>
      <c r="K116" s="91"/>
      <c r="L116" s="98"/>
      <c r="M116" s="106">
        <f t="shared" si="32"/>
        <v>38844</v>
      </c>
      <c r="N116" s="93">
        <f t="shared" ref="N116:S116" si="34">+N114-N115</f>
        <v>35294</v>
      </c>
      <c r="O116" s="93">
        <f t="shared" si="34"/>
        <v>0</v>
      </c>
      <c r="P116" s="93">
        <f t="shared" si="34"/>
        <v>0</v>
      </c>
      <c r="Q116" s="93">
        <f t="shared" si="34"/>
        <v>0</v>
      </c>
      <c r="R116" s="93">
        <f t="shared" si="34"/>
        <v>2550</v>
      </c>
      <c r="S116" s="93">
        <f t="shared" si="34"/>
        <v>1000</v>
      </c>
    </row>
    <row r="117" spans="10:19" ht="31.95" customHeight="1" x14ac:dyDescent="0.3">
      <c r="J117" s="80" t="s">
        <v>2066</v>
      </c>
      <c r="K117" s="99" t="s">
        <v>2217</v>
      </c>
      <c r="L117" s="100" t="s">
        <v>2218</v>
      </c>
      <c r="M117" s="101">
        <f t="shared" ref="M117:M124" si="35">SUM(N117:S117)</f>
        <v>253</v>
      </c>
      <c r="N117" s="101">
        <f t="shared" ref="N117:S117" si="36">SUM(N120:N123)</f>
        <v>253</v>
      </c>
      <c r="O117" s="101">
        <f t="shared" si="36"/>
        <v>0</v>
      </c>
      <c r="P117" s="101">
        <f t="shared" si="36"/>
        <v>0</v>
      </c>
      <c r="Q117" s="101">
        <f t="shared" si="36"/>
        <v>0</v>
      </c>
      <c r="R117" s="101">
        <f t="shared" si="36"/>
        <v>0</v>
      </c>
      <c r="S117" s="101">
        <f t="shared" si="36"/>
        <v>0</v>
      </c>
    </row>
    <row r="118" spans="10:19" ht="15" hidden="1" customHeight="1" x14ac:dyDescent="0.3">
      <c r="J118" s="80" t="s">
        <v>2063</v>
      </c>
      <c r="K118" s="114"/>
      <c r="L118" s="115"/>
      <c r="M118" s="116">
        <f t="shared" si="35"/>
        <v>-463.64371625000001</v>
      </c>
      <c r="N118" s="117">
        <v>-463.64371625000001</v>
      </c>
      <c r="O118" s="90"/>
      <c r="P118" s="90"/>
      <c r="Q118" s="90"/>
      <c r="R118" s="90"/>
      <c r="S118" s="90"/>
    </row>
    <row r="119" spans="10:19" ht="15" hidden="1" customHeight="1" x14ac:dyDescent="0.3">
      <c r="J119" s="80" t="s">
        <v>2065</v>
      </c>
      <c r="K119" s="114"/>
      <c r="L119" s="118"/>
      <c r="M119" s="116">
        <f t="shared" si="35"/>
        <v>716.64371625000001</v>
      </c>
      <c r="N119" s="117">
        <f t="shared" ref="N119:S119" si="37">+N117-N118</f>
        <v>716.64371625000001</v>
      </c>
      <c r="O119" s="93">
        <f t="shared" si="37"/>
        <v>0</v>
      </c>
      <c r="P119" s="93">
        <f t="shared" si="37"/>
        <v>0</v>
      </c>
      <c r="Q119" s="93">
        <f t="shared" si="37"/>
        <v>0</v>
      </c>
      <c r="R119" s="93">
        <f t="shared" si="37"/>
        <v>0</v>
      </c>
      <c r="S119" s="93">
        <f t="shared" si="37"/>
        <v>0</v>
      </c>
    </row>
    <row r="120" spans="10:19" ht="15" customHeight="1" x14ac:dyDescent="0.3">
      <c r="K120" s="88" t="s">
        <v>2219</v>
      </c>
      <c r="L120" s="109" t="s">
        <v>2220</v>
      </c>
      <c r="M120" s="103">
        <f t="shared" si="35"/>
        <v>50</v>
      </c>
      <c r="N120" s="110">
        <v>50</v>
      </c>
      <c r="O120" s="110"/>
      <c r="P120" s="110"/>
      <c r="Q120" s="110"/>
      <c r="R120" s="110"/>
      <c r="S120" s="110"/>
    </row>
    <row r="121" spans="10:19" ht="15" customHeight="1" x14ac:dyDescent="0.3">
      <c r="K121" s="88" t="s">
        <v>2221</v>
      </c>
      <c r="L121" s="109" t="s">
        <v>2222</v>
      </c>
      <c r="M121" s="103">
        <f t="shared" si="35"/>
        <v>100</v>
      </c>
      <c r="N121" s="110">
        <v>100</v>
      </c>
      <c r="O121" s="110"/>
      <c r="P121" s="110"/>
      <c r="Q121" s="110"/>
      <c r="R121" s="110"/>
      <c r="S121" s="110"/>
    </row>
    <row r="122" spans="10:19" ht="15" customHeight="1" x14ac:dyDescent="0.3">
      <c r="K122" s="88" t="s">
        <v>2223</v>
      </c>
      <c r="L122" s="109" t="s">
        <v>2224</v>
      </c>
      <c r="M122" s="103">
        <f t="shared" si="35"/>
        <v>50</v>
      </c>
      <c r="N122" s="110">
        <v>50</v>
      </c>
      <c r="O122" s="110"/>
      <c r="P122" s="110"/>
      <c r="Q122" s="110"/>
      <c r="R122" s="110"/>
      <c r="S122" s="110"/>
    </row>
    <row r="123" spans="10:19" ht="15" customHeight="1" x14ac:dyDescent="0.3">
      <c r="K123" s="88" t="s">
        <v>2225</v>
      </c>
      <c r="L123" s="109" t="s">
        <v>2226</v>
      </c>
      <c r="M123" s="103">
        <f t="shared" si="35"/>
        <v>53</v>
      </c>
      <c r="N123" s="110">
        <v>53</v>
      </c>
      <c r="O123" s="110"/>
      <c r="P123" s="110"/>
      <c r="Q123" s="110"/>
      <c r="R123" s="110"/>
      <c r="S123" s="110"/>
    </row>
    <row r="124" spans="10:19" ht="15" customHeight="1" x14ac:dyDescent="0.3">
      <c r="J124" s="80" t="s">
        <v>2066</v>
      </c>
      <c r="K124" s="99" t="s">
        <v>2227</v>
      </c>
      <c r="L124" s="100" t="s">
        <v>2228</v>
      </c>
      <c r="M124" s="101">
        <f t="shared" si="35"/>
        <v>33018</v>
      </c>
      <c r="N124" s="101">
        <f t="shared" ref="N124:S124" si="38">SUM(N127:N130)</f>
        <v>33018</v>
      </c>
      <c r="O124" s="101">
        <f t="shared" si="38"/>
        <v>0</v>
      </c>
      <c r="P124" s="101">
        <f t="shared" si="38"/>
        <v>0</v>
      </c>
      <c r="Q124" s="101">
        <f t="shared" si="38"/>
        <v>0</v>
      </c>
      <c r="R124" s="101">
        <f t="shared" si="38"/>
        <v>0</v>
      </c>
      <c r="S124" s="101">
        <f t="shared" si="38"/>
        <v>0</v>
      </c>
    </row>
    <row r="125" spans="10:19" ht="19.95" hidden="1" customHeight="1" x14ac:dyDescent="0.3">
      <c r="J125" s="80" t="s">
        <v>2063</v>
      </c>
      <c r="K125" s="114"/>
      <c r="L125" s="115"/>
      <c r="M125" s="116">
        <f t="shared" ref="M125:M130" si="39">SUM(N125:S125)</f>
        <v>0</v>
      </c>
      <c r="N125" s="117">
        <v>0</v>
      </c>
      <c r="O125" s="90"/>
      <c r="P125" s="90"/>
      <c r="Q125" s="90"/>
      <c r="R125" s="90"/>
      <c r="S125" s="90"/>
    </row>
    <row r="126" spans="10:19" ht="19.95" hidden="1" customHeight="1" x14ac:dyDescent="0.3">
      <c r="J126" s="80" t="s">
        <v>2065</v>
      </c>
      <c r="K126" s="114"/>
      <c r="L126" s="118"/>
      <c r="M126" s="116">
        <f t="shared" si="39"/>
        <v>33018</v>
      </c>
      <c r="N126" s="117">
        <f t="shared" ref="N126:S126" si="40">+N124-N125</f>
        <v>33018</v>
      </c>
      <c r="O126" s="93">
        <f t="shared" si="40"/>
        <v>0</v>
      </c>
      <c r="P126" s="93">
        <f t="shared" si="40"/>
        <v>0</v>
      </c>
      <c r="Q126" s="93">
        <f t="shared" si="40"/>
        <v>0</v>
      </c>
      <c r="R126" s="93">
        <f t="shared" si="40"/>
        <v>0</v>
      </c>
      <c r="S126" s="93">
        <f t="shared" si="40"/>
        <v>0</v>
      </c>
    </row>
    <row r="127" spans="10:19" ht="15" customHeight="1" x14ac:dyDescent="0.3">
      <c r="K127" s="88" t="s">
        <v>2229</v>
      </c>
      <c r="L127" s="109" t="s">
        <v>2230</v>
      </c>
      <c r="M127" s="103">
        <f t="shared" si="39"/>
        <v>21018</v>
      </c>
      <c r="N127" s="110">
        <v>21018</v>
      </c>
      <c r="O127" s="110"/>
      <c r="P127" s="110"/>
      <c r="Q127" s="110"/>
      <c r="R127" s="110"/>
      <c r="S127" s="110"/>
    </row>
    <row r="128" spans="10:19" ht="15" customHeight="1" x14ac:dyDescent="0.3">
      <c r="K128" s="88" t="s">
        <v>2231</v>
      </c>
      <c r="L128" s="109" t="s">
        <v>2232</v>
      </c>
      <c r="M128" s="103">
        <f t="shared" si="39"/>
        <v>5000</v>
      </c>
      <c r="N128" s="110">
        <v>5000</v>
      </c>
      <c r="O128" s="110"/>
      <c r="P128" s="110"/>
      <c r="Q128" s="110"/>
      <c r="R128" s="110"/>
      <c r="S128" s="110"/>
    </row>
    <row r="129" spans="10:19" ht="15" customHeight="1" x14ac:dyDescent="0.3">
      <c r="K129" s="88" t="s">
        <v>2233</v>
      </c>
      <c r="L129" s="109" t="s">
        <v>2234</v>
      </c>
      <c r="M129" s="103">
        <f t="shared" si="39"/>
        <v>5000</v>
      </c>
      <c r="N129" s="110">
        <v>5000</v>
      </c>
      <c r="O129" s="110"/>
      <c r="P129" s="110"/>
      <c r="Q129" s="110"/>
      <c r="R129" s="110"/>
      <c r="S129" s="110"/>
    </row>
    <row r="130" spans="10:19" ht="15" customHeight="1" x14ac:dyDescent="0.3">
      <c r="K130" s="88" t="s">
        <v>2235</v>
      </c>
      <c r="L130" s="109" t="s">
        <v>2236</v>
      </c>
      <c r="M130" s="103">
        <f t="shared" si="39"/>
        <v>2000</v>
      </c>
      <c r="N130" s="110">
        <v>2000</v>
      </c>
      <c r="O130" s="110"/>
      <c r="P130" s="110"/>
      <c r="Q130" s="110"/>
      <c r="R130" s="110"/>
      <c r="S130" s="110"/>
    </row>
    <row r="131" spans="10:19" ht="15" customHeight="1" x14ac:dyDescent="0.3">
      <c r="J131" s="80" t="s">
        <v>2066</v>
      </c>
      <c r="K131" s="99" t="s">
        <v>2237</v>
      </c>
      <c r="L131" s="100" t="s">
        <v>2238</v>
      </c>
      <c r="M131" s="101">
        <f t="shared" si="32"/>
        <v>126</v>
      </c>
      <c r="N131" s="101">
        <f t="shared" ref="N131:S131" si="41">SUM(N134:N137)</f>
        <v>126</v>
      </c>
      <c r="O131" s="101">
        <f t="shared" si="41"/>
        <v>0</v>
      </c>
      <c r="P131" s="101">
        <f t="shared" si="41"/>
        <v>0</v>
      </c>
      <c r="Q131" s="101">
        <f t="shared" si="41"/>
        <v>0</v>
      </c>
      <c r="R131" s="101">
        <f t="shared" si="41"/>
        <v>0</v>
      </c>
      <c r="S131" s="101">
        <f t="shared" si="41"/>
        <v>0</v>
      </c>
    </row>
    <row r="132" spans="10:19" ht="19.95" hidden="1" customHeight="1" x14ac:dyDescent="0.3">
      <c r="J132" s="80" t="s">
        <v>2063</v>
      </c>
      <c r="K132" s="88"/>
      <c r="L132" s="97"/>
      <c r="M132" s="105">
        <f t="shared" si="32"/>
        <v>126.44828625000001</v>
      </c>
      <c r="N132" s="90">
        <v>126.44828625000001</v>
      </c>
      <c r="O132" s="90"/>
      <c r="P132" s="90"/>
      <c r="Q132" s="90"/>
      <c r="R132" s="90"/>
      <c r="S132" s="90"/>
    </row>
    <row r="133" spans="10:19" ht="19.95" hidden="1" customHeight="1" x14ac:dyDescent="0.3">
      <c r="J133" s="80" t="s">
        <v>2065</v>
      </c>
      <c r="K133" s="91"/>
      <c r="L133" s="98"/>
      <c r="M133" s="106">
        <f t="shared" si="32"/>
        <v>-0.44828625000000955</v>
      </c>
      <c r="N133" s="93">
        <f t="shared" ref="N133:S133" si="42">+N131-N132</f>
        <v>-0.44828625000000955</v>
      </c>
      <c r="O133" s="93">
        <f t="shared" si="42"/>
        <v>0</v>
      </c>
      <c r="P133" s="93">
        <f t="shared" si="42"/>
        <v>0</v>
      </c>
      <c r="Q133" s="93">
        <f t="shared" si="42"/>
        <v>0</v>
      </c>
      <c r="R133" s="93">
        <f t="shared" si="42"/>
        <v>0</v>
      </c>
      <c r="S133" s="93">
        <f t="shared" si="42"/>
        <v>0</v>
      </c>
    </row>
    <row r="134" spans="10:19" ht="17.399999999999999" customHeight="1" x14ac:dyDescent="0.3">
      <c r="K134" s="88" t="s">
        <v>2239</v>
      </c>
      <c r="L134" s="109" t="s">
        <v>2240</v>
      </c>
      <c r="M134" s="103">
        <f t="shared" si="32"/>
        <v>25</v>
      </c>
      <c r="N134" s="110">
        <v>25</v>
      </c>
      <c r="O134" s="110"/>
      <c r="P134" s="110"/>
      <c r="Q134" s="110"/>
      <c r="R134" s="110"/>
      <c r="S134" s="110"/>
    </row>
    <row r="135" spans="10:19" ht="31.95" customHeight="1" x14ac:dyDescent="0.3">
      <c r="K135" s="88" t="s">
        <v>2241</v>
      </c>
      <c r="L135" s="109" t="s">
        <v>2242</v>
      </c>
      <c r="M135" s="103">
        <f t="shared" si="32"/>
        <v>26</v>
      </c>
      <c r="N135" s="110">
        <v>26</v>
      </c>
      <c r="O135" s="110"/>
      <c r="P135" s="110"/>
      <c r="Q135" s="110"/>
      <c r="R135" s="110"/>
      <c r="S135" s="110"/>
    </row>
    <row r="136" spans="10:19" ht="13.95" customHeight="1" x14ac:dyDescent="0.3">
      <c r="K136" s="88" t="s">
        <v>2243</v>
      </c>
      <c r="L136" s="109" t="s">
        <v>2244</v>
      </c>
      <c r="M136" s="103">
        <f t="shared" si="32"/>
        <v>24</v>
      </c>
      <c r="N136" s="110">
        <v>24</v>
      </c>
      <c r="O136" s="110"/>
      <c r="P136" s="110"/>
      <c r="Q136" s="110"/>
      <c r="R136" s="110"/>
      <c r="S136" s="110"/>
    </row>
    <row r="137" spans="10:19" ht="31.95" customHeight="1" x14ac:dyDescent="0.3">
      <c r="K137" s="88" t="s">
        <v>2245</v>
      </c>
      <c r="L137" s="109" t="s">
        <v>2246</v>
      </c>
      <c r="M137" s="103">
        <f t="shared" si="32"/>
        <v>51</v>
      </c>
      <c r="N137" s="110">
        <v>51</v>
      </c>
      <c r="O137" s="110"/>
      <c r="P137" s="110"/>
      <c r="Q137" s="110"/>
      <c r="R137" s="110"/>
      <c r="S137" s="110"/>
    </row>
    <row r="138" spans="10:19" ht="20.399999999999999" customHeight="1" x14ac:dyDescent="0.3">
      <c r="K138" s="99" t="s">
        <v>2247</v>
      </c>
      <c r="L138" s="100" t="s">
        <v>2248</v>
      </c>
      <c r="M138" s="101">
        <f t="shared" si="32"/>
        <v>5447</v>
      </c>
      <c r="N138" s="101">
        <f t="shared" ref="N138:S138" si="43">SUM(N141:N143)</f>
        <v>1897</v>
      </c>
      <c r="O138" s="101">
        <f t="shared" si="43"/>
        <v>0</v>
      </c>
      <c r="P138" s="101">
        <f t="shared" si="43"/>
        <v>0</v>
      </c>
      <c r="Q138" s="101">
        <f t="shared" si="43"/>
        <v>0</v>
      </c>
      <c r="R138" s="101">
        <f t="shared" si="43"/>
        <v>2550</v>
      </c>
      <c r="S138" s="101">
        <f t="shared" si="43"/>
        <v>1000</v>
      </c>
    </row>
    <row r="139" spans="10:19" ht="15" hidden="1" customHeight="1" x14ac:dyDescent="0.3">
      <c r="K139" s="88"/>
      <c r="L139" s="97"/>
      <c r="M139" s="105">
        <f t="shared" si="32"/>
        <v>1896.72429375</v>
      </c>
      <c r="N139" s="90">
        <v>1896.72429375</v>
      </c>
      <c r="O139" s="90"/>
      <c r="P139" s="90"/>
      <c r="Q139" s="90"/>
      <c r="R139" s="90"/>
      <c r="S139" s="90"/>
    </row>
    <row r="140" spans="10:19" ht="15" hidden="1" customHeight="1" x14ac:dyDescent="0.3">
      <c r="K140" s="91"/>
      <c r="L140" s="98"/>
      <c r="M140" s="106">
        <f t="shared" si="32"/>
        <v>3550.27570625</v>
      </c>
      <c r="N140" s="93">
        <f t="shared" ref="N140:S140" si="44">+N138-N139</f>
        <v>0.27570624999998472</v>
      </c>
      <c r="O140" s="93">
        <f t="shared" si="44"/>
        <v>0</v>
      </c>
      <c r="P140" s="93">
        <f t="shared" si="44"/>
        <v>0</v>
      </c>
      <c r="Q140" s="93">
        <f t="shared" si="44"/>
        <v>0</v>
      </c>
      <c r="R140" s="93">
        <f t="shared" si="44"/>
        <v>2550</v>
      </c>
      <c r="S140" s="93">
        <f t="shared" si="44"/>
        <v>1000</v>
      </c>
    </row>
    <row r="141" spans="10:19" ht="15" customHeight="1" x14ac:dyDescent="0.3">
      <c r="K141" s="88" t="s">
        <v>2249</v>
      </c>
      <c r="L141" s="109" t="s">
        <v>2250</v>
      </c>
      <c r="M141" s="103">
        <f t="shared" si="32"/>
        <v>1630</v>
      </c>
      <c r="N141" s="110">
        <v>1130</v>
      </c>
      <c r="O141" s="110"/>
      <c r="P141" s="110"/>
      <c r="Q141" s="110"/>
      <c r="R141" s="110"/>
      <c r="S141" s="110">
        <v>500</v>
      </c>
    </row>
    <row r="142" spans="10:19" ht="15" customHeight="1" x14ac:dyDescent="0.3">
      <c r="K142" s="88" t="s">
        <v>2251</v>
      </c>
      <c r="L142" s="109" t="s">
        <v>2252</v>
      </c>
      <c r="M142" s="103">
        <f t="shared" si="32"/>
        <v>700</v>
      </c>
      <c r="N142" s="110">
        <v>200</v>
      </c>
      <c r="O142" s="110"/>
      <c r="P142" s="110"/>
      <c r="Q142" s="110"/>
      <c r="R142" s="110"/>
      <c r="S142" s="110">
        <v>500</v>
      </c>
    </row>
    <row r="143" spans="10:19" ht="15" customHeight="1" x14ac:dyDescent="0.3">
      <c r="K143" s="88" t="s">
        <v>2253</v>
      </c>
      <c r="L143" s="109" t="s">
        <v>2254</v>
      </c>
      <c r="M143" s="103">
        <f t="shared" si="32"/>
        <v>3117</v>
      </c>
      <c r="N143" s="110">
        <v>567</v>
      </c>
      <c r="O143" s="110"/>
      <c r="P143" s="110"/>
      <c r="Q143" s="110"/>
      <c r="R143" s="110">
        <v>2550</v>
      </c>
      <c r="S143" s="110"/>
    </row>
    <row r="144" spans="10:19" ht="17.399999999999999" customHeight="1" x14ac:dyDescent="0.3">
      <c r="J144" s="80" t="s">
        <v>2066</v>
      </c>
      <c r="K144" s="94">
        <v>3</v>
      </c>
      <c r="L144" s="95" t="s">
        <v>2255</v>
      </c>
      <c r="M144" s="96">
        <f t="shared" si="32"/>
        <v>50518</v>
      </c>
      <c r="N144" s="96">
        <f t="shared" ref="N144:S144" si="45">+N147+N152+N158+N164+N171</f>
        <v>47308</v>
      </c>
      <c r="O144" s="96">
        <f t="shared" si="45"/>
        <v>0</v>
      </c>
      <c r="P144" s="96">
        <f t="shared" si="45"/>
        <v>0</v>
      </c>
      <c r="Q144" s="96">
        <f t="shared" si="45"/>
        <v>0</v>
      </c>
      <c r="R144" s="96">
        <f t="shared" si="45"/>
        <v>1050</v>
      </c>
      <c r="S144" s="96">
        <f t="shared" si="45"/>
        <v>2160</v>
      </c>
    </row>
    <row r="145" spans="10:19" ht="15" hidden="1" customHeight="1" x14ac:dyDescent="0.3">
      <c r="J145" s="80" t="s">
        <v>2063</v>
      </c>
      <c r="K145" s="88"/>
      <c r="L145" s="97"/>
      <c r="M145" s="105">
        <f t="shared" ref="M145:M176" si="46">SUM(N145:S145)</f>
        <v>0</v>
      </c>
      <c r="N145" s="90"/>
      <c r="O145" s="90"/>
      <c r="P145" s="90"/>
      <c r="Q145" s="90"/>
      <c r="R145" s="90"/>
      <c r="S145" s="90"/>
    </row>
    <row r="146" spans="10:19" ht="15" hidden="1" customHeight="1" x14ac:dyDescent="0.3">
      <c r="J146" s="80" t="s">
        <v>2065</v>
      </c>
      <c r="K146" s="91"/>
      <c r="L146" s="98"/>
      <c r="M146" s="106">
        <f t="shared" si="46"/>
        <v>50518</v>
      </c>
      <c r="N146" s="93">
        <f t="shared" ref="N146:S146" si="47">+N144-N145</f>
        <v>47308</v>
      </c>
      <c r="O146" s="93">
        <f t="shared" si="47"/>
        <v>0</v>
      </c>
      <c r="P146" s="93">
        <f t="shared" si="47"/>
        <v>0</v>
      </c>
      <c r="Q146" s="93">
        <f t="shared" si="47"/>
        <v>0</v>
      </c>
      <c r="R146" s="93">
        <f t="shared" si="47"/>
        <v>1050</v>
      </c>
      <c r="S146" s="93">
        <f t="shared" si="47"/>
        <v>2160</v>
      </c>
    </row>
    <row r="147" spans="10:19" ht="13.95" customHeight="1" x14ac:dyDescent="0.3">
      <c r="K147" s="99" t="s">
        <v>2256</v>
      </c>
      <c r="L147" s="100" t="s">
        <v>2257</v>
      </c>
      <c r="M147" s="101">
        <f t="shared" si="46"/>
        <v>1307</v>
      </c>
      <c r="N147" s="101">
        <f t="shared" ref="N147:S147" si="48">SUM(N150:N151)</f>
        <v>1307</v>
      </c>
      <c r="O147" s="101">
        <f t="shared" si="48"/>
        <v>0</v>
      </c>
      <c r="P147" s="101">
        <f t="shared" si="48"/>
        <v>0</v>
      </c>
      <c r="Q147" s="101">
        <f t="shared" si="48"/>
        <v>0</v>
      </c>
      <c r="R147" s="101">
        <f t="shared" si="48"/>
        <v>0</v>
      </c>
      <c r="S147" s="101">
        <f t="shared" si="48"/>
        <v>0</v>
      </c>
    </row>
    <row r="148" spans="10:19" ht="15" hidden="1" customHeight="1" x14ac:dyDescent="0.3">
      <c r="K148" s="88"/>
      <c r="L148" s="97"/>
      <c r="M148" s="105">
        <f t="shared" si="46"/>
        <v>1306.63229125</v>
      </c>
      <c r="N148" s="90">
        <v>1306.63229125</v>
      </c>
      <c r="O148" s="90"/>
      <c r="P148" s="90"/>
      <c r="Q148" s="90"/>
      <c r="R148" s="90"/>
      <c r="S148" s="90"/>
    </row>
    <row r="149" spans="10:19" ht="15" hidden="1" customHeight="1" x14ac:dyDescent="0.3">
      <c r="K149" s="91"/>
      <c r="L149" s="98"/>
      <c r="M149" s="106">
        <f t="shared" si="46"/>
        <v>0.36770875000001979</v>
      </c>
      <c r="N149" s="93">
        <f t="shared" ref="N149:S149" si="49">+N147-N148</f>
        <v>0.36770875000001979</v>
      </c>
      <c r="O149" s="93">
        <f t="shared" si="49"/>
        <v>0</v>
      </c>
      <c r="P149" s="93">
        <f t="shared" si="49"/>
        <v>0</v>
      </c>
      <c r="Q149" s="93">
        <f t="shared" si="49"/>
        <v>0</v>
      </c>
      <c r="R149" s="93">
        <f t="shared" si="49"/>
        <v>0</v>
      </c>
      <c r="S149" s="93">
        <f t="shared" si="49"/>
        <v>0</v>
      </c>
    </row>
    <row r="150" spans="10:19" ht="15" customHeight="1" x14ac:dyDescent="0.3">
      <c r="K150" s="88" t="s">
        <v>2258</v>
      </c>
      <c r="L150" s="109" t="s">
        <v>2259</v>
      </c>
      <c r="M150" s="103">
        <f t="shared" si="46"/>
        <v>464</v>
      </c>
      <c r="N150" s="110">
        <v>464</v>
      </c>
      <c r="O150" s="110"/>
      <c r="P150" s="110"/>
      <c r="Q150" s="110"/>
      <c r="R150" s="110"/>
      <c r="S150" s="110"/>
    </row>
    <row r="151" spans="10:19" ht="15" customHeight="1" x14ac:dyDescent="0.3">
      <c r="K151" s="88" t="s">
        <v>2260</v>
      </c>
      <c r="L151" s="109" t="s">
        <v>2261</v>
      </c>
      <c r="M151" s="103">
        <f t="shared" si="46"/>
        <v>843</v>
      </c>
      <c r="N151" s="110">
        <v>843</v>
      </c>
      <c r="O151" s="110"/>
      <c r="P151" s="110"/>
      <c r="Q151" s="110"/>
      <c r="R151" s="110"/>
      <c r="S151" s="110"/>
    </row>
    <row r="152" spans="10:19" ht="14.4" customHeight="1" x14ac:dyDescent="0.3">
      <c r="K152" s="99" t="s">
        <v>2262</v>
      </c>
      <c r="L152" s="100" t="s">
        <v>2263</v>
      </c>
      <c r="M152" s="101">
        <f t="shared" si="46"/>
        <v>3124</v>
      </c>
      <c r="N152" s="101">
        <f t="shared" ref="N152:S152" si="50">SUM(N155:N157)</f>
        <v>1264</v>
      </c>
      <c r="O152" s="101">
        <f t="shared" si="50"/>
        <v>0</v>
      </c>
      <c r="P152" s="101">
        <f t="shared" si="50"/>
        <v>0</v>
      </c>
      <c r="Q152" s="101">
        <f t="shared" si="50"/>
        <v>0</v>
      </c>
      <c r="R152" s="101">
        <f t="shared" si="50"/>
        <v>100</v>
      </c>
      <c r="S152" s="101">
        <f t="shared" si="50"/>
        <v>1760</v>
      </c>
    </row>
    <row r="153" spans="10:19" ht="15" hidden="1" customHeight="1" x14ac:dyDescent="0.3">
      <c r="K153" s="88"/>
      <c r="L153" s="97"/>
      <c r="M153" s="105">
        <f t="shared" si="46"/>
        <v>1264.4828625</v>
      </c>
      <c r="N153" s="90">
        <v>1264.4828625</v>
      </c>
      <c r="O153" s="90"/>
      <c r="P153" s="90"/>
      <c r="Q153" s="90"/>
      <c r="R153" s="90"/>
      <c r="S153" s="90"/>
    </row>
    <row r="154" spans="10:19" ht="15" hidden="1" customHeight="1" x14ac:dyDescent="0.3">
      <c r="K154" s="91"/>
      <c r="L154" s="98"/>
      <c r="M154" s="106">
        <f t="shared" si="46"/>
        <v>1859.5171375</v>
      </c>
      <c r="N154" s="93">
        <f t="shared" ref="N154:S154" si="51">+N152-N153</f>
        <v>-0.48286250000001019</v>
      </c>
      <c r="O154" s="93">
        <f t="shared" si="51"/>
        <v>0</v>
      </c>
      <c r="P154" s="93">
        <f t="shared" si="51"/>
        <v>0</v>
      </c>
      <c r="Q154" s="93">
        <f t="shared" si="51"/>
        <v>0</v>
      </c>
      <c r="R154" s="93">
        <f t="shared" si="51"/>
        <v>100</v>
      </c>
      <c r="S154" s="93">
        <f t="shared" si="51"/>
        <v>1760</v>
      </c>
    </row>
    <row r="155" spans="10:19" ht="15" customHeight="1" x14ac:dyDescent="0.3">
      <c r="K155" s="88" t="s">
        <v>2264</v>
      </c>
      <c r="L155" s="109" t="s">
        <v>2265</v>
      </c>
      <c r="M155" s="103">
        <f t="shared" si="46"/>
        <v>2260</v>
      </c>
      <c r="N155" s="110">
        <v>660</v>
      </c>
      <c r="O155" s="110"/>
      <c r="P155" s="110"/>
      <c r="Q155" s="110"/>
      <c r="R155" s="110">
        <v>100</v>
      </c>
      <c r="S155" s="110">
        <v>1500</v>
      </c>
    </row>
    <row r="156" spans="10:19" ht="15" customHeight="1" x14ac:dyDescent="0.3">
      <c r="K156" s="88" t="s">
        <v>2266</v>
      </c>
      <c r="L156" s="109" t="s">
        <v>2267</v>
      </c>
      <c r="M156" s="103">
        <f t="shared" si="46"/>
        <v>464</v>
      </c>
      <c r="N156" s="110">
        <v>304</v>
      </c>
      <c r="O156" s="110"/>
      <c r="P156" s="110"/>
      <c r="Q156" s="110"/>
      <c r="R156" s="110"/>
      <c r="S156" s="110">
        <v>160</v>
      </c>
    </row>
    <row r="157" spans="10:19" ht="15" customHeight="1" x14ac:dyDescent="0.3">
      <c r="K157" s="88" t="s">
        <v>2268</v>
      </c>
      <c r="L157" s="109" t="s">
        <v>2269</v>
      </c>
      <c r="M157" s="103">
        <f t="shared" si="46"/>
        <v>400</v>
      </c>
      <c r="N157" s="110">
        <v>300</v>
      </c>
      <c r="O157" s="110"/>
      <c r="P157" s="110"/>
      <c r="Q157" s="110"/>
      <c r="R157" s="110"/>
      <c r="S157" s="110">
        <v>100</v>
      </c>
    </row>
    <row r="158" spans="10:19" ht="15" customHeight="1" x14ac:dyDescent="0.3">
      <c r="K158" s="99" t="s">
        <v>2270</v>
      </c>
      <c r="L158" s="100" t="s">
        <v>2271</v>
      </c>
      <c r="M158" s="101">
        <f t="shared" si="46"/>
        <v>1060</v>
      </c>
      <c r="N158" s="101">
        <f t="shared" ref="N158:S158" si="52">SUM(N161:N163)</f>
        <v>210</v>
      </c>
      <c r="O158" s="101">
        <f t="shared" si="52"/>
        <v>0</v>
      </c>
      <c r="P158" s="101">
        <f t="shared" si="52"/>
        <v>0</v>
      </c>
      <c r="Q158" s="101">
        <f t="shared" si="52"/>
        <v>0</v>
      </c>
      <c r="R158" s="101">
        <f t="shared" si="52"/>
        <v>450</v>
      </c>
      <c r="S158" s="101">
        <f t="shared" si="52"/>
        <v>400</v>
      </c>
    </row>
    <row r="159" spans="10:19" ht="15" hidden="1" customHeight="1" x14ac:dyDescent="0.3">
      <c r="K159" s="88"/>
      <c r="L159" s="97"/>
      <c r="M159" s="105">
        <f t="shared" si="46"/>
        <v>210</v>
      </c>
      <c r="N159" s="90">
        <v>210</v>
      </c>
      <c r="O159" s="90"/>
      <c r="P159" s="90"/>
      <c r="Q159" s="90"/>
      <c r="R159" s="117"/>
      <c r="S159" s="117"/>
    </row>
    <row r="160" spans="10:19" ht="15" hidden="1" customHeight="1" x14ac:dyDescent="0.3">
      <c r="K160" s="91"/>
      <c r="L160" s="98"/>
      <c r="M160" s="106">
        <f t="shared" si="46"/>
        <v>850</v>
      </c>
      <c r="N160" s="93">
        <f t="shared" ref="N160:S160" si="53">+N158-N159</f>
        <v>0</v>
      </c>
      <c r="O160" s="93">
        <f t="shared" si="53"/>
        <v>0</v>
      </c>
      <c r="P160" s="93">
        <f t="shared" si="53"/>
        <v>0</v>
      </c>
      <c r="Q160" s="93">
        <f t="shared" si="53"/>
        <v>0</v>
      </c>
      <c r="R160" s="117">
        <f t="shared" si="53"/>
        <v>450</v>
      </c>
      <c r="S160" s="117">
        <f t="shared" si="53"/>
        <v>400</v>
      </c>
    </row>
    <row r="161" spans="10:19" ht="15" customHeight="1" x14ac:dyDescent="0.3">
      <c r="K161" s="88" t="s">
        <v>2272</v>
      </c>
      <c r="L161" s="109" t="s">
        <v>2273</v>
      </c>
      <c r="M161" s="103">
        <f t="shared" si="46"/>
        <v>270</v>
      </c>
      <c r="N161" s="110">
        <v>70</v>
      </c>
      <c r="O161" s="110"/>
      <c r="P161" s="110"/>
      <c r="Q161" s="110"/>
      <c r="R161" s="110">
        <v>150</v>
      </c>
      <c r="S161" s="110">
        <v>50</v>
      </c>
    </row>
    <row r="162" spans="10:19" ht="15" customHeight="1" x14ac:dyDescent="0.3">
      <c r="K162" s="88" t="s">
        <v>2274</v>
      </c>
      <c r="L162" s="109" t="s">
        <v>2275</v>
      </c>
      <c r="M162" s="103">
        <f t="shared" si="46"/>
        <v>420</v>
      </c>
      <c r="N162" s="110">
        <v>70</v>
      </c>
      <c r="O162" s="110"/>
      <c r="P162" s="110"/>
      <c r="Q162" s="110"/>
      <c r="R162" s="110">
        <v>150</v>
      </c>
      <c r="S162" s="110">
        <v>200</v>
      </c>
    </row>
    <row r="163" spans="10:19" ht="15" customHeight="1" x14ac:dyDescent="0.3">
      <c r="K163" s="88" t="s">
        <v>2276</v>
      </c>
      <c r="L163" s="109" t="s">
        <v>2277</v>
      </c>
      <c r="M163" s="103">
        <f t="shared" si="46"/>
        <v>370</v>
      </c>
      <c r="N163" s="110">
        <v>70</v>
      </c>
      <c r="O163" s="110"/>
      <c r="P163" s="110"/>
      <c r="Q163" s="110"/>
      <c r="R163" s="110">
        <v>150</v>
      </c>
      <c r="S163" s="110">
        <v>150</v>
      </c>
    </row>
    <row r="164" spans="10:19" ht="15" customHeight="1" x14ac:dyDescent="0.3">
      <c r="K164" s="99" t="s">
        <v>2278</v>
      </c>
      <c r="L164" s="100" t="s">
        <v>2279</v>
      </c>
      <c r="M164" s="101">
        <f t="shared" si="46"/>
        <v>43527</v>
      </c>
      <c r="N164" s="101">
        <f t="shared" ref="N164:S164" si="54">SUM(N167:N170)</f>
        <v>43027</v>
      </c>
      <c r="O164" s="101">
        <f t="shared" si="54"/>
        <v>0</v>
      </c>
      <c r="P164" s="101">
        <f t="shared" si="54"/>
        <v>0</v>
      </c>
      <c r="Q164" s="101">
        <f t="shared" si="54"/>
        <v>0</v>
      </c>
      <c r="R164" s="101">
        <f t="shared" si="54"/>
        <v>500</v>
      </c>
      <c r="S164" s="101">
        <f t="shared" si="54"/>
        <v>0</v>
      </c>
    </row>
    <row r="165" spans="10:19" ht="15" hidden="1" customHeight="1" x14ac:dyDescent="0.3">
      <c r="K165" s="88"/>
      <c r="L165" s="97"/>
      <c r="M165" s="105">
        <f t="shared" si="46"/>
        <v>43027.890069273912</v>
      </c>
      <c r="N165" s="90">
        <v>43027.890069273912</v>
      </c>
      <c r="O165" s="90"/>
      <c r="P165" s="90"/>
      <c r="Q165" s="90"/>
      <c r="R165" s="90"/>
      <c r="S165" s="90"/>
    </row>
    <row r="166" spans="10:19" ht="15" hidden="1" customHeight="1" x14ac:dyDescent="0.3">
      <c r="K166" s="91"/>
      <c r="L166" s="98"/>
      <c r="M166" s="106">
        <f t="shared" si="46"/>
        <v>499.10993072608835</v>
      </c>
      <c r="N166" s="93">
        <f t="shared" ref="N166:S166" si="55">+N164-N165</f>
        <v>-0.89006927391164936</v>
      </c>
      <c r="O166" s="93">
        <f t="shared" si="55"/>
        <v>0</v>
      </c>
      <c r="P166" s="93">
        <f t="shared" si="55"/>
        <v>0</v>
      </c>
      <c r="Q166" s="93">
        <f t="shared" si="55"/>
        <v>0</v>
      </c>
      <c r="R166" s="93">
        <f t="shared" si="55"/>
        <v>500</v>
      </c>
      <c r="S166" s="93">
        <f t="shared" si="55"/>
        <v>0</v>
      </c>
    </row>
    <row r="167" spans="10:19" ht="15" customHeight="1" x14ac:dyDescent="0.3">
      <c r="K167" s="88" t="s">
        <v>2280</v>
      </c>
      <c r="L167" s="109" t="s">
        <v>2281</v>
      </c>
      <c r="M167" s="103">
        <f t="shared" si="46"/>
        <v>15526</v>
      </c>
      <c r="N167" s="110">
        <v>15526</v>
      </c>
      <c r="O167" s="110"/>
      <c r="P167" s="110"/>
      <c r="Q167" s="110"/>
      <c r="R167" s="110"/>
      <c r="S167" s="110"/>
    </row>
    <row r="168" spans="10:19" ht="12.6" customHeight="1" x14ac:dyDescent="0.3">
      <c r="K168" s="88" t="s">
        <v>2282</v>
      </c>
      <c r="L168" s="109" t="s">
        <v>2283</v>
      </c>
      <c r="M168" s="103">
        <f t="shared" si="46"/>
        <v>2100</v>
      </c>
      <c r="N168" s="110">
        <v>2100</v>
      </c>
      <c r="O168" s="110"/>
      <c r="P168" s="110"/>
      <c r="Q168" s="110"/>
      <c r="R168" s="110"/>
      <c r="S168" s="110"/>
    </row>
    <row r="169" spans="10:19" ht="19.2" customHeight="1" x14ac:dyDescent="0.3">
      <c r="K169" s="88" t="s">
        <v>2284</v>
      </c>
      <c r="L169" s="109" t="s">
        <v>2285</v>
      </c>
      <c r="M169" s="103">
        <f t="shared" si="46"/>
        <v>2607</v>
      </c>
      <c r="N169" s="110">
        <v>2107</v>
      </c>
      <c r="O169" s="110"/>
      <c r="P169" s="110"/>
      <c r="Q169" s="110"/>
      <c r="R169" s="110">
        <v>500</v>
      </c>
      <c r="S169" s="110"/>
    </row>
    <row r="170" spans="10:19" ht="15" customHeight="1" x14ac:dyDescent="0.3">
      <c r="K170" s="88" t="s">
        <v>2286</v>
      </c>
      <c r="L170" s="109" t="s">
        <v>2287</v>
      </c>
      <c r="M170" s="103">
        <f t="shared" si="46"/>
        <v>23294</v>
      </c>
      <c r="N170" s="110">
        <v>23294</v>
      </c>
      <c r="O170" s="110"/>
      <c r="P170" s="110"/>
      <c r="Q170" s="110"/>
      <c r="R170" s="110"/>
      <c r="S170" s="110"/>
    </row>
    <row r="171" spans="10:19" ht="15" customHeight="1" x14ac:dyDescent="0.3">
      <c r="K171" s="99" t="s">
        <v>2288</v>
      </c>
      <c r="L171" s="100" t="s">
        <v>2289</v>
      </c>
      <c r="M171" s="101">
        <f t="shared" si="46"/>
        <v>1500</v>
      </c>
      <c r="N171" s="101">
        <f t="shared" ref="N171:S171" si="56">SUM(N174:N175)</f>
        <v>1500</v>
      </c>
      <c r="O171" s="101">
        <f t="shared" si="56"/>
        <v>0</v>
      </c>
      <c r="P171" s="101">
        <f t="shared" si="56"/>
        <v>0</v>
      </c>
      <c r="Q171" s="101">
        <f t="shared" si="56"/>
        <v>0</v>
      </c>
      <c r="R171" s="101">
        <f t="shared" si="56"/>
        <v>0</v>
      </c>
      <c r="S171" s="101">
        <f t="shared" si="56"/>
        <v>0</v>
      </c>
    </row>
    <row r="172" spans="10:19" ht="15" hidden="1" customHeight="1" x14ac:dyDescent="0.3">
      <c r="K172" s="88"/>
      <c r="L172" s="97"/>
      <c r="M172" s="105">
        <f t="shared" si="46"/>
        <v>0</v>
      </c>
      <c r="N172" s="90"/>
      <c r="O172" s="90"/>
      <c r="P172" s="90"/>
      <c r="Q172" s="90"/>
      <c r="R172" s="90"/>
      <c r="S172" s="90"/>
    </row>
    <row r="173" spans="10:19" ht="15" hidden="1" customHeight="1" x14ac:dyDescent="0.3">
      <c r="K173" s="91"/>
      <c r="L173" s="119"/>
      <c r="M173" s="106">
        <f t="shared" si="46"/>
        <v>1500</v>
      </c>
      <c r="N173" s="93">
        <f t="shared" ref="N173:S173" si="57">+N171-N172</f>
        <v>1500</v>
      </c>
      <c r="O173" s="93">
        <f t="shared" si="57"/>
        <v>0</v>
      </c>
      <c r="P173" s="93">
        <f t="shared" si="57"/>
        <v>0</v>
      </c>
      <c r="Q173" s="93">
        <f t="shared" si="57"/>
        <v>0</v>
      </c>
      <c r="R173" s="93">
        <f t="shared" si="57"/>
        <v>0</v>
      </c>
      <c r="S173" s="93">
        <f t="shared" si="57"/>
        <v>0</v>
      </c>
    </row>
    <row r="174" spans="10:19" ht="15" customHeight="1" x14ac:dyDescent="0.3">
      <c r="K174" s="120" t="s">
        <v>2290</v>
      </c>
      <c r="L174" s="121" t="s">
        <v>2291</v>
      </c>
      <c r="M174" s="122">
        <f t="shared" si="46"/>
        <v>1100</v>
      </c>
      <c r="N174" s="110">
        <v>1100</v>
      </c>
      <c r="O174" s="110"/>
      <c r="P174" s="110"/>
      <c r="Q174" s="110"/>
      <c r="R174" s="110"/>
      <c r="S174" s="110"/>
    </row>
    <row r="175" spans="10:19" ht="15" customHeight="1" x14ac:dyDescent="0.3">
      <c r="K175" s="120" t="s">
        <v>2292</v>
      </c>
      <c r="L175" s="121" t="s">
        <v>2293</v>
      </c>
      <c r="M175" s="122">
        <f t="shared" si="46"/>
        <v>400</v>
      </c>
      <c r="N175" s="110">
        <v>400</v>
      </c>
      <c r="O175" s="110"/>
      <c r="P175" s="110"/>
      <c r="Q175" s="110"/>
      <c r="R175" s="110"/>
      <c r="S175" s="110"/>
    </row>
    <row r="176" spans="10:19" ht="15" customHeight="1" x14ac:dyDescent="0.3">
      <c r="J176" s="80" t="s">
        <v>2066</v>
      </c>
      <c r="K176" s="94">
        <v>4</v>
      </c>
      <c r="L176" s="95" t="s">
        <v>2294</v>
      </c>
      <c r="M176" s="96">
        <f t="shared" si="46"/>
        <v>51837</v>
      </c>
      <c r="N176" s="96">
        <f t="shared" ref="N176:S176" si="58">+N179+N183+N187+N191+N195+N199+N206</f>
        <v>14837</v>
      </c>
      <c r="O176" s="96">
        <f t="shared" si="58"/>
        <v>0</v>
      </c>
      <c r="P176" s="96">
        <f t="shared" si="58"/>
        <v>0</v>
      </c>
      <c r="Q176" s="96">
        <f t="shared" si="58"/>
        <v>0</v>
      </c>
      <c r="R176" s="96">
        <f t="shared" si="58"/>
        <v>35500</v>
      </c>
      <c r="S176" s="96">
        <f t="shared" si="58"/>
        <v>1500</v>
      </c>
    </row>
    <row r="177" spans="10:19" ht="15" hidden="1" customHeight="1" x14ac:dyDescent="0.3">
      <c r="J177" s="80" t="s">
        <v>2063</v>
      </c>
      <c r="K177" s="88"/>
      <c r="L177" s="97"/>
      <c r="M177" s="105">
        <f t="shared" ref="M177:M198" si="59">SUM(N177:S177)</f>
        <v>53837.055765055702</v>
      </c>
      <c r="N177" s="90">
        <v>16837.055765055706</v>
      </c>
      <c r="O177" s="90">
        <f>+O179+O183+O187+O191+O195+O199+O206</f>
        <v>0</v>
      </c>
      <c r="P177" s="90">
        <f>+P179+P183+P187+P191+P195+P199+P206</f>
        <v>0</v>
      </c>
      <c r="Q177" s="90">
        <f>+Q179+Q183+Q187+Q191+Q195+Q199+Q206</f>
        <v>0</v>
      </c>
      <c r="R177" s="90">
        <f>+R179+R183+R187+R191+R195+R199+R206</f>
        <v>35500</v>
      </c>
      <c r="S177" s="90">
        <f>+S179+S183+S187+S191+S195+S199+S206</f>
        <v>1500</v>
      </c>
    </row>
    <row r="178" spans="10:19" ht="15" hidden="1" customHeight="1" x14ac:dyDescent="0.3">
      <c r="J178" s="80" t="s">
        <v>2065</v>
      </c>
      <c r="K178" s="91"/>
      <c r="L178" s="98"/>
      <c r="M178" s="106">
        <f t="shared" si="59"/>
        <v>-2000.0557650557057</v>
      </c>
      <c r="N178" s="93">
        <f t="shared" ref="N178:S178" si="60">+N176-N177</f>
        <v>-2000.0557650557057</v>
      </c>
      <c r="O178" s="93">
        <f t="shared" si="60"/>
        <v>0</v>
      </c>
      <c r="P178" s="93">
        <f t="shared" si="60"/>
        <v>0</v>
      </c>
      <c r="Q178" s="93">
        <f t="shared" si="60"/>
        <v>0</v>
      </c>
      <c r="R178" s="93">
        <f t="shared" si="60"/>
        <v>0</v>
      </c>
      <c r="S178" s="93">
        <f t="shared" si="60"/>
        <v>0</v>
      </c>
    </row>
    <row r="179" spans="10:19" ht="15" customHeight="1" x14ac:dyDescent="0.3">
      <c r="K179" s="99" t="s">
        <v>2295</v>
      </c>
      <c r="L179" s="100" t="s">
        <v>2296</v>
      </c>
      <c r="M179" s="101">
        <f t="shared" si="59"/>
        <v>900</v>
      </c>
      <c r="N179" s="101">
        <f t="shared" ref="N179:S179" si="61">SUM(N182:N182)</f>
        <v>900</v>
      </c>
      <c r="O179" s="101">
        <f t="shared" si="61"/>
        <v>0</v>
      </c>
      <c r="P179" s="101">
        <f t="shared" si="61"/>
        <v>0</v>
      </c>
      <c r="Q179" s="101">
        <f t="shared" si="61"/>
        <v>0</v>
      </c>
      <c r="R179" s="101">
        <f t="shared" si="61"/>
        <v>0</v>
      </c>
      <c r="S179" s="101">
        <f t="shared" si="61"/>
        <v>0</v>
      </c>
    </row>
    <row r="180" spans="10:19" ht="15" hidden="1" customHeight="1" x14ac:dyDescent="0.3">
      <c r="K180" s="88"/>
      <c r="L180" s="97"/>
      <c r="M180" s="105">
        <f t="shared" si="59"/>
        <v>6299.698577555705</v>
      </c>
      <c r="N180" s="90">
        <v>6299.698577555705</v>
      </c>
      <c r="O180" s="90"/>
      <c r="P180" s="90"/>
      <c r="Q180" s="90"/>
      <c r="R180" s="90"/>
      <c r="S180" s="90"/>
    </row>
    <row r="181" spans="10:19" ht="15" hidden="1" customHeight="1" x14ac:dyDescent="0.3">
      <c r="K181" s="91"/>
      <c r="L181" s="98"/>
      <c r="M181" s="106">
        <f t="shared" si="59"/>
        <v>-5399.698577555705</v>
      </c>
      <c r="N181" s="93">
        <f t="shared" ref="N181:S181" si="62">+N179-N180</f>
        <v>-5399.698577555705</v>
      </c>
      <c r="O181" s="93">
        <f t="shared" si="62"/>
        <v>0</v>
      </c>
      <c r="P181" s="93">
        <f t="shared" si="62"/>
        <v>0</v>
      </c>
      <c r="Q181" s="93">
        <f t="shared" si="62"/>
        <v>0</v>
      </c>
      <c r="R181" s="93">
        <f t="shared" si="62"/>
        <v>0</v>
      </c>
      <c r="S181" s="93">
        <f t="shared" si="62"/>
        <v>0</v>
      </c>
    </row>
    <row r="182" spans="10:19" ht="15" customHeight="1" x14ac:dyDescent="0.3">
      <c r="K182" s="88" t="s">
        <v>2297</v>
      </c>
      <c r="L182" s="109" t="s">
        <v>2298</v>
      </c>
      <c r="M182" s="103">
        <f t="shared" si="59"/>
        <v>900</v>
      </c>
      <c r="N182" s="110">
        <v>900</v>
      </c>
      <c r="O182" s="110"/>
      <c r="P182" s="110"/>
      <c r="Q182" s="110"/>
      <c r="R182" s="110"/>
      <c r="S182" s="110"/>
    </row>
    <row r="183" spans="10:19" ht="15" customHeight="1" x14ac:dyDescent="0.3">
      <c r="K183" s="99" t="s">
        <v>2299</v>
      </c>
      <c r="L183" s="100" t="s">
        <v>2300</v>
      </c>
      <c r="M183" s="101">
        <f t="shared" si="59"/>
        <v>900</v>
      </c>
      <c r="N183" s="101">
        <f t="shared" ref="N183:S183" si="63">SUM(N186:N186)</f>
        <v>900</v>
      </c>
      <c r="O183" s="101">
        <f t="shared" si="63"/>
        <v>0</v>
      </c>
      <c r="P183" s="101">
        <f t="shared" si="63"/>
        <v>0</v>
      </c>
      <c r="Q183" s="101">
        <f t="shared" si="63"/>
        <v>0</v>
      </c>
      <c r="R183" s="101">
        <f t="shared" si="63"/>
        <v>0</v>
      </c>
      <c r="S183" s="101">
        <f t="shared" si="63"/>
        <v>0</v>
      </c>
    </row>
    <row r="184" spans="10:19" ht="15.6" hidden="1" customHeight="1" x14ac:dyDescent="0.3">
      <c r="K184" s="88"/>
      <c r="L184" s="97"/>
      <c r="M184" s="105">
        <f t="shared" si="59"/>
        <v>900</v>
      </c>
      <c r="N184" s="90">
        <v>900</v>
      </c>
      <c r="O184" s="90"/>
      <c r="P184" s="90"/>
      <c r="Q184" s="90"/>
      <c r="R184" s="90"/>
      <c r="S184" s="90"/>
    </row>
    <row r="185" spans="10:19" ht="15" hidden="1" customHeight="1" x14ac:dyDescent="0.3">
      <c r="K185" s="91"/>
      <c r="L185" s="98"/>
      <c r="M185" s="106">
        <f t="shared" si="59"/>
        <v>0</v>
      </c>
      <c r="N185" s="93">
        <f t="shared" ref="N185:S185" si="64">+N183-N184</f>
        <v>0</v>
      </c>
      <c r="O185" s="93">
        <f t="shared" si="64"/>
        <v>0</v>
      </c>
      <c r="P185" s="93">
        <f t="shared" si="64"/>
        <v>0</v>
      </c>
      <c r="Q185" s="93">
        <f t="shared" si="64"/>
        <v>0</v>
      </c>
      <c r="R185" s="93">
        <f t="shared" si="64"/>
        <v>0</v>
      </c>
      <c r="S185" s="93">
        <f t="shared" si="64"/>
        <v>0</v>
      </c>
    </row>
    <row r="186" spans="10:19" ht="15" customHeight="1" x14ac:dyDescent="0.3">
      <c r="K186" s="88" t="s">
        <v>2301</v>
      </c>
      <c r="L186" s="109" t="s">
        <v>2302</v>
      </c>
      <c r="M186" s="103">
        <f t="shared" si="59"/>
        <v>900</v>
      </c>
      <c r="N186" s="110">
        <v>900</v>
      </c>
      <c r="O186" s="110"/>
      <c r="P186" s="110"/>
      <c r="Q186" s="110"/>
      <c r="R186" s="110"/>
      <c r="S186" s="110"/>
    </row>
    <row r="187" spans="10:19" ht="15" customHeight="1" x14ac:dyDescent="0.3">
      <c r="K187" s="99" t="s">
        <v>2303</v>
      </c>
      <c r="L187" s="100" t="s">
        <v>2304</v>
      </c>
      <c r="M187" s="101">
        <f t="shared" si="59"/>
        <v>1400</v>
      </c>
      <c r="N187" s="101">
        <f t="shared" ref="N187:S187" si="65">SUM(N190:N190)</f>
        <v>1400</v>
      </c>
      <c r="O187" s="101">
        <f t="shared" si="65"/>
        <v>0</v>
      </c>
      <c r="P187" s="101">
        <f t="shared" si="65"/>
        <v>0</v>
      </c>
      <c r="Q187" s="101">
        <f t="shared" si="65"/>
        <v>0</v>
      </c>
      <c r="R187" s="101">
        <f t="shared" si="65"/>
        <v>0</v>
      </c>
      <c r="S187" s="101">
        <f t="shared" si="65"/>
        <v>0</v>
      </c>
    </row>
    <row r="188" spans="10:19" ht="15" hidden="1" customHeight="1" x14ac:dyDescent="0.3">
      <c r="K188" s="88"/>
      <c r="L188" s="97"/>
      <c r="M188" s="105">
        <f t="shared" si="59"/>
        <v>1400</v>
      </c>
      <c r="N188" s="90">
        <v>1400</v>
      </c>
      <c r="O188" s="90"/>
      <c r="P188" s="90"/>
      <c r="Q188" s="90"/>
      <c r="R188" s="90"/>
      <c r="S188" s="90"/>
    </row>
    <row r="189" spans="10:19" ht="15" hidden="1" customHeight="1" x14ac:dyDescent="0.3">
      <c r="K189" s="91"/>
      <c r="L189" s="98"/>
      <c r="M189" s="106">
        <f t="shared" si="59"/>
        <v>0</v>
      </c>
      <c r="N189" s="93">
        <f t="shared" ref="N189:S189" si="66">+N187-N188</f>
        <v>0</v>
      </c>
      <c r="O189" s="93">
        <f t="shared" si="66"/>
        <v>0</v>
      </c>
      <c r="P189" s="93">
        <f t="shared" si="66"/>
        <v>0</v>
      </c>
      <c r="Q189" s="93">
        <f t="shared" si="66"/>
        <v>0</v>
      </c>
      <c r="R189" s="93">
        <f t="shared" si="66"/>
        <v>0</v>
      </c>
      <c r="S189" s="93">
        <f t="shared" si="66"/>
        <v>0</v>
      </c>
    </row>
    <row r="190" spans="10:19" ht="15" customHeight="1" x14ac:dyDescent="0.3">
      <c r="K190" s="88" t="s">
        <v>2305</v>
      </c>
      <c r="L190" s="109" t="s">
        <v>2306</v>
      </c>
      <c r="M190" s="103">
        <f t="shared" si="59"/>
        <v>1400</v>
      </c>
      <c r="N190" s="110">
        <v>1400</v>
      </c>
      <c r="O190" s="110"/>
      <c r="P190" s="110"/>
      <c r="Q190" s="110"/>
      <c r="R190" s="110"/>
      <c r="S190" s="110"/>
    </row>
    <row r="191" spans="10:19" ht="15" customHeight="1" x14ac:dyDescent="0.3">
      <c r="K191" s="99" t="s">
        <v>2307</v>
      </c>
      <c r="L191" s="100" t="s">
        <v>2308</v>
      </c>
      <c r="M191" s="101">
        <f t="shared" si="59"/>
        <v>400</v>
      </c>
      <c r="N191" s="101">
        <f t="shared" ref="N191:S191" si="67">SUM(N194:N194)</f>
        <v>400</v>
      </c>
      <c r="O191" s="101">
        <f t="shared" si="67"/>
        <v>0</v>
      </c>
      <c r="P191" s="101">
        <f t="shared" si="67"/>
        <v>0</v>
      </c>
      <c r="Q191" s="101">
        <f t="shared" si="67"/>
        <v>0</v>
      </c>
      <c r="R191" s="101">
        <f t="shared" si="67"/>
        <v>0</v>
      </c>
      <c r="S191" s="101">
        <f t="shared" si="67"/>
        <v>0</v>
      </c>
    </row>
    <row r="192" spans="10:19" ht="15" hidden="1" customHeight="1" x14ac:dyDescent="0.3">
      <c r="K192" s="88"/>
      <c r="L192" s="97"/>
      <c r="M192" s="105">
        <f t="shared" si="59"/>
        <v>400</v>
      </c>
      <c r="N192" s="90">
        <v>400</v>
      </c>
      <c r="O192" s="90"/>
      <c r="P192" s="90"/>
      <c r="Q192" s="90"/>
      <c r="R192" s="90"/>
      <c r="S192" s="90"/>
    </row>
    <row r="193" spans="11:19" ht="15" hidden="1" customHeight="1" x14ac:dyDescent="0.3">
      <c r="K193" s="91"/>
      <c r="L193" s="98"/>
      <c r="M193" s="106">
        <f t="shared" si="59"/>
        <v>0</v>
      </c>
      <c r="N193" s="93">
        <f t="shared" ref="N193:S193" si="68">+N191-N192</f>
        <v>0</v>
      </c>
      <c r="O193" s="93">
        <f t="shared" si="68"/>
        <v>0</v>
      </c>
      <c r="P193" s="93">
        <f t="shared" si="68"/>
        <v>0</v>
      </c>
      <c r="Q193" s="93">
        <f t="shared" si="68"/>
        <v>0</v>
      </c>
      <c r="R193" s="93">
        <f t="shared" si="68"/>
        <v>0</v>
      </c>
      <c r="S193" s="93">
        <f t="shared" si="68"/>
        <v>0</v>
      </c>
    </row>
    <row r="194" spans="11:19" ht="15" customHeight="1" x14ac:dyDescent="0.3">
      <c r="K194" s="88" t="s">
        <v>2309</v>
      </c>
      <c r="L194" s="109" t="s">
        <v>2310</v>
      </c>
      <c r="M194" s="103">
        <f t="shared" si="59"/>
        <v>400</v>
      </c>
      <c r="N194" s="110">
        <v>400</v>
      </c>
      <c r="O194" s="110"/>
      <c r="P194" s="110"/>
      <c r="Q194" s="110"/>
      <c r="R194" s="110"/>
      <c r="S194" s="110"/>
    </row>
    <row r="195" spans="11:19" ht="15" customHeight="1" x14ac:dyDescent="0.3">
      <c r="K195" s="99" t="s">
        <v>2311</v>
      </c>
      <c r="L195" s="100" t="s">
        <v>2312</v>
      </c>
      <c r="M195" s="101">
        <f t="shared" si="59"/>
        <v>700</v>
      </c>
      <c r="N195" s="101">
        <f t="shared" ref="N195:S195" si="69">SUM(N198:N198)</f>
        <v>700</v>
      </c>
      <c r="O195" s="101">
        <f t="shared" si="69"/>
        <v>0</v>
      </c>
      <c r="P195" s="101">
        <f t="shared" si="69"/>
        <v>0</v>
      </c>
      <c r="Q195" s="101">
        <f t="shared" si="69"/>
        <v>0</v>
      </c>
      <c r="R195" s="101">
        <f t="shared" si="69"/>
        <v>0</v>
      </c>
      <c r="S195" s="101">
        <f t="shared" si="69"/>
        <v>0</v>
      </c>
    </row>
    <row r="196" spans="11:19" ht="15" hidden="1" customHeight="1" x14ac:dyDescent="0.3">
      <c r="K196" s="88"/>
      <c r="L196" s="97"/>
      <c r="M196" s="105">
        <f t="shared" si="59"/>
        <v>700</v>
      </c>
      <c r="N196" s="90">
        <v>700</v>
      </c>
      <c r="O196" s="90"/>
      <c r="P196" s="90"/>
      <c r="Q196" s="90"/>
      <c r="R196" s="90"/>
      <c r="S196" s="90"/>
    </row>
    <row r="197" spans="11:19" ht="15" hidden="1" customHeight="1" x14ac:dyDescent="0.3">
      <c r="K197" s="91"/>
      <c r="L197" s="98"/>
      <c r="M197" s="106">
        <f t="shared" si="59"/>
        <v>0</v>
      </c>
      <c r="N197" s="93">
        <f t="shared" ref="N197:S197" si="70">+N195-N196</f>
        <v>0</v>
      </c>
      <c r="O197" s="93">
        <f t="shared" si="70"/>
        <v>0</v>
      </c>
      <c r="P197" s="93">
        <f t="shared" si="70"/>
        <v>0</v>
      </c>
      <c r="Q197" s="93">
        <f t="shared" si="70"/>
        <v>0</v>
      </c>
      <c r="R197" s="93">
        <f t="shared" si="70"/>
        <v>0</v>
      </c>
      <c r="S197" s="93">
        <f t="shared" si="70"/>
        <v>0</v>
      </c>
    </row>
    <row r="198" spans="11:19" ht="15" customHeight="1" x14ac:dyDescent="0.3">
      <c r="K198" s="88" t="s">
        <v>2313</v>
      </c>
      <c r="L198" s="109" t="s">
        <v>2314</v>
      </c>
      <c r="M198" s="103">
        <f t="shared" si="59"/>
        <v>700</v>
      </c>
      <c r="N198" s="110">
        <v>700</v>
      </c>
      <c r="O198" s="110"/>
      <c r="P198" s="110"/>
      <c r="Q198" s="110"/>
      <c r="R198" s="110"/>
      <c r="S198" s="110"/>
    </row>
    <row r="199" spans="11:19" ht="14.4" customHeight="1" x14ac:dyDescent="0.3">
      <c r="K199" s="99" t="s">
        <v>2315</v>
      </c>
      <c r="L199" s="100" t="s">
        <v>2316</v>
      </c>
      <c r="M199" s="101">
        <f t="shared" ref="M199:M230" si="71">SUM(N199:S199)</f>
        <v>45430</v>
      </c>
      <c r="N199" s="101">
        <f t="shared" ref="N199:S199" si="72">SUM(N202:N205)</f>
        <v>8430</v>
      </c>
      <c r="O199" s="101">
        <f t="shared" si="72"/>
        <v>0</v>
      </c>
      <c r="P199" s="101">
        <f t="shared" si="72"/>
        <v>0</v>
      </c>
      <c r="Q199" s="101">
        <f t="shared" si="72"/>
        <v>0</v>
      </c>
      <c r="R199" s="101">
        <f t="shared" si="72"/>
        <v>35500</v>
      </c>
      <c r="S199" s="101">
        <f t="shared" si="72"/>
        <v>1500</v>
      </c>
    </row>
    <row r="200" spans="11:19" ht="15" hidden="1" customHeight="1" x14ac:dyDescent="0.3">
      <c r="K200" s="88"/>
      <c r="L200" s="97"/>
      <c r="M200" s="105">
        <f t="shared" si="71"/>
        <v>8429.8857500000013</v>
      </c>
      <c r="N200" s="90">
        <v>8429.8857500000013</v>
      </c>
      <c r="O200" s="90"/>
      <c r="P200" s="90"/>
      <c r="Q200" s="90"/>
      <c r="R200" s="90"/>
      <c r="S200" s="90"/>
    </row>
    <row r="201" spans="11:19" ht="15" hidden="1" customHeight="1" x14ac:dyDescent="0.3">
      <c r="K201" s="91"/>
      <c r="L201" s="98"/>
      <c r="M201" s="106">
        <f t="shared" si="71"/>
        <v>37000.114249999999</v>
      </c>
      <c r="N201" s="93">
        <f t="shared" ref="N201:S201" si="73">+N199-N200</f>
        <v>0.11424999999871943</v>
      </c>
      <c r="O201" s="93">
        <f t="shared" si="73"/>
        <v>0</v>
      </c>
      <c r="P201" s="93">
        <f t="shared" si="73"/>
        <v>0</v>
      </c>
      <c r="Q201" s="93">
        <f t="shared" si="73"/>
        <v>0</v>
      </c>
      <c r="R201" s="93">
        <f t="shared" si="73"/>
        <v>35500</v>
      </c>
      <c r="S201" s="93">
        <f t="shared" si="73"/>
        <v>1500</v>
      </c>
    </row>
    <row r="202" spans="11:19" ht="15" customHeight="1" x14ac:dyDescent="0.3">
      <c r="K202" s="88" t="s">
        <v>2317</v>
      </c>
      <c r="L202" s="109" t="s">
        <v>2318</v>
      </c>
      <c r="M202" s="103">
        <f t="shared" si="71"/>
        <v>1300</v>
      </c>
      <c r="N202" s="110">
        <v>800</v>
      </c>
      <c r="O202" s="110"/>
      <c r="P202" s="110"/>
      <c r="Q202" s="110"/>
      <c r="R202" s="110">
        <v>500</v>
      </c>
      <c r="S202" s="110"/>
    </row>
    <row r="203" spans="11:19" ht="15" customHeight="1" x14ac:dyDescent="0.3">
      <c r="K203" s="88" t="s">
        <v>2319</v>
      </c>
      <c r="L203" s="109" t="s">
        <v>2320</v>
      </c>
      <c r="M203" s="103">
        <f t="shared" si="71"/>
        <v>12930</v>
      </c>
      <c r="N203" s="110">
        <v>2430</v>
      </c>
      <c r="O203" s="110"/>
      <c r="P203" s="110"/>
      <c r="Q203" s="110"/>
      <c r="R203" s="110">
        <v>10000</v>
      </c>
      <c r="S203" s="110">
        <v>500</v>
      </c>
    </row>
    <row r="204" spans="11:19" ht="15" customHeight="1" x14ac:dyDescent="0.3">
      <c r="K204" s="88" t="s">
        <v>2321</v>
      </c>
      <c r="L204" s="109" t="s">
        <v>2322</v>
      </c>
      <c r="M204" s="103">
        <f t="shared" si="71"/>
        <v>23700</v>
      </c>
      <c r="N204" s="110">
        <v>3200</v>
      </c>
      <c r="O204" s="110"/>
      <c r="P204" s="110"/>
      <c r="Q204" s="110"/>
      <c r="R204" s="110">
        <v>20000</v>
      </c>
      <c r="S204" s="110">
        <v>500</v>
      </c>
    </row>
    <row r="205" spans="11:19" ht="15" customHeight="1" x14ac:dyDescent="0.3">
      <c r="K205" s="88" t="s">
        <v>2323</v>
      </c>
      <c r="L205" s="109" t="s">
        <v>2324</v>
      </c>
      <c r="M205" s="103">
        <f t="shared" si="71"/>
        <v>7500</v>
      </c>
      <c r="N205" s="110">
        <v>2000</v>
      </c>
      <c r="O205" s="110"/>
      <c r="P205" s="110"/>
      <c r="Q205" s="110"/>
      <c r="R205" s="110">
        <v>5000</v>
      </c>
      <c r="S205" s="110">
        <v>500</v>
      </c>
    </row>
    <row r="206" spans="11:19" ht="15" customHeight="1" x14ac:dyDescent="0.3">
      <c r="K206" s="99" t="s">
        <v>2325</v>
      </c>
      <c r="L206" s="100" t="s">
        <v>2326</v>
      </c>
      <c r="M206" s="101">
        <f t="shared" si="71"/>
        <v>2107</v>
      </c>
      <c r="N206" s="101">
        <f t="shared" ref="N206:S206" si="74">SUM(N209:N211)</f>
        <v>2107</v>
      </c>
      <c r="O206" s="101">
        <f t="shared" si="74"/>
        <v>0</v>
      </c>
      <c r="P206" s="101">
        <f t="shared" si="74"/>
        <v>0</v>
      </c>
      <c r="Q206" s="101">
        <f t="shared" si="74"/>
        <v>0</v>
      </c>
      <c r="R206" s="101">
        <f t="shared" si="74"/>
        <v>0</v>
      </c>
      <c r="S206" s="101">
        <f t="shared" si="74"/>
        <v>0</v>
      </c>
    </row>
    <row r="207" spans="11:19" ht="15" hidden="1" customHeight="1" x14ac:dyDescent="0.3">
      <c r="K207" s="88"/>
      <c r="L207" s="97"/>
      <c r="M207" s="105">
        <f t="shared" si="71"/>
        <v>2107.4714375000003</v>
      </c>
      <c r="N207" s="90">
        <v>2107.4714375000003</v>
      </c>
      <c r="O207" s="90"/>
      <c r="P207" s="90"/>
      <c r="Q207" s="90"/>
      <c r="R207" s="90"/>
      <c r="S207" s="90"/>
    </row>
    <row r="208" spans="11:19" ht="15" hidden="1" customHeight="1" x14ac:dyDescent="0.3">
      <c r="K208" s="91"/>
      <c r="L208" s="98"/>
      <c r="M208" s="106">
        <f t="shared" si="71"/>
        <v>-0.47143750000032014</v>
      </c>
      <c r="N208" s="93">
        <f t="shared" ref="N208:S208" si="75">+N206-N207</f>
        <v>-0.47143750000032014</v>
      </c>
      <c r="O208" s="93">
        <f t="shared" si="75"/>
        <v>0</v>
      </c>
      <c r="P208" s="93">
        <f t="shared" si="75"/>
        <v>0</v>
      </c>
      <c r="Q208" s="93">
        <f t="shared" si="75"/>
        <v>0</v>
      </c>
      <c r="R208" s="93">
        <f t="shared" si="75"/>
        <v>0</v>
      </c>
      <c r="S208" s="93">
        <f t="shared" si="75"/>
        <v>0</v>
      </c>
    </row>
    <row r="209" spans="10:19" ht="15" customHeight="1" x14ac:dyDescent="0.3">
      <c r="K209" s="88" t="s">
        <v>2327</v>
      </c>
      <c r="L209" s="109" t="s">
        <v>2328</v>
      </c>
      <c r="M209" s="103">
        <f t="shared" si="71"/>
        <v>1100</v>
      </c>
      <c r="N209" s="110">
        <v>1100</v>
      </c>
      <c r="O209" s="110"/>
      <c r="P209" s="110"/>
      <c r="Q209" s="110"/>
      <c r="R209" s="110"/>
      <c r="S209" s="110"/>
    </row>
    <row r="210" spans="10:19" ht="15" customHeight="1" x14ac:dyDescent="0.3">
      <c r="K210" s="88" t="s">
        <v>2329</v>
      </c>
      <c r="L210" s="109" t="s">
        <v>2330</v>
      </c>
      <c r="M210" s="103">
        <f t="shared" si="71"/>
        <v>107</v>
      </c>
      <c r="N210" s="110">
        <v>107</v>
      </c>
      <c r="O210" s="110"/>
      <c r="P210" s="110"/>
      <c r="Q210" s="110"/>
      <c r="R210" s="110"/>
      <c r="S210" s="110"/>
    </row>
    <row r="211" spans="10:19" ht="15" customHeight="1" x14ac:dyDescent="0.3">
      <c r="K211" s="88" t="s">
        <v>2331</v>
      </c>
      <c r="L211" s="109" t="s">
        <v>2332</v>
      </c>
      <c r="M211" s="103">
        <f t="shared" si="71"/>
        <v>900</v>
      </c>
      <c r="N211" s="110">
        <v>900</v>
      </c>
      <c r="O211" s="110"/>
      <c r="P211" s="110"/>
      <c r="Q211" s="110"/>
      <c r="R211" s="110"/>
      <c r="S211" s="110"/>
    </row>
    <row r="212" spans="10:19" ht="15" customHeight="1" x14ac:dyDescent="0.3">
      <c r="J212" s="80" t="s">
        <v>2066</v>
      </c>
      <c r="K212" s="94">
        <v>5</v>
      </c>
      <c r="L212" s="95" t="s">
        <v>2333</v>
      </c>
      <c r="M212" s="96">
        <f t="shared" si="71"/>
        <v>327514</v>
      </c>
      <c r="N212" s="96">
        <f t="shared" ref="N212:S212" si="76">+N215+N222+N226+N231</f>
        <v>16214</v>
      </c>
      <c r="O212" s="96">
        <f t="shared" si="76"/>
        <v>31300</v>
      </c>
      <c r="P212" s="96">
        <f t="shared" si="76"/>
        <v>0</v>
      </c>
      <c r="Q212" s="96">
        <f t="shared" si="76"/>
        <v>12000</v>
      </c>
      <c r="R212" s="96">
        <f t="shared" si="76"/>
        <v>104000</v>
      </c>
      <c r="S212" s="96">
        <f t="shared" si="76"/>
        <v>164000</v>
      </c>
    </row>
    <row r="213" spans="10:19" ht="15" hidden="1" customHeight="1" x14ac:dyDescent="0.3">
      <c r="J213" s="80" t="s">
        <v>2063</v>
      </c>
      <c r="K213" s="88"/>
      <c r="L213" s="97"/>
      <c r="M213" s="105">
        <f t="shared" si="71"/>
        <v>41365.335930062523</v>
      </c>
      <c r="N213" s="90"/>
      <c r="O213" s="90">
        <v>41365.335930062523</v>
      </c>
      <c r="P213" s="90"/>
      <c r="Q213" s="90"/>
      <c r="R213" s="90"/>
      <c r="S213" s="90"/>
    </row>
    <row r="214" spans="10:19" ht="15" hidden="1" customHeight="1" x14ac:dyDescent="0.3">
      <c r="J214" s="80" t="s">
        <v>2065</v>
      </c>
      <c r="K214" s="91"/>
      <c r="L214" s="98"/>
      <c r="M214" s="106">
        <f t="shared" si="71"/>
        <v>286148.66406993748</v>
      </c>
      <c r="N214" s="93">
        <f t="shared" ref="N214:S214" si="77">+N212-N213</f>
        <v>16214</v>
      </c>
      <c r="O214" s="93">
        <f t="shared" si="77"/>
        <v>-10065.335930062523</v>
      </c>
      <c r="P214" s="93">
        <f t="shared" si="77"/>
        <v>0</v>
      </c>
      <c r="Q214" s="93">
        <f t="shared" si="77"/>
        <v>12000</v>
      </c>
      <c r="R214" s="93">
        <f t="shared" si="77"/>
        <v>104000</v>
      </c>
      <c r="S214" s="93">
        <f t="shared" si="77"/>
        <v>164000</v>
      </c>
    </row>
    <row r="215" spans="10:19" ht="15" customHeight="1" x14ac:dyDescent="0.3">
      <c r="K215" s="99" t="s">
        <v>2334</v>
      </c>
      <c r="L215" s="100" t="s">
        <v>2335</v>
      </c>
      <c r="M215" s="101">
        <f t="shared" si="71"/>
        <v>159000</v>
      </c>
      <c r="N215" s="101">
        <f t="shared" ref="N215:S215" si="78">SUM(N218:N221)</f>
        <v>9000</v>
      </c>
      <c r="O215" s="101">
        <f t="shared" si="78"/>
        <v>0</v>
      </c>
      <c r="P215" s="101">
        <f t="shared" si="78"/>
        <v>0</v>
      </c>
      <c r="Q215" s="101">
        <f t="shared" si="78"/>
        <v>0</v>
      </c>
      <c r="R215" s="101">
        <f t="shared" si="78"/>
        <v>0</v>
      </c>
      <c r="S215" s="101">
        <f t="shared" si="78"/>
        <v>150000</v>
      </c>
    </row>
    <row r="216" spans="10:19" ht="15" hidden="1" customHeight="1" x14ac:dyDescent="0.3">
      <c r="K216" s="88"/>
      <c r="L216" s="97"/>
      <c r="M216" s="105">
        <f t="shared" si="71"/>
        <v>162278.23565442403</v>
      </c>
      <c r="N216" s="90">
        <v>12278.235654424027</v>
      </c>
      <c r="O216" s="90"/>
      <c r="P216" s="90"/>
      <c r="Q216" s="90"/>
      <c r="R216" s="123"/>
      <c r="S216" s="123">
        <v>150000</v>
      </c>
    </row>
    <row r="217" spans="10:19" ht="15" hidden="1" customHeight="1" x14ac:dyDescent="0.3">
      <c r="K217" s="91"/>
      <c r="L217" s="98"/>
      <c r="M217" s="106">
        <f t="shared" si="71"/>
        <v>-3278.2356544240265</v>
      </c>
      <c r="N217" s="93">
        <f t="shared" ref="N217:S217" si="79">+N215-N216</f>
        <v>-3278.2356544240265</v>
      </c>
      <c r="O217" s="93">
        <f t="shared" si="79"/>
        <v>0</v>
      </c>
      <c r="P217" s="93">
        <f t="shared" si="79"/>
        <v>0</v>
      </c>
      <c r="Q217" s="93">
        <f t="shared" si="79"/>
        <v>0</v>
      </c>
      <c r="R217" s="93">
        <f t="shared" si="79"/>
        <v>0</v>
      </c>
      <c r="S217" s="93">
        <f t="shared" si="79"/>
        <v>0</v>
      </c>
    </row>
    <row r="218" spans="10:19" ht="15" customHeight="1" x14ac:dyDescent="0.3">
      <c r="K218" s="88" t="s">
        <v>2336</v>
      </c>
      <c r="L218" s="109" t="s">
        <v>2337</v>
      </c>
      <c r="M218" s="103">
        <f t="shared" si="71"/>
        <v>2500</v>
      </c>
      <c r="N218" s="110">
        <v>2500</v>
      </c>
      <c r="O218" s="110"/>
      <c r="P218" s="110"/>
      <c r="Q218" s="110"/>
      <c r="R218" s="110"/>
      <c r="S218" s="110"/>
    </row>
    <row r="219" spans="10:19" ht="24" customHeight="1" x14ac:dyDescent="0.3">
      <c r="K219" s="88" t="s">
        <v>2338</v>
      </c>
      <c r="L219" s="109" t="s">
        <v>2339</v>
      </c>
      <c r="M219" s="103">
        <f t="shared" si="71"/>
        <v>152000</v>
      </c>
      <c r="N219" s="110">
        <v>2000</v>
      </c>
      <c r="O219" s="110"/>
      <c r="P219" s="110"/>
      <c r="Q219" s="110"/>
      <c r="R219" s="110"/>
      <c r="S219" s="110">
        <v>150000</v>
      </c>
    </row>
    <row r="220" spans="10:19" ht="15" customHeight="1" x14ac:dyDescent="0.3">
      <c r="K220" s="88" t="s">
        <v>2340</v>
      </c>
      <c r="L220" s="109" t="s">
        <v>2341</v>
      </c>
      <c r="M220" s="103">
        <f t="shared" si="71"/>
        <v>3700</v>
      </c>
      <c r="N220" s="110">
        <v>3700</v>
      </c>
      <c r="O220" s="110"/>
      <c r="P220" s="110"/>
      <c r="Q220" s="110"/>
      <c r="R220" s="110"/>
      <c r="S220" s="110"/>
    </row>
    <row r="221" spans="10:19" ht="15" customHeight="1" x14ac:dyDescent="0.3">
      <c r="K221" s="88" t="s">
        <v>2342</v>
      </c>
      <c r="L221" s="109" t="s">
        <v>2343</v>
      </c>
      <c r="M221" s="103">
        <f t="shared" si="71"/>
        <v>800</v>
      </c>
      <c r="N221" s="110">
        <v>800</v>
      </c>
      <c r="O221" s="110"/>
      <c r="P221" s="110"/>
      <c r="Q221" s="110"/>
      <c r="R221" s="110"/>
      <c r="S221" s="110"/>
    </row>
    <row r="222" spans="10:19" ht="15" customHeight="1" x14ac:dyDescent="0.3">
      <c r="K222" s="99" t="s">
        <v>2344</v>
      </c>
      <c r="L222" s="100" t="s">
        <v>2345</v>
      </c>
      <c r="M222" s="101">
        <f t="shared" si="71"/>
        <v>4675</v>
      </c>
      <c r="N222" s="101">
        <f t="shared" ref="N222:S222" si="80">SUM(N225:N225)</f>
        <v>4675</v>
      </c>
      <c r="O222" s="101">
        <f t="shared" si="80"/>
        <v>0</v>
      </c>
      <c r="P222" s="101">
        <f t="shared" si="80"/>
        <v>0</v>
      </c>
      <c r="Q222" s="101">
        <f t="shared" si="80"/>
        <v>0</v>
      </c>
      <c r="R222" s="101">
        <f t="shared" si="80"/>
        <v>0</v>
      </c>
      <c r="S222" s="101">
        <f t="shared" si="80"/>
        <v>0</v>
      </c>
    </row>
    <row r="223" spans="10:19" ht="15" hidden="1" customHeight="1" x14ac:dyDescent="0.3">
      <c r="K223" s="88"/>
      <c r="L223" s="97"/>
      <c r="M223" s="105">
        <f t="shared" si="71"/>
        <v>4674.9364507202499</v>
      </c>
      <c r="N223" s="90">
        <v>4674.9364507202499</v>
      </c>
      <c r="O223" s="90"/>
      <c r="P223" s="90"/>
      <c r="Q223" s="90"/>
      <c r="R223" s="90"/>
      <c r="S223" s="90"/>
    </row>
    <row r="224" spans="10:19" ht="15" hidden="1" customHeight="1" x14ac:dyDescent="0.3">
      <c r="K224" s="91"/>
      <c r="L224" s="98"/>
      <c r="M224" s="106">
        <f t="shared" si="71"/>
        <v>6.3549279750077403E-2</v>
      </c>
      <c r="N224" s="93">
        <f t="shared" ref="N224:S224" si="81">+N222-N223</f>
        <v>6.3549279750077403E-2</v>
      </c>
      <c r="O224" s="93">
        <f t="shared" si="81"/>
        <v>0</v>
      </c>
      <c r="P224" s="93">
        <f t="shared" si="81"/>
        <v>0</v>
      </c>
      <c r="Q224" s="93">
        <f t="shared" si="81"/>
        <v>0</v>
      </c>
      <c r="R224" s="93">
        <f t="shared" si="81"/>
        <v>0</v>
      </c>
      <c r="S224" s="93">
        <f t="shared" si="81"/>
        <v>0</v>
      </c>
    </row>
    <row r="225" spans="10:19" ht="15" customHeight="1" x14ac:dyDescent="0.3">
      <c r="K225" s="88" t="s">
        <v>2346</v>
      </c>
      <c r="L225" s="109" t="s">
        <v>2347</v>
      </c>
      <c r="M225" s="103">
        <f t="shared" si="71"/>
        <v>4675</v>
      </c>
      <c r="N225" s="110">
        <v>4675</v>
      </c>
      <c r="O225" s="110"/>
      <c r="P225" s="110"/>
      <c r="Q225" s="110"/>
      <c r="R225" s="110"/>
      <c r="S225" s="110"/>
    </row>
    <row r="226" spans="10:19" ht="24.6" customHeight="1" x14ac:dyDescent="0.3">
      <c r="K226" s="99" t="s">
        <v>2348</v>
      </c>
      <c r="L226" s="100" t="s">
        <v>2349</v>
      </c>
      <c r="M226" s="101">
        <f t="shared" si="71"/>
        <v>163839</v>
      </c>
      <c r="N226" s="101">
        <f t="shared" ref="N226:S226" si="82">SUM(N229:N230)</f>
        <v>2539</v>
      </c>
      <c r="O226" s="101">
        <f t="shared" si="82"/>
        <v>31300</v>
      </c>
      <c r="P226" s="101">
        <f t="shared" si="82"/>
        <v>0</v>
      </c>
      <c r="Q226" s="101">
        <f t="shared" si="82"/>
        <v>12000</v>
      </c>
      <c r="R226" s="101">
        <f t="shared" si="82"/>
        <v>104000</v>
      </c>
      <c r="S226" s="101">
        <f t="shared" si="82"/>
        <v>14000</v>
      </c>
    </row>
    <row r="227" spans="10:19" ht="15" hidden="1" customHeight="1" x14ac:dyDescent="0.3">
      <c r="K227" s="88"/>
      <c r="L227" s="97"/>
      <c r="M227" s="105">
        <f t="shared" si="71"/>
        <v>143904.6815419842</v>
      </c>
      <c r="N227" s="90">
        <v>2539.3456119216899</v>
      </c>
      <c r="O227" s="90">
        <v>41365.335930062523</v>
      </c>
      <c r="P227" s="90"/>
      <c r="Q227" s="90"/>
      <c r="R227" s="123">
        <v>100000</v>
      </c>
      <c r="S227" s="90"/>
    </row>
    <row r="228" spans="10:19" ht="15" hidden="1" customHeight="1" x14ac:dyDescent="0.3">
      <c r="K228" s="91"/>
      <c r="L228" s="98"/>
      <c r="M228" s="106">
        <f t="shared" si="71"/>
        <v>19934.318458015787</v>
      </c>
      <c r="N228" s="93">
        <f t="shared" ref="N228:S228" si="83">+N226-N227</f>
        <v>-0.34561192168985144</v>
      </c>
      <c r="O228" s="93">
        <f t="shared" si="83"/>
        <v>-10065.335930062523</v>
      </c>
      <c r="P228" s="93">
        <f t="shared" si="83"/>
        <v>0</v>
      </c>
      <c r="Q228" s="93">
        <f t="shared" si="83"/>
        <v>12000</v>
      </c>
      <c r="R228" s="93">
        <f t="shared" si="83"/>
        <v>4000</v>
      </c>
      <c r="S228" s="93">
        <f t="shared" si="83"/>
        <v>14000</v>
      </c>
    </row>
    <row r="229" spans="10:19" ht="15" customHeight="1" x14ac:dyDescent="0.3">
      <c r="K229" s="88" t="s">
        <v>2350</v>
      </c>
      <c r="L229" s="109" t="s">
        <v>2351</v>
      </c>
      <c r="M229" s="103">
        <f t="shared" si="71"/>
        <v>147239</v>
      </c>
      <c r="N229" s="110">
        <v>1939</v>
      </c>
      <c r="O229" s="110">
        <v>19300</v>
      </c>
      <c r="P229" s="110">
        <v>0</v>
      </c>
      <c r="Q229" s="110">
        <v>12000</v>
      </c>
      <c r="R229" s="110">
        <v>102000</v>
      </c>
      <c r="S229" s="110">
        <v>12000</v>
      </c>
    </row>
    <row r="230" spans="10:19" ht="25.95" customHeight="1" x14ac:dyDescent="0.3">
      <c r="K230" s="88" t="s">
        <v>2352</v>
      </c>
      <c r="L230" s="109" t="s">
        <v>2353</v>
      </c>
      <c r="M230" s="103">
        <f t="shared" si="71"/>
        <v>16600</v>
      </c>
      <c r="N230" s="110">
        <v>600</v>
      </c>
      <c r="O230" s="110">
        <v>12000</v>
      </c>
      <c r="P230" s="110">
        <v>0</v>
      </c>
      <c r="Q230" s="110">
        <v>0</v>
      </c>
      <c r="R230" s="110">
        <v>2000</v>
      </c>
      <c r="S230" s="110">
        <v>2000</v>
      </c>
    </row>
    <row r="231" spans="10:19" ht="15" hidden="1" customHeight="1" x14ac:dyDescent="0.3">
      <c r="K231" s="124" t="s">
        <v>2354</v>
      </c>
      <c r="L231" s="125" t="s">
        <v>2355</v>
      </c>
      <c r="M231" s="126">
        <f t="shared" ref="M231:M290" si="84">SUM(N231:S231)</f>
        <v>0</v>
      </c>
      <c r="N231" s="126">
        <f t="shared" ref="N231:S231" si="85">SUM(N234:N234)</f>
        <v>0</v>
      </c>
      <c r="O231" s="126">
        <f t="shared" si="85"/>
        <v>0</v>
      </c>
      <c r="P231" s="126">
        <f t="shared" si="85"/>
        <v>0</v>
      </c>
      <c r="Q231" s="126">
        <f t="shared" si="85"/>
        <v>0</v>
      </c>
      <c r="R231" s="126">
        <f t="shared" si="85"/>
        <v>0</v>
      </c>
      <c r="S231" s="126">
        <f t="shared" si="85"/>
        <v>0</v>
      </c>
    </row>
    <row r="232" spans="10:19" ht="15" hidden="1" customHeight="1" x14ac:dyDescent="0.3">
      <c r="K232" s="124"/>
      <c r="L232" s="97"/>
      <c r="M232" s="105">
        <f t="shared" si="84"/>
        <v>0</v>
      </c>
      <c r="N232" s="90">
        <v>0</v>
      </c>
      <c r="O232" s="90"/>
      <c r="P232" s="90"/>
      <c r="Q232" s="90"/>
      <c r="R232" s="90"/>
      <c r="S232" s="90"/>
    </row>
    <row r="233" spans="10:19" ht="15" hidden="1" customHeight="1" x14ac:dyDescent="0.3">
      <c r="K233" s="124"/>
      <c r="L233" s="98"/>
      <c r="M233" s="106">
        <f t="shared" si="84"/>
        <v>0</v>
      </c>
      <c r="N233" s="93">
        <f t="shared" ref="N233:S233" si="86">+N231-N232</f>
        <v>0</v>
      </c>
      <c r="O233" s="93">
        <f t="shared" si="86"/>
        <v>0</v>
      </c>
      <c r="P233" s="93">
        <f t="shared" si="86"/>
        <v>0</v>
      </c>
      <c r="Q233" s="93">
        <f t="shared" si="86"/>
        <v>0</v>
      </c>
      <c r="R233" s="93">
        <f t="shared" si="86"/>
        <v>0</v>
      </c>
      <c r="S233" s="93">
        <f t="shared" si="86"/>
        <v>0</v>
      </c>
    </row>
    <row r="234" spans="10:19" ht="15" hidden="1" customHeight="1" x14ac:dyDescent="0.3">
      <c r="K234" s="127" t="s">
        <v>2356</v>
      </c>
      <c r="L234" s="128"/>
      <c r="M234" s="129">
        <f t="shared" si="84"/>
        <v>0</v>
      </c>
      <c r="N234" s="130"/>
      <c r="O234" s="130"/>
      <c r="P234" s="130"/>
      <c r="Q234" s="130"/>
      <c r="R234" s="130"/>
      <c r="S234" s="130"/>
    </row>
    <row r="235" spans="10:19" ht="15" customHeight="1" x14ac:dyDescent="0.3">
      <c r="J235" s="80" t="s">
        <v>2066</v>
      </c>
      <c r="K235" s="94">
        <v>6</v>
      </c>
      <c r="L235" s="95" t="s">
        <v>2357</v>
      </c>
      <c r="M235" s="96">
        <f t="shared" si="84"/>
        <v>72298</v>
      </c>
      <c r="N235" s="96">
        <f t="shared" ref="N235:S235" si="87">+N238+N250+N256+N261+N268+N273+N280+N285</f>
        <v>22426</v>
      </c>
      <c r="O235" s="96">
        <f t="shared" si="87"/>
        <v>0</v>
      </c>
      <c r="P235" s="96">
        <f t="shared" si="87"/>
        <v>6500</v>
      </c>
      <c r="Q235" s="96">
        <f t="shared" si="87"/>
        <v>0</v>
      </c>
      <c r="R235" s="96">
        <f>+R238+R250+R256+R261+R268+R273+R280+R285</f>
        <v>42872</v>
      </c>
      <c r="S235" s="96">
        <f t="shared" si="87"/>
        <v>500</v>
      </c>
    </row>
    <row r="236" spans="10:19" ht="15" hidden="1" customHeight="1" x14ac:dyDescent="0.3">
      <c r="J236" s="80" t="s">
        <v>2063</v>
      </c>
      <c r="K236" s="88"/>
      <c r="L236" s="97"/>
      <c r="M236" s="105">
        <f t="shared" si="84"/>
        <v>0</v>
      </c>
      <c r="N236" s="90"/>
      <c r="O236" s="90"/>
      <c r="P236" s="90"/>
      <c r="Q236" s="90"/>
      <c r="R236" s="90"/>
      <c r="S236" s="90"/>
    </row>
    <row r="237" spans="10:19" ht="15" hidden="1" customHeight="1" x14ac:dyDescent="0.3">
      <c r="J237" s="80" t="s">
        <v>2065</v>
      </c>
      <c r="K237" s="91"/>
      <c r="L237" s="98"/>
      <c r="M237" s="106">
        <f t="shared" si="84"/>
        <v>72298</v>
      </c>
      <c r="N237" s="93">
        <f t="shared" ref="N237:S237" si="88">+N235-N236</f>
        <v>22426</v>
      </c>
      <c r="O237" s="93">
        <f t="shared" si="88"/>
        <v>0</v>
      </c>
      <c r="P237" s="93">
        <f t="shared" si="88"/>
        <v>6500</v>
      </c>
      <c r="Q237" s="93">
        <f t="shared" si="88"/>
        <v>0</v>
      </c>
      <c r="R237" s="93">
        <f t="shared" si="88"/>
        <v>42872</v>
      </c>
      <c r="S237" s="93">
        <f t="shared" si="88"/>
        <v>500</v>
      </c>
    </row>
    <row r="238" spans="10:19" ht="15" customHeight="1" x14ac:dyDescent="0.3">
      <c r="K238" s="99" t="s">
        <v>2358</v>
      </c>
      <c r="L238" s="100" t="s">
        <v>2359</v>
      </c>
      <c r="M238" s="101">
        <f t="shared" si="84"/>
        <v>47067</v>
      </c>
      <c r="N238" s="101">
        <f t="shared" ref="N238:S238" si="89">SUM(N241:N249)</f>
        <v>7538</v>
      </c>
      <c r="O238" s="101">
        <f t="shared" si="89"/>
        <v>0</v>
      </c>
      <c r="P238" s="101">
        <f t="shared" si="89"/>
        <v>0</v>
      </c>
      <c r="Q238" s="101">
        <f t="shared" si="89"/>
        <v>0</v>
      </c>
      <c r="R238" s="101">
        <f t="shared" si="89"/>
        <v>39529</v>
      </c>
      <c r="S238" s="101">
        <f t="shared" si="89"/>
        <v>0</v>
      </c>
    </row>
    <row r="239" spans="10:19" ht="15" hidden="1" customHeight="1" x14ac:dyDescent="0.3">
      <c r="K239" s="88"/>
      <c r="L239" s="97"/>
      <c r="M239" s="105">
        <f t="shared" si="84"/>
        <v>22615.023099239999</v>
      </c>
      <c r="N239" s="90">
        <v>7538.3410330799998</v>
      </c>
      <c r="O239" s="90"/>
      <c r="P239" s="90"/>
      <c r="Q239" s="90"/>
      <c r="R239" s="90">
        <f>+N239*2</f>
        <v>15076.68206616</v>
      </c>
      <c r="S239" s="90"/>
    </row>
    <row r="240" spans="10:19" ht="15" hidden="1" customHeight="1" x14ac:dyDescent="0.3">
      <c r="K240" s="91"/>
      <c r="L240" s="98"/>
      <c r="M240" s="106">
        <f t="shared" si="84"/>
        <v>24451.976900760001</v>
      </c>
      <c r="N240" s="93">
        <f t="shared" ref="N240:S240" si="90">+N238-N239</f>
        <v>-0.34103307999976096</v>
      </c>
      <c r="O240" s="93">
        <f t="shared" si="90"/>
        <v>0</v>
      </c>
      <c r="P240" s="93">
        <f t="shared" si="90"/>
        <v>0</v>
      </c>
      <c r="Q240" s="93">
        <f t="shared" si="90"/>
        <v>0</v>
      </c>
      <c r="R240" s="93">
        <f t="shared" si="90"/>
        <v>24452.31793384</v>
      </c>
      <c r="S240" s="93">
        <f t="shared" si="90"/>
        <v>0</v>
      </c>
    </row>
    <row r="241" spans="11:19" ht="15" customHeight="1" x14ac:dyDescent="0.3">
      <c r="K241" s="88" t="s">
        <v>2360</v>
      </c>
      <c r="L241" s="109" t="s">
        <v>2361</v>
      </c>
      <c r="M241" s="103">
        <f t="shared" si="84"/>
        <v>10829</v>
      </c>
      <c r="N241" s="110">
        <v>800</v>
      </c>
      <c r="O241" s="110"/>
      <c r="P241" s="110"/>
      <c r="Q241" s="110"/>
      <c r="R241" s="110">
        <v>10029</v>
      </c>
      <c r="S241" s="110"/>
    </row>
    <row r="242" spans="11:19" ht="15" customHeight="1" x14ac:dyDescent="0.3">
      <c r="K242" s="88" t="s">
        <v>2362</v>
      </c>
      <c r="L242" s="109" t="s">
        <v>2363</v>
      </c>
      <c r="M242" s="103">
        <f t="shared" si="84"/>
        <v>2500</v>
      </c>
      <c r="N242" s="110">
        <v>2500</v>
      </c>
      <c r="O242" s="110"/>
      <c r="P242" s="110"/>
      <c r="Q242" s="110"/>
      <c r="R242" s="110"/>
      <c r="S242" s="110"/>
    </row>
    <row r="243" spans="11:19" ht="15" customHeight="1" x14ac:dyDescent="0.3">
      <c r="K243" s="88" t="s">
        <v>2364</v>
      </c>
      <c r="L243" s="109" t="s">
        <v>2365</v>
      </c>
      <c r="M243" s="103">
        <f t="shared" si="84"/>
        <v>23200</v>
      </c>
      <c r="N243" s="110">
        <v>200</v>
      </c>
      <c r="O243" s="110"/>
      <c r="P243" s="110"/>
      <c r="Q243" s="110"/>
      <c r="R243" s="110">
        <v>23000</v>
      </c>
      <c r="S243" s="110"/>
    </row>
    <row r="244" spans="11:19" ht="15" customHeight="1" x14ac:dyDescent="0.3">
      <c r="K244" s="88" t="s">
        <v>2366</v>
      </c>
      <c r="L244" s="109" t="s">
        <v>2367</v>
      </c>
      <c r="M244" s="103">
        <f t="shared" si="84"/>
        <v>1838</v>
      </c>
      <c r="N244" s="110">
        <v>1838</v>
      </c>
      <c r="O244" s="110"/>
      <c r="P244" s="110"/>
      <c r="Q244" s="110"/>
      <c r="R244" s="110"/>
      <c r="S244" s="110"/>
    </row>
    <row r="245" spans="11:19" ht="15" customHeight="1" x14ac:dyDescent="0.3">
      <c r="K245" s="88" t="s">
        <v>2368</v>
      </c>
      <c r="L245" s="109" t="s">
        <v>2369</v>
      </c>
      <c r="M245" s="103">
        <f t="shared" si="84"/>
        <v>800</v>
      </c>
      <c r="N245" s="110">
        <v>800</v>
      </c>
      <c r="O245" s="110"/>
      <c r="P245" s="110"/>
      <c r="Q245" s="110"/>
      <c r="R245" s="110"/>
      <c r="S245" s="110"/>
    </row>
    <row r="246" spans="11:19" ht="15" customHeight="1" x14ac:dyDescent="0.3">
      <c r="K246" s="88" t="s">
        <v>2370</v>
      </c>
      <c r="L246" s="109" t="s">
        <v>2371</v>
      </c>
      <c r="M246" s="103">
        <f t="shared" si="84"/>
        <v>400</v>
      </c>
      <c r="N246" s="110">
        <v>400</v>
      </c>
      <c r="O246" s="110"/>
      <c r="P246" s="110"/>
      <c r="Q246" s="110"/>
      <c r="R246" s="110"/>
      <c r="S246" s="110"/>
    </row>
    <row r="247" spans="11:19" ht="15" customHeight="1" x14ac:dyDescent="0.3">
      <c r="K247" s="88" t="s">
        <v>2372</v>
      </c>
      <c r="L247" s="109" t="s">
        <v>2373</v>
      </c>
      <c r="M247" s="103">
        <f t="shared" si="84"/>
        <v>200</v>
      </c>
      <c r="N247" s="110">
        <v>200</v>
      </c>
      <c r="O247" s="110"/>
      <c r="P247" s="110"/>
      <c r="Q247" s="110"/>
      <c r="R247" s="110"/>
      <c r="S247" s="110"/>
    </row>
    <row r="248" spans="11:19" ht="15" customHeight="1" x14ac:dyDescent="0.3">
      <c r="K248" s="88" t="s">
        <v>2374</v>
      </c>
      <c r="L248" s="109" t="s">
        <v>2375</v>
      </c>
      <c r="M248" s="103">
        <f t="shared" si="84"/>
        <v>200</v>
      </c>
      <c r="N248" s="110">
        <v>200</v>
      </c>
      <c r="O248" s="110"/>
      <c r="P248" s="110"/>
      <c r="Q248" s="110"/>
      <c r="R248" s="110"/>
      <c r="S248" s="110"/>
    </row>
    <row r="249" spans="11:19" ht="15" customHeight="1" x14ac:dyDescent="0.3">
      <c r="K249" s="88" t="s">
        <v>2376</v>
      </c>
      <c r="L249" s="109" t="s">
        <v>2377</v>
      </c>
      <c r="M249" s="103">
        <f t="shared" si="84"/>
        <v>7100</v>
      </c>
      <c r="N249" s="110">
        <v>600</v>
      </c>
      <c r="O249" s="110"/>
      <c r="P249" s="110"/>
      <c r="Q249" s="110"/>
      <c r="R249" s="110">
        <v>6500</v>
      </c>
      <c r="S249" s="110"/>
    </row>
    <row r="250" spans="11:19" ht="15" customHeight="1" x14ac:dyDescent="0.3">
      <c r="K250" s="99" t="s">
        <v>2378</v>
      </c>
      <c r="L250" s="100" t="s">
        <v>2379</v>
      </c>
      <c r="M250" s="101">
        <f t="shared" si="84"/>
        <v>1264</v>
      </c>
      <c r="N250" s="101">
        <f t="shared" ref="N250:S250" si="91">SUM(N253:N255)</f>
        <v>421</v>
      </c>
      <c r="O250" s="101">
        <f t="shared" si="91"/>
        <v>0</v>
      </c>
      <c r="P250" s="101">
        <f t="shared" si="91"/>
        <v>0</v>
      </c>
      <c r="Q250" s="101">
        <f t="shared" si="91"/>
        <v>0</v>
      </c>
      <c r="R250" s="101">
        <f t="shared" si="91"/>
        <v>843</v>
      </c>
      <c r="S250" s="101">
        <f t="shared" si="91"/>
        <v>0</v>
      </c>
    </row>
    <row r="251" spans="11:19" ht="15" hidden="1" customHeight="1" x14ac:dyDescent="0.3">
      <c r="K251" s="88"/>
      <c r="L251" s="97"/>
      <c r="M251" s="105">
        <f t="shared" si="84"/>
        <v>1264.4828625</v>
      </c>
      <c r="N251" s="90">
        <v>421.49428750000004</v>
      </c>
      <c r="O251" s="90"/>
      <c r="P251" s="90"/>
      <c r="Q251" s="90"/>
      <c r="R251" s="90">
        <f>+N251*2</f>
        <v>842.98857500000008</v>
      </c>
      <c r="S251" s="90"/>
    </row>
    <row r="252" spans="11:19" ht="15" hidden="1" customHeight="1" x14ac:dyDescent="0.3">
      <c r="K252" s="91"/>
      <c r="L252" s="98"/>
      <c r="M252" s="106">
        <f t="shared" si="84"/>
        <v>-0.48286250000012387</v>
      </c>
      <c r="N252" s="93">
        <f t="shared" ref="N252:S252" si="92">+N250-N251</f>
        <v>-0.49428750000004129</v>
      </c>
      <c r="O252" s="93">
        <f t="shared" si="92"/>
        <v>0</v>
      </c>
      <c r="P252" s="93">
        <f t="shared" si="92"/>
        <v>0</v>
      </c>
      <c r="Q252" s="93">
        <f t="shared" si="92"/>
        <v>0</v>
      </c>
      <c r="R252" s="93">
        <f t="shared" si="92"/>
        <v>1.1424999999917418E-2</v>
      </c>
      <c r="S252" s="93">
        <f t="shared" si="92"/>
        <v>0</v>
      </c>
    </row>
    <row r="253" spans="11:19" ht="15" customHeight="1" x14ac:dyDescent="0.3">
      <c r="K253" s="88" t="s">
        <v>2380</v>
      </c>
      <c r="L253" s="109" t="s">
        <v>2381</v>
      </c>
      <c r="M253" s="103">
        <f t="shared" si="84"/>
        <v>450</v>
      </c>
      <c r="N253" s="110">
        <v>200</v>
      </c>
      <c r="O253" s="110"/>
      <c r="P253" s="110"/>
      <c r="Q253" s="110"/>
      <c r="R253" s="110">
        <v>250</v>
      </c>
      <c r="S253" s="110"/>
    </row>
    <row r="254" spans="11:19" ht="15" customHeight="1" x14ac:dyDescent="0.3">
      <c r="K254" s="88" t="s">
        <v>2382</v>
      </c>
      <c r="L254" s="109" t="s">
        <v>2383</v>
      </c>
      <c r="M254" s="103">
        <f t="shared" si="84"/>
        <v>400</v>
      </c>
      <c r="N254" s="110">
        <v>150</v>
      </c>
      <c r="O254" s="110"/>
      <c r="P254" s="110"/>
      <c r="Q254" s="110"/>
      <c r="R254" s="110">
        <v>250</v>
      </c>
      <c r="S254" s="110"/>
    </row>
    <row r="255" spans="11:19" ht="15" customHeight="1" x14ac:dyDescent="0.3">
      <c r="K255" s="88" t="s">
        <v>2384</v>
      </c>
      <c r="L255" s="109" t="s">
        <v>2385</v>
      </c>
      <c r="M255" s="103">
        <f t="shared" si="84"/>
        <v>414</v>
      </c>
      <c r="N255" s="110">
        <v>71</v>
      </c>
      <c r="O255" s="110"/>
      <c r="P255" s="110"/>
      <c r="Q255" s="110"/>
      <c r="R255" s="110">
        <v>343</v>
      </c>
      <c r="S255" s="110"/>
    </row>
    <row r="256" spans="11:19" ht="15" customHeight="1" x14ac:dyDescent="0.3">
      <c r="K256" s="99" t="s">
        <v>2386</v>
      </c>
      <c r="L256" s="100" t="s">
        <v>2387</v>
      </c>
      <c r="M256" s="101">
        <f t="shared" si="84"/>
        <v>3170</v>
      </c>
      <c r="N256" s="101">
        <f t="shared" ref="N256:S256" si="93">SUM(N259:N260)</f>
        <v>3170</v>
      </c>
      <c r="O256" s="101">
        <f t="shared" si="93"/>
        <v>0</v>
      </c>
      <c r="P256" s="101">
        <f t="shared" si="93"/>
        <v>0</v>
      </c>
      <c r="Q256" s="101">
        <f t="shared" si="93"/>
        <v>0</v>
      </c>
      <c r="R256" s="101">
        <f t="shared" si="93"/>
        <v>0</v>
      </c>
      <c r="S256" s="101">
        <f t="shared" si="93"/>
        <v>0</v>
      </c>
    </row>
    <row r="257" spans="11:19" ht="15" hidden="1" customHeight="1" x14ac:dyDescent="0.3">
      <c r="K257" s="88"/>
      <c r="L257" s="97"/>
      <c r="M257" s="105">
        <f t="shared" si="84"/>
        <v>0</v>
      </c>
      <c r="N257" s="90"/>
      <c r="O257" s="90"/>
      <c r="P257" s="90"/>
      <c r="Q257" s="90"/>
      <c r="R257" s="90"/>
      <c r="S257" s="90"/>
    </row>
    <row r="258" spans="11:19" ht="15" hidden="1" customHeight="1" x14ac:dyDescent="0.3">
      <c r="K258" s="91"/>
      <c r="L258" s="98"/>
      <c r="M258" s="106">
        <f t="shared" si="84"/>
        <v>3170</v>
      </c>
      <c r="N258" s="93">
        <f t="shared" ref="N258:S258" si="94">+N256-N257</f>
        <v>3170</v>
      </c>
      <c r="O258" s="93">
        <f t="shared" si="94"/>
        <v>0</v>
      </c>
      <c r="P258" s="93">
        <f t="shared" si="94"/>
        <v>0</v>
      </c>
      <c r="Q258" s="93">
        <f t="shared" si="94"/>
        <v>0</v>
      </c>
      <c r="R258" s="93">
        <f t="shared" si="94"/>
        <v>0</v>
      </c>
      <c r="S258" s="93">
        <f t="shared" si="94"/>
        <v>0</v>
      </c>
    </row>
    <row r="259" spans="11:19" ht="25.95" customHeight="1" x14ac:dyDescent="0.3">
      <c r="K259" s="88" t="s">
        <v>2388</v>
      </c>
      <c r="L259" s="109" t="s">
        <v>2389</v>
      </c>
      <c r="M259" s="103">
        <f t="shared" si="84"/>
        <v>1130</v>
      </c>
      <c r="N259" s="110">
        <v>1130</v>
      </c>
      <c r="O259" s="110"/>
      <c r="P259" s="110"/>
      <c r="Q259" s="110"/>
      <c r="R259" s="110"/>
      <c r="S259" s="110"/>
    </row>
    <row r="260" spans="11:19" ht="15" customHeight="1" x14ac:dyDescent="0.3">
      <c r="K260" s="88" t="s">
        <v>2390</v>
      </c>
      <c r="L260" s="109" t="s">
        <v>2391</v>
      </c>
      <c r="M260" s="103">
        <f t="shared" si="84"/>
        <v>2040</v>
      </c>
      <c r="N260" s="110">
        <v>2040</v>
      </c>
      <c r="O260" s="110"/>
      <c r="P260" s="110"/>
      <c r="Q260" s="110"/>
      <c r="R260" s="110"/>
      <c r="S260" s="110"/>
    </row>
    <row r="261" spans="11:19" ht="15" customHeight="1" x14ac:dyDescent="0.3">
      <c r="K261" s="99" t="s">
        <v>2392</v>
      </c>
      <c r="L261" s="100" t="s">
        <v>2393</v>
      </c>
      <c r="M261" s="101">
        <f t="shared" si="84"/>
        <v>1000</v>
      </c>
      <c r="N261" s="101">
        <f t="shared" ref="N261:S261" si="95">SUM(N264:N265)</f>
        <v>1000</v>
      </c>
      <c r="O261" s="101">
        <f t="shared" si="95"/>
        <v>0</v>
      </c>
      <c r="P261" s="101">
        <f t="shared" si="95"/>
        <v>0</v>
      </c>
      <c r="Q261" s="101">
        <f t="shared" si="95"/>
        <v>0</v>
      </c>
      <c r="R261" s="101">
        <f t="shared" si="95"/>
        <v>0</v>
      </c>
      <c r="S261" s="101">
        <f t="shared" si="95"/>
        <v>0</v>
      </c>
    </row>
    <row r="262" spans="11:19" ht="15" hidden="1" customHeight="1" x14ac:dyDescent="0.3">
      <c r="K262" s="88"/>
      <c r="L262" s="97"/>
      <c r="M262" s="105">
        <f t="shared" si="84"/>
        <v>1000</v>
      </c>
      <c r="N262" s="90">
        <v>1000</v>
      </c>
      <c r="O262" s="90"/>
      <c r="P262" s="90"/>
      <c r="Q262" s="90"/>
      <c r="R262" s="90"/>
      <c r="S262" s="90"/>
    </row>
    <row r="263" spans="11:19" ht="15" hidden="1" customHeight="1" x14ac:dyDescent="0.3">
      <c r="K263" s="91"/>
      <c r="L263" s="98"/>
      <c r="M263" s="106">
        <f t="shared" si="84"/>
        <v>0</v>
      </c>
      <c r="N263" s="93">
        <f t="shared" ref="N263:S263" si="96">+N261-N262</f>
        <v>0</v>
      </c>
      <c r="O263" s="93">
        <f t="shared" si="96"/>
        <v>0</v>
      </c>
      <c r="P263" s="93">
        <f t="shared" si="96"/>
        <v>0</v>
      </c>
      <c r="Q263" s="93">
        <f t="shared" si="96"/>
        <v>0</v>
      </c>
      <c r="R263" s="93">
        <f t="shared" si="96"/>
        <v>0</v>
      </c>
      <c r="S263" s="93">
        <f t="shared" si="96"/>
        <v>0</v>
      </c>
    </row>
    <row r="264" spans="11:19" ht="27" customHeight="1" x14ac:dyDescent="0.3">
      <c r="K264" s="88" t="s">
        <v>2394</v>
      </c>
      <c r="L264" s="109" t="s">
        <v>2395</v>
      </c>
      <c r="M264" s="103">
        <f t="shared" si="84"/>
        <v>600</v>
      </c>
      <c r="N264" s="110">
        <v>600</v>
      </c>
      <c r="O264" s="110"/>
      <c r="P264" s="110"/>
      <c r="Q264" s="110"/>
      <c r="R264" s="110"/>
      <c r="S264" s="110"/>
    </row>
    <row r="265" spans="11:19" ht="15" customHeight="1" x14ac:dyDescent="0.3">
      <c r="K265" s="88" t="s">
        <v>2396</v>
      </c>
      <c r="L265" s="109" t="s">
        <v>2397</v>
      </c>
      <c r="M265" s="103">
        <f t="shared" si="84"/>
        <v>400</v>
      </c>
      <c r="N265" s="110">
        <v>400</v>
      </c>
      <c r="O265" s="110"/>
      <c r="P265" s="110"/>
      <c r="Q265" s="110"/>
      <c r="R265" s="110"/>
      <c r="S265" s="110"/>
    </row>
    <row r="266" spans="11:19" ht="27" customHeight="1" x14ac:dyDescent="0.3">
      <c r="K266" s="88" t="s">
        <v>2398</v>
      </c>
      <c r="L266" s="109" t="s">
        <v>2399</v>
      </c>
      <c r="M266" s="103">
        <f t="shared" si="84"/>
        <v>100</v>
      </c>
      <c r="N266" s="110">
        <v>100</v>
      </c>
      <c r="O266" s="110"/>
      <c r="P266" s="110"/>
      <c r="Q266" s="110"/>
      <c r="R266" s="110"/>
      <c r="S266" s="110"/>
    </row>
    <row r="267" spans="11:19" ht="15" customHeight="1" x14ac:dyDescent="0.3">
      <c r="K267" s="88" t="s">
        <v>2400</v>
      </c>
      <c r="L267" s="109" t="s">
        <v>2401</v>
      </c>
      <c r="M267" s="103">
        <f t="shared" si="84"/>
        <v>65000</v>
      </c>
      <c r="N267" s="110"/>
      <c r="O267" s="110"/>
      <c r="P267" s="110">
        <v>65000</v>
      </c>
      <c r="Q267" s="110"/>
      <c r="R267" s="110"/>
      <c r="S267" s="110"/>
    </row>
    <row r="268" spans="11:19" ht="15" customHeight="1" x14ac:dyDescent="0.3">
      <c r="K268" s="99" t="s">
        <v>2402</v>
      </c>
      <c r="L268" s="100" t="s">
        <v>2403</v>
      </c>
      <c r="M268" s="101">
        <f t="shared" si="84"/>
        <v>1264</v>
      </c>
      <c r="N268" s="101">
        <f t="shared" ref="N268:S268" si="97">SUM(N271:N272)</f>
        <v>1264</v>
      </c>
      <c r="O268" s="101">
        <f t="shared" si="97"/>
        <v>0</v>
      </c>
      <c r="P268" s="101">
        <f t="shared" si="97"/>
        <v>0</v>
      </c>
      <c r="Q268" s="101">
        <f t="shared" si="97"/>
        <v>0</v>
      </c>
      <c r="R268" s="101">
        <f t="shared" si="97"/>
        <v>0</v>
      </c>
      <c r="S268" s="101">
        <f t="shared" si="97"/>
        <v>0</v>
      </c>
    </row>
    <row r="269" spans="11:19" ht="15" hidden="1" customHeight="1" x14ac:dyDescent="0.3">
      <c r="K269" s="88"/>
      <c r="L269" s="97"/>
      <c r="M269" s="105">
        <f t="shared" si="84"/>
        <v>1264.4828625</v>
      </c>
      <c r="N269" s="90">
        <v>1264.4828625</v>
      </c>
      <c r="O269" s="90"/>
      <c r="P269" s="90"/>
      <c r="Q269" s="90"/>
      <c r="R269" s="90"/>
      <c r="S269" s="90"/>
    </row>
    <row r="270" spans="11:19" ht="15" hidden="1" customHeight="1" x14ac:dyDescent="0.3">
      <c r="K270" s="91"/>
      <c r="L270" s="98"/>
      <c r="M270" s="106">
        <f t="shared" si="84"/>
        <v>-0.48286250000001019</v>
      </c>
      <c r="N270" s="93">
        <f t="shared" ref="N270:S270" si="98">+N268-N269</f>
        <v>-0.48286250000001019</v>
      </c>
      <c r="O270" s="93">
        <f t="shared" si="98"/>
        <v>0</v>
      </c>
      <c r="P270" s="93">
        <f t="shared" si="98"/>
        <v>0</v>
      </c>
      <c r="Q270" s="93">
        <f t="shared" si="98"/>
        <v>0</v>
      </c>
      <c r="R270" s="93">
        <f t="shared" si="98"/>
        <v>0</v>
      </c>
      <c r="S270" s="93">
        <f t="shared" si="98"/>
        <v>0</v>
      </c>
    </row>
    <row r="271" spans="11:19" ht="15" customHeight="1" x14ac:dyDescent="0.3">
      <c r="K271" s="88" t="s">
        <v>2404</v>
      </c>
      <c r="L271" s="109" t="s">
        <v>2405</v>
      </c>
      <c r="M271" s="103">
        <f t="shared" si="84"/>
        <v>600</v>
      </c>
      <c r="N271" s="110">
        <v>600</v>
      </c>
      <c r="O271" s="110"/>
      <c r="P271" s="110"/>
      <c r="Q271" s="110"/>
      <c r="R271" s="110"/>
      <c r="S271" s="110"/>
    </row>
    <row r="272" spans="11:19" ht="15" customHeight="1" x14ac:dyDescent="0.3">
      <c r="K272" s="88" t="s">
        <v>2406</v>
      </c>
      <c r="L272" s="109" t="s">
        <v>2407</v>
      </c>
      <c r="M272" s="103">
        <f t="shared" si="84"/>
        <v>664</v>
      </c>
      <c r="N272" s="110">
        <v>664</v>
      </c>
      <c r="O272" s="110"/>
      <c r="P272" s="110"/>
      <c r="Q272" s="110"/>
      <c r="R272" s="110"/>
      <c r="S272" s="110"/>
    </row>
    <row r="273" spans="11:19" ht="15" customHeight="1" x14ac:dyDescent="0.3">
      <c r="K273" s="99" t="s">
        <v>2408</v>
      </c>
      <c r="L273" s="100" t="s">
        <v>2409</v>
      </c>
      <c r="M273" s="101">
        <f t="shared" si="84"/>
        <v>13715</v>
      </c>
      <c r="N273" s="101">
        <f>SUM(N276:N279)</f>
        <v>4215</v>
      </c>
      <c r="O273" s="101">
        <f>SUM(O276:O278)</f>
        <v>0</v>
      </c>
      <c r="P273" s="101">
        <f>SUM(P276:P278)</f>
        <v>6500</v>
      </c>
      <c r="Q273" s="101">
        <f>SUM(Q276:Q278)</f>
        <v>0</v>
      </c>
      <c r="R273" s="101">
        <f>SUM(R276:R278)</f>
        <v>2500</v>
      </c>
      <c r="S273" s="101">
        <f>SUM(S276:S278)</f>
        <v>500</v>
      </c>
    </row>
    <row r="274" spans="11:19" ht="15" hidden="1" customHeight="1" x14ac:dyDescent="0.3">
      <c r="K274" s="88"/>
      <c r="L274" s="97"/>
      <c r="M274" s="105">
        <f t="shared" si="84"/>
        <v>4214.9428750000006</v>
      </c>
      <c r="N274" s="90">
        <v>4214.9428750000006</v>
      </c>
      <c r="O274" s="90"/>
      <c r="P274" s="90"/>
      <c r="Q274" s="90"/>
      <c r="R274" s="90"/>
      <c r="S274" s="90"/>
    </row>
    <row r="275" spans="11:19" ht="15" hidden="1" customHeight="1" x14ac:dyDescent="0.3">
      <c r="K275" s="91"/>
      <c r="L275" s="98"/>
      <c r="M275" s="106">
        <f t="shared" si="84"/>
        <v>9500.0571249999994</v>
      </c>
      <c r="N275" s="93">
        <f t="shared" ref="N275:S275" si="99">+N273-N274</f>
        <v>5.7124999999359716E-2</v>
      </c>
      <c r="O275" s="93">
        <f t="shared" si="99"/>
        <v>0</v>
      </c>
      <c r="P275" s="93">
        <f t="shared" si="99"/>
        <v>6500</v>
      </c>
      <c r="Q275" s="93">
        <f t="shared" si="99"/>
        <v>0</v>
      </c>
      <c r="R275" s="93">
        <f t="shared" si="99"/>
        <v>2500</v>
      </c>
      <c r="S275" s="93">
        <f t="shared" si="99"/>
        <v>500</v>
      </c>
    </row>
    <row r="276" spans="11:19" ht="15" customHeight="1" x14ac:dyDescent="0.3">
      <c r="K276" s="88" t="s">
        <v>2410</v>
      </c>
      <c r="L276" s="109" t="s">
        <v>2411</v>
      </c>
      <c r="M276" s="103">
        <f t="shared" si="84"/>
        <v>1430</v>
      </c>
      <c r="N276" s="110">
        <v>430</v>
      </c>
      <c r="O276" s="110"/>
      <c r="P276" s="110">
        <v>500</v>
      </c>
      <c r="Q276" s="110"/>
      <c r="R276" s="110"/>
      <c r="S276" s="110">
        <v>500</v>
      </c>
    </row>
    <row r="277" spans="11:19" ht="25.95" customHeight="1" x14ac:dyDescent="0.3">
      <c r="K277" s="88" t="s">
        <v>2412</v>
      </c>
      <c r="L277" s="109" t="s">
        <v>2413</v>
      </c>
      <c r="M277" s="103">
        <f t="shared" si="84"/>
        <v>6600</v>
      </c>
      <c r="N277" s="110">
        <v>1600</v>
      </c>
      <c r="O277" s="110"/>
      <c r="P277" s="110">
        <v>5000</v>
      </c>
      <c r="Q277" s="110"/>
      <c r="R277" s="110"/>
      <c r="S277" s="110"/>
    </row>
    <row r="278" spans="11:19" ht="15" customHeight="1" x14ac:dyDescent="0.3">
      <c r="K278" s="88" t="s">
        <v>2414</v>
      </c>
      <c r="L278" s="109" t="s">
        <v>2415</v>
      </c>
      <c r="M278" s="103">
        <f t="shared" si="84"/>
        <v>5200</v>
      </c>
      <c r="N278" s="110">
        <v>1700</v>
      </c>
      <c r="O278" s="110"/>
      <c r="P278" s="110">
        <v>1000</v>
      </c>
      <c r="Q278" s="110"/>
      <c r="R278" s="110">
        <v>2500</v>
      </c>
      <c r="S278" s="110"/>
    </row>
    <row r="279" spans="11:19" ht="15" customHeight="1" x14ac:dyDescent="0.3">
      <c r="K279" s="88" t="s">
        <v>2416</v>
      </c>
      <c r="L279" s="109" t="s">
        <v>2417</v>
      </c>
      <c r="M279" s="103">
        <f t="shared" si="84"/>
        <v>485</v>
      </c>
      <c r="N279" s="110">
        <v>485</v>
      </c>
      <c r="O279" s="110"/>
      <c r="P279" s="110"/>
      <c r="Q279" s="110"/>
      <c r="R279" s="110"/>
      <c r="S279" s="110"/>
    </row>
    <row r="280" spans="11:19" ht="15" customHeight="1" x14ac:dyDescent="0.3">
      <c r="K280" s="99" t="s">
        <v>2418</v>
      </c>
      <c r="L280" s="100" t="s">
        <v>2419</v>
      </c>
      <c r="M280" s="101">
        <f t="shared" si="84"/>
        <v>2450</v>
      </c>
      <c r="N280" s="101">
        <f t="shared" ref="N280:S280" si="100">SUM(N283:N284)</f>
        <v>2450</v>
      </c>
      <c r="O280" s="101">
        <f t="shared" si="100"/>
        <v>0</v>
      </c>
      <c r="P280" s="101">
        <f t="shared" si="100"/>
        <v>0</v>
      </c>
      <c r="Q280" s="101">
        <f t="shared" si="100"/>
        <v>0</v>
      </c>
      <c r="R280" s="101">
        <f t="shared" si="100"/>
        <v>0</v>
      </c>
      <c r="S280" s="101">
        <f t="shared" si="100"/>
        <v>0</v>
      </c>
    </row>
    <row r="281" spans="11:19" ht="15" hidden="1" customHeight="1" x14ac:dyDescent="0.3">
      <c r="K281" s="88"/>
      <c r="L281" s="97"/>
      <c r="M281" s="105">
        <f t="shared" si="84"/>
        <v>2450</v>
      </c>
      <c r="N281" s="90">
        <v>2450</v>
      </c>
      <c r="O281" s="90"/>
      <c r="P281" s="90"/>
      <c r="Q281" s="90"/>
      <c r="R281" s="90"/>
      <c r="S281" s="90"/>
    </row>
    <row r="282" spans="11:19" ht="15" hidden="1" customHeight="1" x14ac:dyDescent="0.3">
      <c r="K282" s="91"/>
      <c r="L282" s="98"/>
      <c r="M282" s="106">
        <f t="shared" si="84"/>
        <v>0</v>
      </c>
      <c r="N282" s="93">
        <f t="shared" ref="N282:S282" si="101">+N280-N281</f>
        <v>0</v>
      </c>
      <c r="O282" s="93">
        <f t="shared" si="101"/>
        <v>0</v>
      </c>
      <c r="P282" s="93">
        <f t="shared" si="101"/>
        <v>0</v>
      </c>
      <c r="Q282" s="93">
        <f t="shared" si="101"/>
        <v>0</v>
      </c>
      <c r="R282" s="93">
        <f t="shared" si="101"/>
        <v>0</v>
      </c>
      <c r="S282" s="93">
        <f t="shared" si="101"/>
        <v>0</v>
      </c>
    </row>
    <row r="283" spans="11:19" ht="15" customHeight="1" x14ac:dyDescent="0.3">
      <c r="K283" s="88" t="s">
        <v>2420</v>
      </c>
      <c r="L283" s="109" t="s">
        <v>2421</v>
      </c>
      <c r="M283" s="103">
        <f t="shared" si="84"/>
        <v>1100</v>
      </c>
      <c r="N283" s="110">
        <v>1100</v>
      </c>
      <c r="O283" s="110"/>
      <c r="P283" s="110"/>
      <c r="Q283" s="110"/>
      <c r="R283" s="110"/>
      <c r="S283" s="110"/>
    </row>
    <row r="284" spans="11:19" ht="15" customHeight="1" x14ac:dyDescent="0.3">
      <c r="K284" s="88" t="s">
        <v>2422</v>
      </c>
      <c r="L284" s="109" t="s">
        <v>2423</v>
      </c>
      <c r="M284" s="103">
        <f t="shared" si="84"/>
        <v>1350</v>
      </c>
      <c r="N284" s="110">
        <v>1350</v>
      </c>
      <c r="O284" s="110"/>
      <c r="P284" s="110"/>
      <c r="Q284" s="110"/>
      <c r="R284" s="110"/>
      <c r="S284" s="110"/>
    </row>
    <row r="285" spans="11:19" ht="15" customHeight="1" x14ac:dyDescent="0.3">
      <c r="K285" s="99" t="s">
        <v>2424</v>
      </c>
      <c r="L285" s="100" t="s">
        <v>2425</v>
      </c>
      <c r="M285" s="101">
        <f t="shared" si="84"/>
        <v>2368</v>
      </c>
      <c r="N285" s="101">
        <f t="shared" ref="N285:S285" si="102">SUM(N288:N290)</f>
        <v>2368</v>
      </c>
      <c r="O285" s="101">
        <f t="shared" si="102"/>
        <v>0</v>
      </c>
      <c r="P285" s="101">
        <f t="shared" si="102"/>
        <v>0</v>
      </c>
      <c r="Q285" s="101">
        <f t="shared" si="102"/>
        <v>0</v>
      </c>
      <c r="R285" s="101">
        <f t="shared" si="102"/>
        <v>0</v>
      </c>
      <c r="S285" s="101">
        <f t="shared" si="102"/>
        <v>0</v>
      </c>
    </row>
    <row r="286" spans="11:19" ht="15" hidden="1" customHeight="1" x14ac:dyDescent="0.3">
      <c r="K286" s="88"/>
      <c r="L286" s="97"/>
      <c r="M286" s="105">
        <f t="shared" si="84"/>
        <v>1568.4645426450002</v>
      </c>
      <c r="N286" s="90">
        <v>1568.4645426450002</v>
      </c>
      <c r="O286" s="90"/>
      <c r="P286" s="90"/>
      <c r="Q286" s="90"/>
      <c r="R286" s="90"/>
      <c r="S286" s="90"/>
    </row>
    <row r="287" spans="11:19" ht="15" hidden="1" customHeight="1" x14ac:dyDescent="0.3">
      <c r="K287" s="91"/>
      <c r="L287" s="98"/>
      <c r="M287" s="106">
        <f t="shared" si="84"/>
        <v>799.53545735499983</v>
      </c>
      <c r="N287" s="93">
        <f t="shared" ref="N287:S287" si="103">+N285-N286</f>
        <v>799.53545735499983</v>
      </c>
      <c r="O287" s="93">
        <f t="shared" si="103"/>
        <v>0</v>
      </c>
      <c r="P287" s="93">
        <f t="shared" si="103"/>
        <v>0</v>
      </c>
      <c r="Q287" s="93">
        <f t="shared" si="103"/>
        <v>0</v>
      </c>
      <c r="R287" s="93">
        <f t="shared" si="103"/>
        <v>0</v>
      </c>
      <c r="S287" s="93">
        <f t="shared" si="103"/>
        <v>0</v>
      </c>
    </row>
    <row r="288" spans="11:19" ht="15" customHeight="1" x14ac:dyDescent="0.3">
      <c r="K288" s="88" t="s">
        <v>2426</v>
      </c>
      <c r="L288" s="109" t="s">
        <v>2427</v>
      </c>
      <c r="M288" s="103">
        <f t="shared" si="84"/>
        <v>948</v>
      </c>
      <c r="N288" s="110">
        <v>948</v>
      </c>
      <c r="O288" s="110"/>
      <c r="P288" s="110"/>
      <c r="Q288" s="110"/>
      <c r="R288" s="110"/>
      <c r="S288" s="110"/>
    </row>
    <row r="289" spans="11:19" ht="15" customHeight="1" x14ac:dyDescent="0.3">
      <c r="K289" s="88" t="s">
        <v>2428</v>
      </c>
      <c r="L289" s="109" t="s">
        <v>2429</v>
      </c>
      <c r="M289" s="103">
        <f t="shared" si="84"/>
        <v>620</v>
      </c>
      <c r="N289" s="110">
        <v>620</v>
      </c>
      <c r="O289" s="110"/>
      <c r="P289" s="110"/>
      <c r="Q289" s="110"/>
      <c r="R289" s="110"/>
      <c r="S289" s="110"/>
    </row>
    <row r="290" spans="11:19" ht="15" customHeight="1" x14ac:dyDescent="0.3">
      <c r="K290" s="88" t="s">
        <v>2430</v>
      </c>
      <c r="L290" s="109" t="s">
        <v>2431</v>
      </c>
      <c r="M290" s="103">
        <f t="shared" si="84"/>
        <v>800</v>
      </c>
      <c r="N290" s="110">
        <v>800</v>
      </c>
      <c r="O290" s="110"/>
      <c r="P290" s="110"/>
      <c r="Q290" s="110"/>
      <c r="R290" s="110"/>
      <c r="S290" s="110"/>
    </row>
  </sheetData>
  <mergeCells count="2">
    <mergeCell ref="K2:L3"/>
    <mergeCell ref="M2:S2"/>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2" id="{BA13B17C-BF7D-496A-9E38-F75D0F3EC723}">
            <xm:f>'\DATOS\Downloads\[INDICATIVO PDD NDS 2020-2023 (formato 2020-07-27).xlsx]Gob'!#REF!=$N$118</xm:f>
            <x14:dxf/>
          </x14:cfRule>
          <xm:sqref>U8</xm:sqref>
        </x14:conditionalFormatting>
        <x14:conditionalFormatting xmlns:xm="http://schemas.microsoft.com/office/excel/2006/main">
          <x14:cfRule type="expression" priority="1" id="{C0891019-D843-4854-B80B-ED2F3EB8E4FA}">
            <xm:f>'\DATOS\Downloads\[INDICATIVO PDD NDS 2020-2023 (formato 2020-07-27).xlsx]DSoc'!#REF!=$M$93</xm:f>
            <x14:dxf/>
          </x14:cfRule>
          <xm:sqref>M98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CC55"/>
  <sheetViews>
    <sheetView tabSelected="1" zoomScale="60" zoomScaleNormal="60" workbookViewId="0">
      <pane ySplit="10" topLeftCell="A11" activePane="bottomLeft" state="frozen"/>
      <selection pane="bottomLeft" activeCell="B7" sqref="B7:B9"/>
    </sheetView>
  </sheetViews>
  <sheetFormatPr baseColWidth="10" defaultColWidth="11.44140625" defaultRowHeight="40.200000000000003" customHeight="1" x14ac:dyDescent="0.3"/>
  <cols>
    <col min="1" max="1" width="2.6640625" style="23" customWidth="1"/>
    <col min="2" max="2" width="15.6640625" style="36" customWidth="1"/>
    <col min="3" max="9" width="15.6640625" style="5" customWidth="1"/>
    <col min="10" max="10" width="6.5546875" style="40" customWidth="1"/>
    <col min="11" max="11" width="25.6640625" style="4" customWidth="1"/>
    <col min="12" max="13" width="9.6640625" style="25" customWidth="1"/>
    <col min="14" max="17" width="9.6640625" style="26" customWidth="1"/>
    <col min="18" max="18" width="6.5546875" style="5" customWidth="1"/>
    <col min="19" max="19" width="95.6640625" style="5" customWidth="1"/>
    <col min="20" max="21" width="15.6640625" style="5" customWidth="1"/>
    <col min="22" max="22" width="10.6640625" style="5" customWidth="1"/>
    <col min="23" max="23" width="25.6640625" style="5" customWidth="1"/>
    <col min="24" max="27" width="11.6640625" style="30" customWidth="1"/>
    <col min="28" max="28" width="6.5546875" style="4" customWidth="1"/>
    <col min="29" max="29" width="12.6640625" style="24" customWidth="1"/>
    <col min="30" max="36" width="12.6640625" style="27" customWidth="1"/>
    <col min="37" max="37" width="6.5546875" style="4" customWidth="1"/>
    <col min="38" max="38" width="12.6640625" style="28" customWidth="1"/>
    <col min="39" max="42" width="12.6640625" style="41" customWidth="1"/>
    <col min="43" max="45" width="12.6640625" style="29" customWidth="1"/>
    <col min="46" max="46" width="6.5546875" style="4" customWidth="1"/>
    <col min="47" max="47" width="12.6640625" style="28" customWidth="1"/>
    <col min="48" max="51" width="12.6640625" style="41" customWidth="1"/>
    <col min="52" max="54" width="12.6640625" style="29" customWidth="1"/>
    <col min="55" max="55" width="6.5546875" style="4" customWidth="1"/>
    <col min="56" max="56" width="12.6640625" style="28" customWidth="1"/>
    <col min="57" max="60" width="12.6640625" style="41" customWidth="1"/>
    <col min="61" max="63" width="12.6640625" style="29" customWidth="1"/>
    <col min="64" max="64" width="6.5546875" style="4" customWidth="1"/>
    <col min="65" max="65" width="12.6640625" style="28" customWidth="1"/>
    <col min="66" max="69" width="12.6640625" style="41" customWidth="1"/>
    <col min="70" max="72" width="12.6640625" style="29" customWidth="1"/>
    <col min="73" max="73" width="6.6640625" style="29" customWidth="1"/>
    <col min="74" max="101" width="12.6640625" style="29" customWidth="1"/>
    <col min="102" max="16384" width="11.44140625" style="29"/>
  </cols>
  <sheetData>
    <row r="1" spans="1:81" ht="16.2" customHeight="1" x14ac:dyDescent="0.3"/>
    <row r="2" spans="1:81" s="42" customFormat="1" ht="16.2" customHeight="1" x14ac:dyDescent="0.3">
      <c r="A2" s="37"/>
      <c r="B2" s="460"/>
      <c r="C2" s="321" t="s">
        <v>0</v>
      </c>
      <c r="D2" s="321"/>
      <c r="E2" s="321"/>
      <c r="F2" s="321"/>
      <c r="G2" s="321"/>
      <c r="H2" s="321"/>
      <c r="I2" s="215"/>
      <c r="J2" s="227" t="s">
        <v>1</v>
      </c>
      <c r="K2" s="227"/>
      <c r="L2" s="496" t="s">
        <v>3413</v>
      </c>
      <c r="M2" s="497"/>
      <c r="N2" s="497"/>
      <c r="O2" s="497"/>
      <c r="P2" s="497"/>
      <c r="Q2" s="498"/>
      <c r="R2" s="325" t="s">
        <v>0</v>
      </c>
      <c r="S2" s="326"/>
      <c r="T2" s="333" t="s">
        <v>1</v>
      </c>
      <c r="U2" s="334"/>
      <c r="V2" s="335"/>
      <c r="W2" s="502" t="str">
        <f>+$L2</f>
        <v>SECRETARÍA DE HÁBITAT</v>
      </c>
      <c r="X2" s="503"/>
      <c r="Y2" s="503"/>
      <c r="Z2" s="503"/>
      <c r="AA2" s="504"/>
      <c r="AB2" s="325" t="s">
        <v>0</v>
      </c>
      <c r="AC2" s="321"/>
      <c r="AD2" s="321"/>
      <c r="AE2" s="321"/>
      <c r="AF2" s="321"/>
      <c r="AG2" s="321"/>
      <c r="AH2" s="321"/>
      <c r="AI2" s="321"/>
      <c r="AJ2" s="326"/>
      <c r="AK2" s="463" t="s">
        <v>1</v>
      </c>
      <c r="AL2" s="463"/>
      <c r="AM2" s="463"/>
      <c r="AN2" s="502" t="str">
        <f>+$L2</f>
        <v>SECRETARÍA DE HÁBITAT</v>
      </c>
      <c r="AO2" s="503"/>
      <c r="AP2" s="503"/>
      <c r="AQ2" s="503"/>
      <c r="AR2" s="503"/>
      <c r="AS2" s="504"/>
      <c r="AT2" s="325" t="s">
        <v>0</v>
      </c>
      <c r="AU2" s="321"/>
      <c r="AV2" s="321"/>
      <c r="AW2" s="321"/>
      <c r="AX2" s="321"/>
      <c r="AY2" s="321"/>
      <c r="AZ2" s="321"/>
      <c r="BA2" s="321"/>
      <c r="BB2" s="326"/>
      <c r="BC2" s="463" t="s">
        <v>1</v>
      </c>
      <c r="BD2" s="463"/>
      <c r="BE2" s="463"/>
      <c r="BF2" s="509" t="str">
        <f>+$L2</f>
        <v>SECRETARÍA DE HÁBITAT</v>
      </c>
      <c r="BG2" s="509"/>
      <c r="BH2" s="509"/>
      <c r="BI2" s="509"/>
      <c r="BJ2" s="509"/>
      <c r="BK2" s="509"/>
      <c r="BL2" s="325" t="s">
        <v>0</v>
      </c>
      <c r="BM2" s="321"/>
      <c r="BN2" s="321"/>
      <c r="BO2" s="321"/>
      <c r="BP2" s="321"/>
      <c r="BQ2" s="321"/>
      <c r="BR2" s="321"/>
      <c r="BS2" s="321"/>
      <c r="BT2" s="326"/>
      <c r="BU2" s="463" t="s">
        <v>1</v>
      </c>
      <c r="BV2" s="463"/>
      <c r="BW2" s="463"/>
      <c r="BX2" s="502" t="str">
        <f>+$L2</f>
        <v>SECRETARÍA DE HÁBITAT</v>
      </c>
      <c r="BY2" s="503"/>
      <c r="BZ2" s="503"/>
      <c r="CA2" s="503"/>
      <c r="CB2" s="503"/>
      <c r="CC2" s="504"/>
    </row>
    <row r="3" spans="1:81" s="42" customFormat="1" ht="16.2" customHeight="1" x14ac:dyDescent="0.3">
      <c r="A3" s="37"/>
      <c r="B3" s="461"/>
      <c r="C3" s="322" t="s">
        <v>1237</v>
      </c>
      <c r="D3" s="322"/>
      <c r="E3" s="322"/>
      <c r="F3" s="322"/>
      <c r="G3" s="322"/>
      <c r="H3" s="322"/>
      <c r="I3" s="216"/>
      <c r="J3" s="227" t="s">
        <v>2</v>
      </c>
      <c r="K3" s="227"/>
      <c r="L3" s="311"/>
      <c r="M3" s="312"/>
      <c r="N3" s="312"/>
      <c r="O3" s="312"/>
      <c r="P3" s="312"/>
      <c r="Q3" s="313"/>
      <c r="R3" s="327" t="s">
        <v>1237</v>
      </c>
      <c r="S3" s="328"/>
      <c r="T3" s="333" t="s">
        <v>2</v>
      </c>
      <c r="U3" s="334"/>
      <c r="V3" s="335"/>
      <c r="W3" s="314">
        <f>+$L3</f>
        <v>0</v>
      </c>
      <c r="X3" s="315"/>
      <c r="Y3" s="315"/>
      <c r="Z3" s="315"/>
      <c r="AA3" s="316"/>
      <c r="AB3" s="327" t="s">
        <v>1237</v>
      </c>
      <c r="AC3" s="322"/>
      <c r="AD3" s="322"/>
      <c r="AE3" s="322"/>
      <c r="AF3" s="322"/>
      <c r="AG3" s="322"/>
      <c r="AH3" s="322"/>
      <c r="AI3" s="322"/>
      <c r="AJ3" s="328"/>
      <c r="AK3" s="463" t="s">
        <v>2</v>
      </c>
      <c r="AL3" s="463"/>
      <c r="AM3" s="463"/>
      <c r="AN3" s="493">
        <f>+$L3</f>
        <v>0</v>
      </c>
      <c r="AO3" s="494"/>
      <c r="AP3" s="494"/>
      <c r="AQ3" s="494"/>
      <c r="AR3" s="494"/>
      <c r="AS3" s="495"/>
      <c r="AT3" s="327" t="s">
        <v>1237</v>
      </c>
      <c r="AU3" s="322"/>
      <c r="AV3" s="322"/>
      <c r="AW3" s="322"/>
      <c r="AX3" s="322"/>
      <c r="AY3" s="322"/>
      <c r="AZ3" s="322"/>
      <c r="BA3" s="322"/>
      <c r="BB3" s="328"/>
      <c r="BC3" s="463" t="s">
        <v>2</v>
      </c>
      <c r="BD3" s="463"/>
      <c r="BE3" s="463"/>
      <c r="BF3" s="469">
        <f>+$L3</f>
        <v>0</v>
      </c>
      <c r="BG3" s="469"/>
      <c r="BH3" s="469"/>
      <c r="BI3" s="469"/>
      <c r="BJ3" s="469"/>
      <c r="BK3" s="469"/>
      <c r="BL3" s="327" t="s">
        <v>1237</v>
      </c>
      <c r="BM3" s="322"/>
      <c r="BN3" s="322"/>
      <c r="BO3" s="322"/>
      <c r="BP3" s="322"/>
      <c r="BQ3" s="322"/>
      <c r="BR3" s="322"/>
      <c r="BS3" s="322"/>
      <c r="BT3" s="328"/>
      <c r="BU3" s="463" t="s">
        <v>2</v>
      </c>
      <c r="BV3" s="463"/>
      <c r="BW3" s="463"/>
      <c r="BX3" s="469">
        <f>+$L3</f>
        <v>0</v>
      </c>
      <c r="BY3" s="469"/>
      <c r="BZ3" s="469"/>
      <c r="CA3" s="469"/>
      <c r="CB3" s="469"/>
      <c r="CC3" s="469"/>
    </row>
    <row r="4" spans="1:81" s="42" customFormat="1" ht="16.2" customHeight="1" x14ac:dyDescent="0.3">
      <c r="A4" s="37"/>
      <c r="B4" s="461"/>
      <c r="C4" s="323" t="s">
        <v>3378</v>
      </c>
      <c r="D4" s="323"/>
      <c r="E4" s="323"/>
      <c r="F4" s="323"/>
      <c r="G4" s="323"/>
      <c r="H4" s="323"/>
      <c r="I4" s="216"/>
      <c r="J4" s="227" t="s">
        <v>1236</v>
      </c>
      <c r="K4" s="227"/>
      <c r="L4" s="499" t="s">
        <v>802</v>
      </c>
      <c r="M4" s="500"/>
      <c r="N4" s="500"/>
      <c r="O4" s="500"/>
      <c r="P4" s="500"/>
      <c r="Q4" s="501"/>
      <c r="R4" s="329" t="s">
        <v>3378</v>
      </c>
      <c r="S4" s="330"/>
      <c r="T4" s="333" t="s">
        <v>1243</v>
      </c>
      <c r="U4" s="334"/>
      <c r="V4" s="335"/>
      <c r="W4" s="506" t="str">
        <f>+$L4</f>
        <v xml:space="preserve">4. Hábitat </v>
      </c>
      <c r="X4" s="507"/>
      <c r="Y4" s="507"/>
      <c r="Z4" s="507"/>
      <c r="AA4" s="508"/>
      <c r="AB4" s="329" t="s">
        <v>3378</v>
      </c>
      <c r="AC4" s="323"/>
      <c r="AD4" s="323"/>
      <c r="AE4" s="323"/>
      <c r="AF4" s="323"/>
      <c r="AG4" s="323"/>
      <c r="AH4" s="323"/>
      <c r="AI4" s="323"/>
      <c r="AJ4" s="330"/>
      <c r="AK4" s="463" t="s">
        <v>1236</v>
      </c>
      <c r="AL4" s="463"/>
      <c r="AM4" s="463"/>
      <c r="AN4" s="499" t="str">
        <f>+$L4</f>
        <v xml:space="preserve">4. Hábitat </v>
      </c>
      <c r="AO4" s="500"/>
      <c r="AP4" s="500"/>
      <c r="AQ4" s="500"/>
      <c r="AR4" s="500"/>
      <c r="AS4" s="501"/>
      <c r="AT4" s="329" t="s">
        <v>3378</v>
      </c>
      <c r="AU4" s="323"/>
      <c r="AV4" s="323"/>
      <c r="AW4" s="323"/>
      <c r="AX4" s="323"/>
      <c r="AY4" s="323"/>
      <c r="AZ4" s="323"/>
      <c r="BA4" s="323"/>
      <c r="BB4" s="330"/>
      <c r="BC4" s="463" t="s">
        <v>1236</v>
      </c>
      <c r="BD4" s="463"/>
      <c r="BE4" s="463"/>
      <c r="BF4" s="505" t="str">
        <f>+$L4</f>
        <v xml:space="preserve">4. Hábitat </v>
      </c>
      <c r="BG4" s="505"/>
      <c r="BH4" s="505"/>
      <c r="BI4" s="505"/>
      <c r="BJ4" s="505"/>
      <c r="BK4" s="505"/>
      <c r="BL4" s="329" t="s">
        <v>3378</v>
      </c>
      <c r="BM4" s="323"/>
      <c r="BN4" s="323"/>
      <c r="BO4" s="323"/>
      <c r="BP4" s="323"/>
      <c r="BQ4" s="323"/>
      <c r="BR4" s="323"/>
      <c r="BS4" s="323"/>
      <c r="BT4" s="330"/>
      <c r="BU4" s="463" t="s">
        <v>1236</v>
      </c>
      <c r="BV4" s="463"/>
      <c r="BW4" s="463"/>
      <c r="BX4" s="505" t="str">
        <f>+$L4</f>
        <v xml:space="preserve">4. Hábitat </v>
      </c>
      <c r="BY4" s="505"/>
      <c r="BZ4" s="505"/>
      <c r="CA4" s="505"/>
      <c r="CB4" s="505"/>
      <c r="CC4" s="505"/>
    </row>
    <row r="5" spans="1:81" s="42" customFormat="1" ht="16.2" customHeight="1" x14ac:dyDescent="0.3">
      <c r="A5" s="37"/>
      <c r="B5" s="462"/>
      <c r="C5" s="324"/>
      <c r="D5" s="324"/>
      <c r="E5" s="324"/>
      <c r="F5" s="324"/>
      <c r="G5" s="324"/>
      <c r="H5" s="324"/>
      <c r="I5" s="217"/>
      <c r="J5" s="227" t="s">
        <v>1238</v>
      </c>
      <c r="K5" s="227"/>
      <c r="L5" s="308" t="s">
        <v>873</v>
      </c>
      <c r="M5" s="309"/>
      <c r="N5" s="309"/>
      <c r="O5" s="309"/>
      <c r="P5" s="309"/>
      <c r="Q5" s="310"/>
      <c r="R5" s="331"/>
      <c r="S5" s="332"/>
      <c r="T5" s="333" t="s">
        <v>1244</v>
      </c>
      <c r="U5" s="334"/>
      <c r="V5" s="335"/>
      <c r="W5" s="317" t="str">
        <f>+$L5</f>
        <v>4.7 Más Oportunidades para la Vivienda Digna.</v>
      </c>
      <c r="X5" s="318"/>
      <c r="Y5" s="318"/>
      <c r="Z5" s="318"/>
      <c r="AA5" s="319"/>
      <c r="AB5" s="331"/>
      <c r="AC5" s="324"/>
      <c r="AD5" s="324"/>
      <c r="AE5" s="324"/>
      <c r="AF5" s="324"/>
      <c r="AG5" s="324"/>
      <c r="AH5" s="324"/>
      <c r="AI5" s="324"/>
      <c r="AJ5" s="332"/>
      <c r="AK5" s="463" t="s">
        <v>1238</v>
      </c>
      <c r="AL5" s="463"/>
      <c r="AM5" s="463"/>
      <c r="AN5" s="308" t="str">
        <f>+$L5</f>
        <v>4.7 Más Oportunidades para la Vivienda Digna.</v>
      </c>
      <c r="AO5" s="309"/>
      <c r="AP5" s="309"/>
      <c r="AQ5" s="309"/>
      <c r="AR5" s="309"/>
      <c r="AS5" s="310"/>
      <c r="AT5" s="331"/>
      <c r="AU5" s="324"/>
      <c r="AV5" s="324"/>
      <c r="AW5" s="324"/>
      <c r="AX5" s="324"/>
      <c r="AY5" s="324"/>
      <c r="AZ5" s="324"/>
      <c r="BA5" s="324"/>
      <c r="BB5" s="332"/>
      <c r="BC5" s="463" t="s">
        <v>1238</v>
      </c>
      <c r="BD5" s="463"/>
      <c r="BE5" s="463"/>
      <c r="BF5" s="468" t="str">
        <f>+$L5</f>
        <v>4.7 Más Oportunidades para la Vivienda Digna.</v>
      </c>
      <c r="BG5" s="468"/>
      <c r="BH5" s="468"/>
      <c r="BI5" s="468"/>
      <c r="BJ5" s="468"/>
      <c r="BK5" s="468"/>
      <c r="BL5" s="331"/>
      <c r="BM5" s="324"/>
      <c r="BN5" s="324"/>
      <c r="BO5" s="324"/>
      <c r="BP5" s="324"/>
      <c r="BQ5" s="324"/>
      <c r="BR5" s="324"/>
      <c r="BS5" s="324"/>
      <c r="BT5" s="332"/>
      <c r="BU5" s="463" t="s">
        <v>1238</v>
      </c>
      <c r="BV5" s="463"/>
      <c r="BW5" s="463"/>
      <c r="BX5" s="468" t="str">
        <f>+$L5</f>
        <v>4.7 Más Oportunidades para la Vivienda Digna.</v>
      </c>
      <c r="BY5" s="468"/>
      <c r="BZ5" s="468"/>
      <c r="CA5" s="468"/>
      <c r="CB5" s="468"/>
      <c r="CC5" s="468"/>
    </row>
    <row r="6" spans="1:81" ht="16.2" customHeight="1" thickBot="1" x14ac:dyDescent="0.35">
      <c r="B6" s="3"/>
      <c r="C6" s="3"/>
      <c r="D6" s="3"/>
      <c r="E6" s="3"/>
      <c r="F6" s="3"/>
      <c r="G6" s="3"/>
      <c r="H6" s="3"/>
      <c r="I6" s="3"/>
      <c r="J6" s="43"/>
      <c r="K6" s="1"/>
      <c r="L6" s="29"/>
      <c r="M6" s="29"/>
      <c r="N6" s="29"/>
      <c r="O6" s="29"/>
      <c r="P6" s="29"/>
      <c r="Q6" s="29"/>
      <c r="R6" s="226"/>
      <c r="S6" s="2"/>
      <c r="T6" s="2"/>
      <c r="U6" s="2"/>
      <c r="V6" s="2"/>
      <c r="W6" s="2"/>
      <c r="X6" s="44"/>
      <c r="Y6" s="44"/>
      <c r="Z6" s="44"/>
      <c r="AA6" s="27"/>
      <c r="AB6" s="27"/>
      <c r="AC6" s="29"/>
      <c r="AK6" s="27"/>
      <c r="AT6" s="27"/>
      <c r="BC6" s="27"/>
      <c r="BL6" s="27"/>
    </row>
    <row r="7" spans="1:81" ht="16.2" customHeight="1" thickBot="1" x14ac:dyDescent="0.35">
      <c r="A7" s="29"/>
      <c r="B7" s="416" t="s">
        <v>3</v>
      </c>
      <c r="C7" s="416" t="s">
        <v>1240</v>
      </c>
      <c r="D7" s="479" t="s">
        <v>3394</v>
      </c>
      <c r="E7" s="479" t="s">
        <v>3393</v>
      </c>
      <c r="F7" s="470" t="s">
        <v>3395</v>
      </c>
      <c r="G7" s="470" t="s">
        <v>3396</v>
      </c>
      <c r="H7" s="470" t="s">
        <v>3397</v>
      </c>
      <c r="I7" s="470" t="s">
        <v>3398</v>
      </c>
      <c r="J7" s="320" t="s">
        <v>1241</v>
      </c>
      <c r="K7" s="464" t="s">
        <v>1252</v>
      </c>
      <c r="L7" s="451" t="s">
        <v>3379</v>
      </c>
      <c r="M7" s="465" t="s">
        <v>1232</v>
      </c>
      <c r="N7" s="422" t="s">
        <v>3380</v>
      </c>
      <c r="O7" s="425" t="s">
        <v>3381</v>
      </c>
      <c r="P7" s="428" t="s">
        <v>3382</v>
      </c>
      <c r="Q7" s="431" t="s">
        <v>3383</v>
      </c>
      <c r="R7" s="320" t="s">
        <v>1241</v>
      </c>
      <c r="S7" s="434" t="s">
        <v>4</v>
      </c>
      <c r="T7" s="489" t="s">
        <v>3399</v>
      </c>
      <c r="U7" s="489" t="s">
        <v>3400</v>
      </c>
      <c r="V7" s="489" t="s">
        <v>3401</v>
      </c>
      <c r="W7" s="434" t="s">
        <v>5</v>
      </c>
      <c r="X7" s="449" t="s">
        <v>6</v>
      </c>
      <c r="Y7" s="450"/>
      <c r="Z7" s="449" t="s">
        <v>7</v>
      </c>
      <c r="AA7" s="450"/>
      <c r="AB7" s="416" t="s">
        <v>1241</v>
      </c>
      <c r="AC7" s="451" t="s">
        <v>3379</v>
      </c>
      <c r="AD7" s="454" t="s">
        <v>3384</v>
      </c>
      <c r="AE7" s="455"/>
      <c r="AF7" s="455"/>
      <c r="AG7" s="455"/>
      <c r="AH7" s="455"/>
      <c r="AI7" s="455"/>
      <c r="AJ7" s="456"/>
      <c r="AK7" s="457" t="s">
        <v>1241</v>
      </c>
      <c r="AL7" s="440" t="s">
        <v>3389</v>
      </c>
      <c r="AM7" s="437" t="s">
        <v>3385</v>
      </c>
      <c r="AN7" s="438"/>
      <c r="AO7" s="438"/>
      <c r="AP7" s="438"/>
      <c r="AQ7" s="438"/>
      <c r="AR7" s="438"/>
      <c r="AS7" s="439"/>
      <c r="AT7" s="416" t="s">
        <v>1241</v>
      </c>
      <c r="AU7" s="443" t="s">
        <v>3390</v>
      </c>
      <c r="AV7" s="446" t="s">
        <v>3386</v>
      </c>
      <c r="AW7" s="447"/>
      <c r="AX7" s="447"/>
      <c r="AY7" s="447"/>
      <c r="AZ7" s="447"/>
      <c r="BA7" s="447"/>
      <c r="BB7" s="448"/>
      <c r="BC7" s="416" t="s">
        <v>1241</v>
      </c>
      <c r="BD7" s="410" t="s">
        <v>3391</v>
      </c>
      <c r="BE7" s="413" t="s">
        <v>3387</v>
      </c>
      <c r="BF7" s="414"/>
      <c r="BG7" s="414"/>
      <c r="BH7" s="414"/>
      <c r="BI7" s="414"/>
      <c r="BJ7" s="414"/>
      <c r="BK7" s="415"/>
      <c r="BL7" s="416" t="s">
        <v>1241</v>
      </c>
      <c r="BM7" s="417" t="s">
        <v>3392</v>
      </c>
      <c r="BN7" s="419" t="s">
        <v>3388</v>
      </c>
      <c r="BO7" s="420"/>
      <c r="BP7" s="420"/>
      <c r="BQ7" s="420"/>
      <c r="BR7" s="420"/>
      <c r="BS7" s="420"/>
      <c r="BT7" s="421"/>
      <c r="BU7" s="480" t="s">
        <v>1242</v>
      </c>
      <c r="BV7" s="481"/>
      <c r="BW7" s="481"/>
      <c r="BX7" s="481"/>
      <c r="BY7" s="481"/>
      <c r="BZ7" s="481"/>
      <c r="CA7" s="481"/>
      <c r="CB7" s="481"/>
      <c r="CC7" s="482"/>
    </row>
    <row r="8" spans="1:81" ht="16.2" customHeight="1" x14ac:dyDescent="0.3">
      <c r="A8" s="29"/>
      <c r="B8" s="416"/>
      <c r="C8" s="416"/>
      <c r="D8" s="479"/>
      <c r="E8" s="479"/>
      <c r="F8" s="471"/>
      <c r="G8" s="471"/>
      <c r="H8" s="471"/>
      <c r="I8" s="471"/>
      <c r="J8" s="320"/>
      <c r="K8" s="464"/>
      <c r="L8" s="452"/>
      <c r="M8" s="466"/>
      <c r="N8" s="423"/>
      <c r="O8" s="426"/>
      <c r="P8" s="429"/>
      <c r="Q8" s="432"/>
      <c r="R8" s="320"/>
      <c r="S8" s="435"/>
      <c r="T8" s="489"/>
      <c r="U8" s="489"/>
      <c r="V8" s="489"/>
      <c r="W8" s="435"/>
      <c r="X8" s="31" t="s">
        <v>12</v>
      </c>
      <c r="Y8" s="31" t="s">
        <v>13</v>
      </c>
      <c r="Z8" s="31" t="s">
        <v>12</v>
      </c>
      <c r="AA8" s="31" t="s">
        <v>13</v>
      </c>
      <c r="AB8" s="416"/>
      <c r="AC8" s="452"/>
      <c r="AD8" s="458" t="s">
        <v>8</v>
      </c>
      <c r="AE8" s="406" t="s">
        <v>9</v>
      </c>
      <c r="AF8" s="406"/>
      <c r="AG8" s="406"/>
      <c r="AH8" s="406"/>
      <c r="AI8" s="407" t="s">
        <v>1233</v>
      </c>
      <c r="AJ8" s="408" t="s">
        <v>10</v>
      </c>
      <c r="AK8" s="416"/>
      <c r="AL8" s="441"/>
      <c r="AM8" s="404" t="s">
        <v>11</v>
      </c>
      <c r="AN8" s="406" t="s">
        <v>9</v>
      </c>
      <c r="AO8" s="406"/>
      <c r="AP8" s="406"/>
      <c r="AQ8" s="406"/>
      <c r="AR8" s="407" t="s">
        <v>1233</v>
      </c>
      <c r="AS8" s="408" t="s">
        <v>10</v>
      </c>
      <c r="AT8" s="416"/>
      <c r="AU8" s="444"/>
      <c r="AV8" s="404" t="s">
        <v>11</v>
      </c>
      <c r="AW8" s="406" t="s">
        <v>9</v>
      </c>
      <c r="AX8" s="406"/>
      <c r="AY8" s="406"/>
      <c r="AZ8" s="406"/>
      <c r="BA8" s="407" t="s">
        <v>1233</v>
      </c>
      <c r="BB8" s="408" t="s">
        <v>10</v>
      </c>
      <c r="BC8" s="416"/>
      <c r="BD8" s="411"/>
      <c r="BE8" s="404" t="s">
        <v>11</v>
      </c>
      <c r="BF8" s="406" t="s">
        <v>9</v>
      </c>
      <c r="BG8" s="406"/>
      <c r="BH8" s="406"/>
      <c r="BI8" s="406"/>
      <c r="BJ8" s="407" t="s">
        <v>1233</v>
      </c>
      <c r="BK8" s="408" t="s">
        <v>10</v>
      </c>
      <c r="BL8" s="416"/>
      <c r="BM8" s="417"/>
      <c r="BN8" s="458" t="s">
        <v>11</v>
      </c>
      <c r="BO8" s="406" t="s">
        <v>9</v>
      </c>
      <c r="BP8" s="406"/>
      <c r="BQ8" s="406"/>
      <c r="BR8" s="406"/>
      <c r="BS8" s="400" t="s">
        <v>1233</v>
      </c>
      <c r="BT8" s="402" t="s">
        <v>10</v>
      </c>
      <c r="BU8" s="483"/>
      <c r="BV8" s="484"/>
      <c r="BW8" s="484"/>
      <c r="BX8" s="484"/>
      <c r="BY8" s="484"/>
      <c r="BZ8" s="484"/>
      <c r="CA8" s="484"/>
      <c r="CB8" s="484"/>
      <c r="CC8" s="485"/>
    </row>
    <row r="9" spans="1:81" ht="16.2" customHeight="1" x14ac:dyDescent="0.3">
      <c r="A9" s="29"/>
      <c r="B9" s="416"/>
      <c r="C9" s="416"/>
      <c r="D9" s="479"/>
      <c r="E9" s="479"/>
      <c r="F9" s="472"/>
      <c r="G9" s="472"/>
      <c r="H9" s="472"/>
      <c r="I9" s="472"/>
      <c r="J9" s="320"/>
      <c r="K9" s="464"/>
      <c r="L9" s="453"/>
      <c r="M9" s="467"/>
      <c r="N9" s="424"/>
      <c r="O9" s="427"/>
      <c r="P9" s="430"/>
      <c r="Q9" s="433"/>
      <c r="R9" s="320"/>
      <c r="S9" s="436"/>
      <c r="T9" s="489"/>
      <c r="U9" s="489"/>
      <c r="V9" s="489"/>
      <c r="W9" s="436"/>
      <c r="X9" s="32" t="s">
        <v>1239</v>
      </c>
      <c r="Y9" s="32" t="s">
        <v>1239</v>
      </c>
      <c r="Z9" s="32" t="s">
        <v>1239</v>
      </c>
      <c r="AA9" s="32" t="s">
        <v>1239</v>
      </c>
      <c r="AB9" s="416"/>
      <c r="AC9" s="453"/>
      <c r="AD9" s="459"/>
      <c r="AE9" s="6" t="s">
        <v>14</v>
      </c>
      <c r="AF9" s="6" t="s">
        <v>17</v>
      </c>
      <c r="AG9" s="6" t="s">
        <v>15</v>
      </c>
      <c r="AH9" s="6" t="s">
        <v>16</v>
      </c>
      <c r="AI9" s="401"/>
      <c r="AJ9" s="409"/>
      <c r="AK9" s="416"/>
      <c r="AL9" s="442"/>
      <c r="AM9" s="405"/>
      <c r="AN9" s="6" t="s">
        <v>14</v>
      </c>
      <c r="AO9" s="6" t="s">
        <v>17</v>
      </c>
      <c r="AP9" s="6" t="s">
        <v>15</v>
      </c>
      <c r="AQ9" s="6" t="s">
        <v>16</v>
      </c>
      <c r="AR9" s="401"/>
      <c r="AS9" s="409"/>
      <c r="AT9" s="416"/>
      <c r="AU9" s="445"/>
      <c r="AV9" s="405"/>
      <c r="AW9" s="6" t="s">
        <v>14</v>
      </c>
      <c r="AX9" s="6" t="s">
        <v>17</v>
      </c>
      <c r="AY9" s="6" t="s">
        <v>15</v>
      </c>
      <c r="AZ9" s="6" t="s">
        <v>16</v>
      </c>
      <c r="BA9" s="401"/>
      <c r="BB9" s="409"/>
      <c r="BC9" s="416"/>
      <c r="BD9" s="412"/>
      <c r="BE9" s="405"/>
      <c r="BF9" s="6" t="s">
        <v>14</v>
      </c>
      <c r="BG9" s="6" t="s">
        <v>17</v>
      </c>
      <c r="BH9" s="6" t="s">
        <v>15</v>
      </c>
      <c r="BI9" s="6" t="s">
        <v>16</v>
      </c>
      <c r="BJ9" s="401"/>
      <c r="BK9" s="409"/>
      <c r="BL9" s="416"/>
      <c r="BM9" s="418"/>
      <c r="BN9" s="459"/>
      <c r="BO9" s="6" t="s">
        <v>14</v>
      </c>
      <c r="BP9" s="6" t="s">
        <v>17</v>
      </c>
      <c r="BQ9" s="6" t="s">
        <v>15</v>
      </c>
      <c r="BR9" s="6" t="s">
        <v>16</v>
      </c>
      <c r="BS9" s="401"/>
      <c r="BT9" s="403"/>
      <c r="BU9" s="486"/>
      <c r="BV9" s="487"/>
      <c r="BW9" s="487"/>
      <c r="BX9" s="487"/>
      <c r="BY9" s="487"/>
      <c r="BZ9" s="487"/>
      <c r="CA9" s="487"/>
      <c r="CB9" s="487"/>
      <c r="CC9" s="488"/>
    </row>
    <row r="10" spans="1:81" ht="16.2" customHeight="1" thickBot="1" x14ac:dyDescent="0.35">
      <c r="B10" s="2"/>
    </row>
    <row r="11" spans="1:81" s="42" customFormat="1" ht="40.200000000000003" customHeight="1" thickTop="1" x14ac:dyDescent="0.3">
      <c r="A11" s="37"/>
      <c r="B11" s="351" t="s">
        <v>874</v>
      </c>
      <c r="C11" s="490" t="s">
        <v>878</v>
      </c>
      <c r="D11" s="473"/>
      <c r="E11" s="476"/>
      <c r="F11" s="476"/>
      <c r="G11" s="476"/>
      <c r="H11" s="476"/>
      <c r="I11" s="476"/>
      <c r="J11" s="366">
        <v>750</v>
      </c>
      <c r="K11" s="369" t="str">
        <f>+Metas!K865</f>
        <v>Viviendas construidas en zonas urbanas y/o rurales del Departamento con apoyo del Departamento.</v>
      </c>
      <c r="L11" s="354">
        <v>18</v>
      </c>
      <c r="M11" s="357">
        <f>SUM(N11:Q11)</f>
        <v>18</v>
      </c>
      <c r="N11" s="360">
        <v>0</v>
      </c>
      <c r="O11" s="363">
        <v>0</v>
      </c>
      <c r="P11" s="391">
        <v>8</v>
      </c>
      <c r="Q11" s="394">
        <v>10</v>
      </c>
      <c r="R11" s="305">
        <f>+$J11</f>
        <v>750</v>
      </c>
      <c r="S11" s="230" t="s">
        <v>3414</v>
      </c>
      <c r="T11" s="220"/>
      <c r="U11" s="220"/>
      <c r="V11" s="220"/>
      <c r="W11" s="231" t="s">
        <v>3415</v>
      </c>
      <c r="X11" s="33"/>
      <c r="Y11" s="33"/>
      <c r="Z11" s="33"/>
      <c r="AA11" s="33"/>
      <c r="AB11" s="305">
        <f>+$J11</f>
        <v>750</v>
      </c>
      <c r="AC11" s="397">
        <f>+L11</f>
        <v>18</v>
      </c>
      <c r="AD11" s="519">
        <f>+AM11+AV11+BE11+BN11</f>
        <v>140</v>
      </c>
      <c r="AE11" s="519">
        <f t="shared" ref="AE11:AJ23" si="0">+AN11+AW11+BF11+BO11</f>
        <v>140</v>
      </c>
      <c r="AF11" s="519">
        <f t="shared" si="0"/>
        <v>0</v>
      </c>
      <c r="AG11" s="519">
        <f t="shared" si="0"/>
        <v>0</v>
      </c>
      <c r="AH11" s="519">
        <f t="shared" si="0"/>
        <v>0</v>
      </c>
      <c r="AI11" s="519">
        <f t="shared" si="0"/>
        <v>0</v>
      </c>
      <c r="AJ11" s="519">
        <f t="shared" si="0"/>
        <v>0</v>
      </c>
      <c r="AK11" s="305">
        <f>+$J11</f>
        <v>750</v>
      </c>
      <c r="AL11" s="375">
        <f>+N11</f>
        <v>0</v>
      </c>
      <c r="AM11" s="519">
        <f>SUM(AN11:AS11)</f>
        <v>35</v>
      </c>
      <c r="AN11" s="522">
        <v>35</v>
      </c>
      <c r="AO11" s="522"/>
      <c r="AP11" s="522"/>
      <c r="AQ11" s="522"/>
      <c r="AR11" s="522"/>
      <c r="AS11" s="522"/>
      <c r="AT11" s="305">
        <f>+$J11</f>
        <v>750</v>
      </c>
      <c r="AU11" s="381">
        <f>+O11</f>
        <v>0</v>
      </c>
      <c r="AV11" s="519">
        <f>SUM(AW11:BB11)</f>
        <v>35</v>
      </c>
      <c r="AW11" s="522">
        <v>35</v>
      </c>
      <c r="AX11" s="522"/>
      <c r="AY11" s="522"/>
      <c r="AZ11" s="522"/>
      <c r="BA11" s="522"/>
      <c r="BB11" s="522"/>
      <c r="BC11" s="305">
        <f>+$J11</f>
        <v>750</v>
      </c>
      <c r="BD11" s="378">
        <f>+P11</f>
        <v>8</v>
      </c>
      <c r="BE11" s="519">
        <f>SUM(BF11:BK11)</f>
        <v>35</v>
      </c>
      <c r="BF11" s="522">
        <v>35</v>
      </c>
      <c r="BG11" s="522"/>
      <c r="BH11" s="522"/>
      <c r="BI11" s="522"/>
      <c r="BJ11" s="522"/>
      <c r="BK11" s="522"/>
      <c r="BL11" s="305">
        <f>+$J11</f>
        <v>750</v>
      </c>
      <c r="BM11" s="372">
        <f>+Q11</f>
        <v>10</v>
      </c>
      <c r="BN11" s="519">
        <f>SUM(BO11:BT11)</f>
        <v>35</v>
      </c>
      <c r="BO11" s="522">
        <v>35</v>
      </c>
      <c r="BP11" s="522"/>
      <c r="BQ11" s="522"/>
      <c r="BR11" s="522"/>
      <c r="BS11" s="522"/>
      <c r="BT11" s="522"/>
      <c r="BU11" s="384"/>
      <c r="BV11" s="385"/>
      <c r="BW11" s="385"/>
      <c r="BX11" s="385"/>
      <c r="BY11" s="385"/>
      <c r="BZ11" s="385"/>
      <c r="CA11" s="385"/>
      <c r="CB11" s="385"/>
      <c r="CC11" s="386"/>
    </row>
    <row r="12" spans="1:81" s="42" customFormat="1" ht="40.200000000000003" customHeight="1" x14ac:dyDescent="0.3">
      <c r="A12" s="37"/>
      <c r="B12" s="352"/>
      <c r="C12" s="491"/>
      <c r="D12" s="474"/>
      <c r="E12" s="477"/>
      <c r="F12" s="477"/>
      <c r="G12" s="477"/>
      <c r="H12" s="477"/>
      <c r="I12" s="477"/>
      <c r="J12" s="367"/>
      <c r="K12" s="370"/>
      <c r="L12" s="355"/>
      <c r="M12" s="358"/>
      <c r="N12" s="361"/>
      <c r="O12" s="364"/>
      <c r="P12" s="392"/>
      <c r="Q12" s="395"/>
      <c r="R12" s="306"/>
      <c r="S12" s="232" t="s">
        <v>3416</v>
      </c>
      <c r="T12" s="221"/>
      <c r="U12" s="221"/>
      <c r="V12" s="221"/>
      <c r="W12" s="232" t="s">
        <v>3417</v>
      </c>
      <c r="X12" s="34"/>
      <c r="Y12" s="34"/>
      <c r="Z12" s="34"/>
      <c r="AA12" s="34"/>
      <c r="AB12" s="306"/>
      <c r="AC12" s="398"/>
      <c r="AD12" s="520"/>
      <c r="AE12" s="520"/>
      <c r="AF12" s="520"/>
      <c r="AG12" s="520"/>
      <c r="AH12" s="520"/>
      <c r="AI12" s="520"/>
      <c r="AJ12" s="520"/>
      <c r="AK12" s="306"/>
      <c r="AL12" s="376"/>
      <c r="AM12" s="520"/>
      <c r="AN12" s="523"/>
      <c r="AO12" s="523"/>
      <c r="AP12" s="523"/>
      <c r="AQ12" s="523"/>
      <c r="AR12" s="523"/>
      <c r="AS12" s="523"/>
      <c r="AT12" s="306"/>
      <c r="AU12" s="382"/>
      <c r="AV12" s="520"/>
      <c r="AW12" s="523"/>
      <c r="AX12" s="523"/>
      <c r="AY12" s="523"/>
      <c r="AZ12" s="523"/>
      <c r="BA12" s="523"/>
      <c r="BB12" s="523"/>
      <c r="BC12" s="306"/>
      <c r="BD12" s="379"/>
      <c r="BE12" s="520"/>
      <c r="BF12" s="523"/>
      <c r="BG12" s="523"/>
      <c r="BH12" s="523"/>
      <c r="BI12" s="523"/>
      <c r="BJ12" s="523"/>
      <c r="BK12" s="523"/>
      <c r="BL12" s="306"/>
      <c r="BM12" s="373"/>
      <c r="BN12" s="520"/>
      <c r="BO12" s="523"/>
      <c r="BP12" s="523"/>
      <c r="BQ12" s="523"/>
      <c r="BR12" s="523"/>
      <c r="BS12" s="523"/>
      <c r="BT12" s="523"/>
      <c r="BU12" s="314"/>
      <c r="BV12" s="315"/>
      <c r="BW12" s="315"/>
      <c r="BX12" s="315"/>
      <c r="BY12" s="315"/>
      <c r="BZ12" s="315"/>
      <c r="CA12" s="315"/>
      <c r="CB12" s="315"/>
      <c r="CC12" s="387"/>
    </row>
    <row r="13" spans="1:81" s="42" customFormat="1" ht="40.200000000000003" customHeight="1" x14ac:dyDescent="0.3">
      <c r="A13" s="37"/>
      <c r="B13" s="352"/>
      <c r="C13" s="491"/>
      <c r="D13" s="474"/>
      <c r="E13" s="477"/>
      <c r="F13" s="477"/>
      <c r="G13" s="477"/>
      <c r="H13" s="477"/>
      <c r="I13" s="477"/>
      <c r="J13" s="367"/>
      <c r="K13" s="370"/>
      <c r="L13" s="355"/>
      <c r="M13" s="358"/>
      <c r="N13" s="361"/>
      <c r="O13" s="364"/>
      <c r="P13" s="392"/>
      <c r="Q13" s="395"/>
      <c r="R13" s="306"/>
      <c r="S13" s="232" t="s">
        <v>3418</v>
      </c>
      <c r="T13" s="221"/>
      <c r="U13" s="221"/>
      <c r="V13" s="221"/>
      <c r="W13" s="232" t="s">
        <v>3419</v>
      </c>
      <c r="X13" s="34"/>
      <c r="Y13" s="34"/>
      <c r="Z13" s="34"/>
      <c r="AA13" s="34"/>
      <c r="AB13" s="306"/>
      <c r="AC13" s="398"/>
      <c r="AD13" s="520"/>
      <c r="AE13" s="520"/>
      <c r="AF13" s="520"/>
      <c r="AG13" s="520"/>
      <c r="AH13" s="520"/>
      <c r="AI13" s="520"/>
      <c r="AJ13" s="520"/>
      <c r="AK13" s="306"/>
      <c r="AL13" s="376"/>
      <c r="AM13" s="520"/>
      <c r="AN13" s="523"/>
      <c r="AO13" s="523"/>
      <c r="AP13" s="523"/>
      <c r="AQ13" s="523"/>
      <c r="AR13" s="523"/>
      <c r="AS13" s="523"/>
      <c r="AT13" s="306"/>
      <c r="AU13" s="382"/>
      <c r="AV13" s="520"/>
      <c r="AW13" s="523"/>
      <c r="AX13" s="523"/>
      <c r="AY13" s="523"/>
      <c r="AZ13" s="523"/>
      <c r="BA13" s="523"/>
      <c r="BB13" s="523"/>
      <c r="BC13" s="306"/>
      <c r="BD13" s="379"/>
      <c r="BE13" s="520"/>
      <c r="BF13" s="523"/>
      <c r="BG13" s="523"/>
      <c r="BH13" s="523"/>
      <c r="BI13" s="523"/>
      <c r="BJ13" s="523"/>
      <c r="BK13" s="523"/>
      <c r="BL13" s="306"/>
      <c r="BM13" s="373"/>
      <c r="BN13" s="520"/>
      <c r="BO13" s="523"/>
      <c r="BP13" s="523"/>
      <c r="BQ13" s="523"/>
      <c r="BR13" s="523"/>
      <c r="BS13" s="523"/>
      <c r="BT13" s="523"/>
      <c r="BU13" s="314"/>
      <c r="BV13" s="315"/>
      <c r="BW13" s="315"/>
      <c r="BX13" s="315"/>
      <c r="BY13" s="315"/>
      <c r="BZ13" s="315"/>
      <c r="CA13" s="315"/>
      <c r="CB13" s="315"/>
      <c r="CC13" s="387"/>
    </row>
    <row r="14" spans="1:81" s="42" customFormat="1" ht="40.200000000000003" customHeight="1" thickBot="1" x14ac:dyDescent="0.35">
      <c r="A14" s="37"/>
      <c r="B14" s="352"/>
      <c r="C14" s="491"/>
      <c r="D14" s="475"/>
      <c r="E14" s="478"/>
      <c r="F14" s="478"/>
      <c r="G14" s="478"/>
      <c r="H14" s="478"/>
      <c r="I14" s="478"/>
      <c r="J14" s="368"/>
      <c r="K14" s="371"/>
      <c r="L14" s="356"/>
      <c r="M14" s="359"/>
      <c r="N14" s="362"/>
      <c r="O14" s="365"/>
      <c r="P14" s="393"/>
      <c r="Q14" s="396"/>
      <c r="R14" s="307"/>
      <c r="S14" s="232" t="s">
        <v>3420</v>
      </c>
      <c r="T14" s="222"/>
      <c r="U14" s="222"/>
      <c r="V14" s="222"/>
      <c r="W14" s="232" t="s">
        <v>3421</v>
      </c>
      <c r="X14" s="35"/>
      <c r="Y14" s="35"/>
      <c r="Z14" s="35"/>
      <c r="AA14" s="35"/>
      <c r="AB14" s="307"/>
      <c r="AC14" s="399"/>
      <c r="AD14" s="521"/>
      <c r="AE14" s="521"/>
      <c r="AF14" s="521"/>
      <c r="AG14" s="521"/>
      <c r="AH14" s="521"/>
      <c r="AI14" s="521"/>
      <c r="AJ14" s="521"/>
      <c r="AK14" s="307"/>
      <c r="AL14" s="377"/>
      <c r="AM14" s="521"/>
      <c r="AN14" s="524"/>
      <c r="AO14" s="524"/>
      <c r="AP14" s="524"/>
      <c r="AQ14" s="524"/>
      <c r="AR14" s="524"/>
      <c r="AS14" s="524"/>
      <c r="AT14" s="307"/>
      <c r="AU14" s="383"/>
      <c r="AV14" s="521"/>
      <c r="AW14" s="524"/>
      <c r="AX14" s="524"/>
      <c r="AY14" s="524"/>
      <c r="AZ14" s="524"/>
      <c r="BA14" s="524"/>
      <c r="BB14" s="524"/>
      <c r="BC14" s="307"/>
      <c r="BD14" s="380"/>
      <c r="BE14" s="521"/>
      <c r="BF14" s="524"/>
      <c r="BG14" s="524"/>
      <c r="BH14" s="524"/>
      <c r="BI14" s="524"/>
      <c r="BJ14" s="524"/>
      <c r="BK14" s="524"/>
      <c r="BL14" s="307"/>
      <c r="BM14" s="374"/>
      <c r="BN14" s="521"/>
      <c r="BO14" s="524"/>
      <c r="BP14" s="524"/>
      <c r="BQ14" s="524"/>
      <c r="BR14" s="524"/>
      <c r="BS14" s="524"/>
      <c r="BT14" s="524"/>
      <c r="BU14" s="388"/>
      <c r="BV14" s="389"/>
      <c r="BW14" s="389"/>
      <c r="BX14" s="389"/>
      <c r="BY14" s="389"/>
      <c r="BZ14" s="389"/>
      <c r="CA14" s="389"/>
      <c r="CB14" s="389"/>
      <c r="CC14" s="390"/>
    </row>
    <row r="15" spans="1:81" s="42" customFormat="1" ht="59.25" customHeight="1" thickTop="1" x14ac:dyDescent="0.3">
      <c r="A15" s="37"/>
      <c r="B15" s="352"/>
      <c r="C15" s="491"/>
      <c r="D15" s="473"/>
      <c r="E15" s="476"/>
      <c r="F15" s="476"/>
      <c r="G15" s="476"/>
      <c r="H15" s="476"/>
      <c r="I15" s="476"/>
      <c r="J15" s="366">
        <v>751</v>
      </c>
      <c r="K15" s="369" t="str">
        <f>+Metas!K866</f>
        <v>Obras de urbanismo construidas o mejoradas para proyectos de vivienda en zonas urbana y rural con apoyo del Departamento</v>
      </c>
      <c r="L15" s="354">
        <v>1</v>
      </c>
      <c r="M15" s="357">
        <f>SUM(N15:Q15)</f>
        <v>1</v>
      </c>
      <c r="N15" s="360">
        <v>0</v>
      </c>
      <c r="O15" s="363">
        <v>0</v>
      </c>
      <c r="P15" s="391">
        <v>0</v>
      </c>
      <c r="Q15" s="394">
        <v>1</v>
      </c>
      <c r="R15" s="305">
        <f>+$J15</f>
        <v>751</v>
      </c>
      <c r="S15" s="234" t="s">
        <v>3422</v>
      </c>
      <c r="T15" s="220"/>
      <c r="U15" s="220"/>
      <c r="V15" s="220"/>
      <c r="W15" s="228" t="s">
        <v>3423</v>
      </c>
      <c r="X15" s="33"/>
      <c r="Y15" s="33"/>
      <c r="Z15" s="33"/>
      <c r="AA15" s="33"/>
      <c r="AB15" s="305">
        <f>+$J15</f>
        <v>751</v>
      </c>
      <c r="AC15" s="397">
        <f>+L15</f>
        <v>1</v>
      </c>
      <c r="AD15" s="519">
        <f>+AM15+AV15+BE15+BN15</f>
        <v>100</v>
      </c>
      <c r="AE15" s="519">
        <f t="shared" si="0"/>
        <v>100</v>
      </c>
      <c r="AF15" s="519">
        <f t="shared" si="0"/>
        <v>0</v>
      </c>
      <c r="AG15" s="519">
        <f t="shared" si="0"/>
        <v>0</v>
      </c>
      <c r="AH15" s="519">
        <f t="shared" si="0"/>
        <v>0</v>
      </c>
      <c r="AI15" s="519">
        <f t="shared" si="0"/>
        <v>0</v>
      </c>
      <c r="AJ15" s="519">
        <f t="shared" si="0"/>
        <v>0</v>
      </c>
      <c r="AK15" s="305">
        <f>+$J15</f>
        <v>751</v>
      </c>
      <c r="AL15" s="375">
        <f>+N15</f>
        <v>0</v>
      </c>
      <c r="AM15" s="519">
        <f t="shared" ref="AM15:AM51" si="1">SUM(AN15:AS15)</f>
        <v>30</v>
      </c>
      <c r="AN15" s="522">
        <v>30</v>
      </c>
      <c r="AO15" s="522"/>
      <c r="AP15" s="522"/>
      <c r="AQ15" s="522"/>
      <c r="AR15" s="522"/>
      <c r="AS15" s="522"/>
      <c r="AT15" s="305">
        <f>+$J15</f>
        <v>751</v>
      </c>
      <c r="AU15" s="381">
        <f>+O15</f>
        <v>0</v>
      </c>
      <c r="AV15" s="519">
        <f>SUM(AW15:BB15)</f>
        <v>20</v>
      </c>
      <c r="AW15" s="522">
        <v>20</v>
      </c>
      <c r="AX15" s="522"/>
      <c r="AY15" s="522"/>
      <c r="AZ15" s="522"/>
      <c r="BA15" s="522"/>
      <c r="BB15" s="522"/>
      <c r="BC15" s="305">
        <f>+$J15</f>
        <v>751</v>
      </c>
      <c r="BD15" s="378">
        <f>+P15</f>
        <v>0</v>
      </c>
      <c r="BE15" s="519">
        <f t="shared" ref="BE15:BE51" si="2">SUM(BF15:BK15)</f>
        <v>25</v>
      </c>
      <c r="BF15" s="522">
        <v>25</v>
      </c>
      <c r="BG15" s="522"/>
      <c r="BH15" s="522"/>
      <c r="BI15" s="522"/>
      <c r="BJ15" s="522"/>
      <c r="BK15" s="522"/>
      <c r="BL15" s="305">
        <f>+$J15</f>
        <v>751</v>
      </c>
      <c r="BM15" s="372">
        <f>+Q15</f>
        <v>1</v>
      </c>
      <c r="BN15" s="519">
        <f t="shared" ref="BN15:BN51" si="3">SUM(BO15:BT15)</f>
        <v>25</v>
      </c>
      <c r="BO15" s="522">
        <v>25</v>
      </c>
      <c r="BP15" s="522"/>
      <c r="BQ15" s="522"/>
      <c r="BR15" s="522"/>
      <c r="BS15" s="522"/>
      <c r="BT15" s="522"/>
      <c r="BU15" s="384"/>
      <c r="BV15" s="385"/>
      <c r="BW15" s="385"/>
      <c r="BX15" s="385"/>
      <c r="BY15" s="385"/>
      <c r="BZ15" s="385"/>
      <c r="CA15" s="385"/>
      <c r="CB15" s="385"/>
      <c r="CC15" s="386"/>
    </row>
    <row r="16" spans="1:81" s="42" customFormat="1" ht="40.200000000000003" customHeight="1" x14ac:dyDescent="0.3">
      <c r="A16" s="37"/>
      <c r="B16" s="352"/>
      <c r="C16" s="491"/>
      <c r="D16" s="474"/>
      <c r="E16" s="477"/>
      <c r="F16" s="477"/>
      <c r="G16" s="477"/>
      <c r="H16" s="477"/>
      <c r="I16" s="477"/>
      <c r="J16" s="367"/>
      <c r="K16" s="370"/>
      <c r="L16" s="355"/>
      <c r="M16" s="358"/>
      <c r="N16" s="361"/>
      <c r="O16" s="364"/>
      <c r="P16" s="392"/>
      <c r="Q16" s="395"/>
      <c r="R16" s="306"/>
      <c r="S16" s="235" t="s">
        <v>3424</v>
      </c>
      <c r="T16" s="221"/>
      <c r="U16" s="221"/>
      <c r="V16" s="221"/>
      <c r="W16" s="229" t="s">
        <v>3419</v>
      </c>
      <c r="X16" s="34"/>
      <c r="Y16" s="34"/>
      <c r="Z16" s="34"/>
      <c r="AA16" s="34"/>
      <c r="AB16" s="306"/>
      <c r="AC16" s="398"/>
      <c r="AD16" s="520"/>
      <c r="AE16" s="520"/>
      <c r="AF16" s="520"/>
      <c r="AG16" s="520"/>
      <c r="AH16" s="520"/>
      <c r="AI16" s="520"/>
      <c r="AJ16" s="520"/>
      <c r="AK16" s="306"/>
      <c r="AL16" s="376"/>
      <c r="AM16" s="520"/>
      <c r="AN16" s="523"/>
      <c r="AO16" s="523"/>
      <c r="AP16" s="523"/>
      <c r="AQ16" s="523"/>
      <c r="AR16" s="523"/>
      <c r="AS16" s="523"/>
      <c r="AT16" s="306"/>
      <c r="AU16" s="382"/>
      <c r="AV16" s="520"/>
      <c r="AW16" s="523"/>
      <c r="AX16" s="523"/>
      <c r="AY16" s="523"/>
      <c r="AZ16" s="523"/>
      <c r="BA16" s="523"/>
      <c r="BB16" s="523"/>
      <c r="BC16" s="306"/>
      <c r="BD16" s="379"/>
      <c r="BE16" s="520"/>
      <c r="BF16" s="523"/>
      <c r="BG16" s="523"/>
      <c r="BH16" s="523"/>
      <c r="BI16" s="523"/>
      <c r="BJ16" s="523"/>
      <c r="BK16" s="523"/>
      <c r="BL16" s="306"/>
      <c r="BM16" s="373"/>
      <c r="BN16" s="520"/>
      <c r="BO16" s="523"/>
      <c r="BP16" s="523"/>
      <c r="BQ16" s="523"/>
      <c r="BR16" s="523"/>
      <c r="BS16" s="523"/>
      <c r="BT16" s="523"/>
      <c r="BU16" s="314"/>
      <c r="BV16" s="315"/>
      <c r="BW16" s="315"/>
      <c r="BX16" s="315"/>
      <c r="BY16" s="315"/>
      <c r="BZ16" s="315"/>
      <c r="CA16" s="315"/>
      <c r="CB16" s="315"/>
      <c r="CC16" s="387"/>
    </row>
    <row r="17" spans="1:81" s="42" customFormat="1" ht="40.200000000000003" customHeight="1" x14ac:dyDescent="0.3">
      <c r="A17" s="37"/>
      <c r="B17" s="352"/>
      <c r="C17" s="491"/>
      <c r="D17" s="474"/>
      <c r="E17" s="477"/>
      <c r="F17" s="477"/>
      <c r="G17" s="477"/>
      <c r="H17" s="477"/>
      <c r="I17" s="477"/>
      <c r="J17" s="367"/>
      <c r="K17" s="370"/>
      <c r="L17" s="355"/>
      <c r="M17" s="358"/>
      <c r="N17" s="361"/>
      <c r="O17" s="364"/>
      <c r="P17" s="392"/>
      <c r="Q17" s="395"/>
      <c r="R17" s="306"/>
      <c r="S17" s="236" t="s">
        <v>3425</v>
      </c>
      <c r="T17" s="221"/>
      <c r="U17" s="221"/>
      <c r="V17" s="221"/>
      <c r="W17" s="233" t="s">
        <v>3426</v>
      </c>
      <c r="X17" s="34"/>
      <c r="Y17" s="34"/>
      <c r="Z17" s="34"/>
      <c r="AA17" s="34"/>
      <c r="AB17" s="306"/>
      <c r="AC17" s="398"/>
      <c r="AD17" s="520"/>
      <c r="AE17" s="520"/>
      <c r="AF17" s="520"/>
      <c r="AG17" s="520"/>
      <c r="AH17" s="520"/>
      <c r="AI17" s="520"/>
      <c r="AJ17" s="520"/>
      <c r="AK17" s="306"/>
      <c r="AL17" s="376"/>
      <c r="AM17" s="520"/>
      <c r="AN17" s="523"/>
      <c r="AO17" s="523"/>
      <c r="AP17" s="523"/>
      <c r="AQ17" s="523"/>
      <c r="AR17" s="523"/>
      <c r="AS17" s="523"/>
      <c r="AT17" s="306"/>
      <c r="AU17" s="382"/>
      <c r="AV17" s="520"/>
      <c r="AW17" s="523"/>
      <c r="AX17" s="523"/>
      <c r="AY17" s="523"/>
      <c r="AZ17" s="523"/>
      <c r="BA17" s="523"/>
      <c r="BB17" s="523"/>
      <c r="BC17" s="306"/>
      <c r="BD17" s="379"/>
      <c r="BE17" s="520"/>
      <c r="BF17" s="523"/>
      <c r="BG17" s="523"/>
      <c r="BH17" s="523"/>
      <c r="BI17" s="523"/>
      <c r="BJ17" s="523"/>
      <c r="BK17" s="523"/>
      <c r="BL17" s="306"/>
      <c r="BM17" s="373"/>
      <c r="BN17" s="520"/>
      <c r="BO17" s="523"/>
      <c r="BP17" s="523"/>
      <c r="BQ17" s="523"/>
      <c r="BR17" s="523"/>
      <c r="BS17" s="523"/>
      <c r="BT17" s="523"/>
      <c r="BU17" s="314"/>
      <c r="BV17" s="315"/>
      <c r="BW17" s="315"/>
      <c r="BX17" s="315"/>
      <c r="BY17" s="315"/>
      <c r="BZ17" s="315"/>
      <c r="CA17" s="315"/>
      <c r="CB17" s="315"/>
      <c r="CC17" s="387"/>
    </row>
    <row r="18" spans="1:81" s="42" customFormat="1" ht="40.200000000000003" customHeight="1" thickBot="1" x14ac:dyDescent="0.35">
      <c r="A18" s="37"/>
      <c r="B18" s="352"/>
      <c r="C18" s="491"/>
      <c r="D18" s="475"/>
      <c r="E18" s="478"/>
      <c r="F18" s="478"/>
      <c r="G18" s="478"/>
      <c r="H18" s="478"/>
      <c r="I18" s="478"/>
      <c r="J18" s="368"/>
      <c r="K18" s="371"/>
      <c r="L18" s="356"/>
      <c r="M18" s="359"/>
      <c r="N18" s="362"/>
      <c r="O18" s="365"/>
      <c r="P18" s="393"/>
      <c r="Q18" s="396"/>
      <c r="R18" s="307"/>
      <c r="S18" s="39"/>
      <c r="T18" s="222"/>
      <c r="U18" s="222"/>
      <c r="V18" s="222"/>
      <c r="W18" s="39"/>
      <c r="X18" s="35"/>
      <c r="Y18" s="35"/>
      <c r="Z18" s="35"/>
      <c r="AA18" s="35"/>
      <c r="AB18" s="307"/>
      <c r="AC18" s="399"/>
      <c r="AD18" s="521"/>
      <c r="AE18" s="521"/>
      <c r="AF18" s="521"/>
      <c r="AG18" s="521"/>
      <c r="AH18" s="521"/>
      <c r="AI18" s="521"/>
      <c r="AJ18" s="521"/>
      <c r="AK18" s="307"/>
      <c r="AL18" s="377"/>
      <c r="AM18" s="521"/>
      <c r="AN18" s="524"/>
      <c r="AO18" s="524"/>
      <c r="AP18" s="524"/>
      <c r="AQ18" s="524"/>
      <c r="AR18" s="524"/>
      <c r="AS18" s="524"/>
      <c r="AT18" s="307"/>
      <c r="AU18" s="383"/>
      <c r="AV18" s="521"/>
      <c r="AW18" s="524"/>
      <c r="AX18" s="524"/>
      <c r="AY18" s="524"/>
      <c r="AZ18" s="524"/>
      <c r="BA18" s="524"/>
      <c r="BB18" s="524"/>
      <c r="BC18" s="307"/>
      <c r="BD18" s="380"/>
      <c r="BE18" s="521"/>
      <c r="BF18" s="524"/>
      <c r="BG18" s="524"/>
      <c r="BH18" s="524"/>
      <c r="BI18" s="524"/>
      <c r="BJ18" s="524"/>
      <c r="BK18" s="524"/>
      <c r="BL18" s="307"/>
      <c r="BM18" s="374"/>
      <c r="BN18" s="521"/>
      <c r="BO18" s="524"/>
      <c r="BP18" s="524"/>
      <c r="BQ18" s="524"/>
      <c r="BR18" s="524"/>
      <c r="BS18" s="524"/>
      <c r="BT18" s="524"/>
      <c r="BU18" s="388"/>
      <c r="BV18" s="389"/>
      <c r="BW18" s="389"/>
      <c r="BX18" s="389"/>
      <c r="BY18" s="389"/>
      <c r="BZ18" s="389"/>
      <c r="CA18" s="389"/>
      <c r="CB18" s="389"/>
      <c r="CC18" s="390"/>
    </row>
    <row r="19" spans="1:81" s="42" customFormat="1" ht="58.5" customHeight="1" thickTop="1" x14ac:dyDescent="0.3">
      <c r="A19" s="37"/>
      <c r="B19" s="352"/>
      <c r="C19" s="491"/>
      <c r="D19" s="473"/>
      <c r="E19" s="476"/>
      <c r="F19" s="476"/>
      <c r="G19" s="476"/>
      <c r="H19" s="476"/>
      <c r="I19" s="476"/>
      <c r="J19" s="366">
        <v>752</v>
      </c>
      <c r="K19" s="369" t="str">
        <f>+Metas!K867</f>
        <v>Predios adquiridos para el desarrollo de proyectos de vivienda</v>
      </c>
      <c r="L19" s="516">
        <v>0.5</v>
      </c>
      <c r="M19" s="525">
        <f>SUM(N19:Q19)</f>
        <v>0.5</v>
      </c>
      <c r="N19" s="360">
        <v>0</v>
      </c>
      <c r="O19" s="363">
        <v>0</v>
      </c>
      <c r="P19" s="391">
        <v>0</v>
      </c>
      <c r="Q19" s="394">
        <v>0.5</v>
      </c>
      <c r="R19" s="305">
        <f>+$J19</f>
        <v>752</v>
      </c>
      <c r="S19" s="230" t="s">
        <v>3427</v>
      </c>
      <c r="T19" s="220"/>
      <c r="U19" s="220"/>
      <c r="V19" s="220"/>
      <c r="W19" s="230" t="s">
        <v>3428</v>
      </c>
      <c r="X19" s="33"/>
      <c r="Y19" s="33"/>
      <c r="Z19" s="33"/>
      <c r="AA19" s="33"/>
      <c r="AB19" s="305">
        <f>+$J19</f>
        <v>752</v>
      </c>
      <c r="AC19" s="397">
        <f>+L19</f>
        <v>0.5</v>
      </c>
      <c r="AD19" s="519">
        <f t="shared" ref="AD19:AJ31" si="4">+AM19+AV19+BE19+BN19</f>
        <v>45</v>
      </c>
      <c r="AE19" s="519">
        <f t="shared" si="0"/>
        <v>45</v>
      </c>
      <c r="AF19" s="519">
        <f t="shared" si="0"/>
        <v>0</v>
      </c>
      <c r="AG19" s="519">
        <f t="shared" si="0"/>
        <v>0</v>
      </c>
      <c r="AH19" s="519">
        <f t="shared" si="0"/>
        <v>0</v>
      </c>
      <c r="AI19" s="519">
        <f t="shared" si="0"/>
        <v>0</v>
      </c>
      <c r="AJ19" s="519">
        <f t="shared" si="0"/>
        <v>0</v>
      </c>
      <c r="AK19" s="305">
        <f>+$J19</f>
        <v>752</v>
      </c>
      <c r="AL19" s="375">
        <f>+N19</f>
        <v>0</v>
      </c>
      <c r="AM19" s="519">
        <f t="shared" si="1"/>
        <v>14</v>
      </c>
      <c r="AN19" s="522">
        <v>14</v>
      </c>
      <c r="AO19" s="522"/>
      <c r="AP19" s="522"/>
      <c r="AQ19" s="522"/>
      <c r="AR19" s="522"/>
      <c r="AS19" s="522"/>
      <c r="AT19" s="305">
        <f>+$J19</f>
        <v>752</v>
      </c>
      <c r="AU19" s="381">
        <f>+O19</f>
        <v>0</v>
      </c>
      <c r="AV19" s="519">
        <f t="shared" ref="AV19:AV51" si="5">SUM(AW19:BB19)</f>
        <v>10</v>
      </c>
      <c r="AW19" s="522">
        <v>10</v>
      </c>
      <c r="AX19" s="522"/>
      <c r="AY19" s="522"/>
      <c r="AZ19" s="522"/>
      <c r="BA19" s="522"/>
      <c r="BB19" s="522"/>
      <c r="BC19" s="305">
        <f>+$J19</f>
        <v>752</v>
      </c>
      <c r="BD19" s="378">
        <f>+P19</f>
        <v>0</v>
      </c>
      <c r="BE19" s="519">
        <f t="shared" si="2"/>
        <v>10</v>
      </c>
      <c r="BF19" s="522">
        <v>10</v>
      </c>
      <c r="BG19" s="522"/>
      <c r="BH19" s="522"/>
      <c r="BI19" s="522"/>
      <c r="BJ19" s="522"/>
      <c r="BK19" s="522"/>
      <c r="BL19" s="305">
        <f>+$J19</f>
        <v>752</v>
      </c>
      <c r="BM19" s="372">
        <f>+Q19</f>
        <v>0.5</v>
      </c>
      <c r="BN19" s="519">
        <f t="shared" si="3"/>
        <v>11</v>
      </c>
      <c r="BO19" s="522">
        <v>11</v>
      </c>
      <c r="BP19" s="522"/>
      <c r="BQ19" s="522"/>
      <c r="BR19" s="522"/>
      <c r="BS19" s="522"/>
      <c r="BT19" s="522"/>
      <c r="BU19" s="384"/>
      <c r="BV19" s="385"/>
      <c r="BW19" s="385"/>
      <c r="BX19" s="385"/>
      <c r="BY19" s="385"/>
      <c r="BZ19" s="385"/>
      <c r="CA19" s="385"/>
      <c r="CB19" s="385"/>
      <c r="CC19" s="386"/>
    </row>
    <row r="20" spans="1:81" s="42" customFormat="1" ht="40.200000000000003" customHeight="1" x14ac:dyDescent="0.3">
      <c r="A20" s="37"/>
      <c r="B20" s="352"/>
      <c r="C20" s="491"/>
      <c r="D20" s="474"/>
      <c r="E20" s="477"/>
      <c r="F20" s="477"/>
      <c r="G20" s="477"/>
      <c r="H20" s="477"/>
      <c r="I20" s="477"/>
      <c r="J20" s="367"/>
      <c r="K20" s="370"/>
      <c r="L20" s="517"/>
      <c r="M20" s="526"/>
      <c r="N20" s="361"/>
      <c r="O20" s="364"/>
      <c r="P20" s="392"/>
      <c r="Q20" s="395"/>
      <c r="R20" s="306"/>
      <c r="S20" s="232" t="s">
        <v>3429</v>
      </c>
      <c r="T20" s="221"/>
      <c r="U20" s="221"/>
      <c r="V20" s="221"/>
      <c r="W20" s="232" t="s">
        <v>3419</v>
      </c>
      <c r="X20" s="34"/>
      <c r="Y20" s="34"/>
      <c r="Z20" s="34"/>
      <c r="AA20" s="34"/>
      <c r="AB20" s="306"/>
      <c r="AC20" s="398"/>
      <c r="AD20" s="520"/>
      <c r="AE20" s="520"/>
      <c r="AF20" s="520"/>
      <c r="AG20" s="520"/>
      <c r="AH20" s="520"/>
      <c r="AI20" s="520"/>
      <c r="AJ20" s="520"/>
      <c r="AK20" s="306"/>
      <c r="AL20" s="376"/>
      <c r="AM20" s="520"/>
      <c r="AN20" s="523"/>
      <c r="AO20" s="523"/>
      <c r="AP20" s="523"/>
      <c r="AQ20" s="523"/>
      <c r="AR20" s="523"/>
      <c r="AS20" s="523"/>
      <c r="AT20" s="306"/>
      <c r="AU20" s="382"/>
      <c r="AV20" s="520"/>
      <c r="AW20" s="523"/>
      <c r="AX20" s="523"/>
      <c r="AY20" s="523"/>
      <c r="AZ20" s="523"/>
      <c r="BA20" s="523"/>
      <c r="BB20" s="523"/>
      <c r="BC20" s="306"/>
      <c r="BD20" s="379"/>
      <c r="BE20" s="520"/>
      <c r="BF20" s="523"/>
      <c r="BG20" s="523"/>
      <c r="BH20" s="523"/>
      <c r="BI20" s="523"/>
      <c r="BJ20" s="523"/>
      <c r="BK20" s="523"/>
      <c r="BL20" s="306"/>
      <c r="BM20" s="373"/>
      <c r="BN20" s="520"/>
      <c r="BO20" s="523"/>
      <c r="BP20" s="523"/>
      <c r="BQ20" s="523"/>
      <c r="BR20" s="523"/>
      <c r="BS20" s="523"/>
      <c r="BT20" s="523"/>
      <c r="BU20" s="314"/>
      <c r="BV20" s="315"/>
      <c r="BW20" s="315"/>
      <c r="BX20" s="315"/>
      <c r="BY20" s="315"/>
      <c r="BZ20" s="315"/>
      <c r="CA20" s="315"/>
      <c r="CB20" s="315"/>
      <c r="CC20" s="387"/>
    </row>
    <row r="21" spans="1:81" s="42" customFormat="1" ht="40.200000000000003" customHeight="1" x14ac:dyDescent="0.3">
      <c r="A21" s="37"/>
      <c r="B21" s="352"/>
      <c r="C21" s="491"/>
      <c r="D21" s="474"/>
      <c r="E21" s="477"/>
      <c r="F21" s="477"/>
      <c r="G21" s="477"/>
      <c r="H21" s="477"/>
      <c r="I21" s="477"/>
      <c r="J21" s="367"/>
      <c r="K21" s="370"/>
      <c r="L21" s="517"/>
      <c r="M21" s="526"/>
      <c r="N21" s="361"/>
      <c r="O21" s="364"/>
      <c r="P21" s="392"/>
      <c r="Q21" s="395"/>
      <c r="R21" s="306"/>
      <c r="S21" s="38"/>
      <c r="T21" s="221"/>
      <c r="U21" s="221"/>
      <c r="V21" s="221"/>
      <c r="W21" s="38"/>
      <c r="X21" s="34"/>
      <c r="Y21" s="34"/>
      <c r="Z21" s="34"/>
      <c r="AA21" s="34"/>
      <c r="AB21" s="306"/>
      <c r="AC21" s="398"/>
      <c r="AD21" s="520"/>
      <c r="AE21" s="520"/>
      <c r="AF21" s="520"/>
      <c r="AG21" s="520"/>
      <c r="AH21" s="520"/>
      <c r="AI21" s="520"/>
      <c r="AJ21" s="520"/>
      <c r="AK21" s="306"/>
      <c r="AL21" s="376"/>
      <c r="AM21" s="520"/>
      <c r="AN21" s="523"/>
      <c r="AO21" s="523"/>
      <c r="AP21" s="523"/>
      <c r="AQ21" s="523"/>
      <c r="AR21" s="523"/>
      <c r="AS21" s="523"/>
      <c r="AT21" s="306"/>
      <c r="AU21" s="382"/>
      <c r="AV21" s="520"/>
      <c r="AW21" s="523"/>
      <c r="AX21" s="523"/>
      <c r="AY21" s="523"/>
      <c r="AZ21" s="523"/>
      <c r="BA21" s="523"/>
      <c r="BB21" s="523"/>
      <c r="BC21" s="306"/>
      <c r="BD21" s="379"/>
      <c r="BE21" s="520"/>
      <c r="BF21" s="523"/>
      <c r="BG21" s="523"/>
      <c r="BH21" s="523"/>
      <c r="BI21" s="523"/>
      <c r="BJ21" s="523"/>
      <c r="BK21" s="523"/>
      <c r="BL21" s="306"/>
      <c r="BM21" s="373"/>
      <c r="BN21" s="520"/>
      <c r="BO21" s="523"/>
      <c r="BP21" s="523"/>
      <c r="BQ21" s="523"/>
      <c r="BR21" s="523"/>
      <c r="BS21" s="523"/>
      <c r="BT21" s="523"/>
      <c r="BU21" s="314"/>
      <c r="BV21" s="315"/>
      <c r="BW21" s="315"/>
      <c r="BX21" s="315"/>
      <c r="BY21" s="315"/>
      <c r="BZ21" s="315"/>
      <c r="CA21" s="315"/>
      <c r="CB21" s="315"/>
      <c r="CC21" s="387"/>
    </row>
    <row r="22" spans="1:81" s="42" customFormat="1" ht="40.200000000000003" customHeight="1" thickBot="1" x14ac:dyDescent="0.35">
      <c r="A22" s="37"/>
      <c r="B22" s="352"/>
      <c r="C22" s="492"/>
      <c r="D22" s="475"/>
      <c r="E22" s="478"/>
      <c r="F22" s="478"/>
      <c r="G22" s="478"/>
      <c r="H22" s="478"/>
      <c r="I22" s="478"/>
      <c r="J22" s="368"/>
      <c r="K22" s="371"/>
      <c r="L22" s="518"/>
      <c r="M22" s="527"/>
      <c r="N22" s="362"/>
      <c r="O22" s="365"/>
      <c r="P22" s="393"/>
      <c r="Q22" s="396"/>
      <c r="R22" s="307"/>
      <c r="S22" s="39"/>
      <c r="T22" s="222"/>
      <c r="U22" s="222"/>
      <c r="V22" s="222"/>
      <c r="W22" s="39"/>
      <c r="X22" s="35"/>
      <c r="Y22" s="35"/>
      <c r="Z22" s="35"/>
      <c r="AA22" s="35"/>
      <c r="AB22" s="307"/>
      <c r="AC22" s="399"/>
      <c r="AD22" s="521"/>
      <c r="AE22" s="521"/>
      <c r="AF22" s="521"/>
      <c r="AG22" s="521"/>
      <c r="AH22" s="521"/>
      <c r="AI22" s="521"/>
      <c r="AJ22" s="521"/>
      <c r="AK22" s="307"/>
      <c r="AL22" s="377"/>
      <c r="AM22" s="521"/>
      <c r="AN22" s="524"/>
      <c r="AO22" s="524"/>
      <c r="AP22" s="524"/>
      <c r="AQ22" s="524"/>
      <c r="AR22" s="524"/>
      <c r="AS22" s="524"/>
      <c r="AT22" s="307"/>
      <c r="AU22" s="383"/>
      <c r="AV22" s="521"/>
      <c r="AW22" s="524"/>
      <c r="AX22" s="524"/>
      <c r="AY22" s="524"/>
      <c r="AZ22" s="524"/>
      <c r="BA22" s="524"/>
      <c r="BB22" s="524"/>
      <c r="BC22" s="307"/>
      <c r="BD22" s="380"/>
      <c r="BE22" s="521"/>
      <c r="BF22" s="524"/>
      <c r="BG22" s="524"/>
      <c r="BH22" s="524"/>
      <c r="BI22" s="524"/>
      <c r="BJ22" s="524"/>
      <c r="BK22" s="524"/>
      <c r="BL22" s="307"/>
      <c r="BM22" s="374"/>
      <c r="BN22" s="521"/>
      <c r="BO22" s="524"/>
      <c r="BP22" s="524"/>
      <c r="BQ22" s="524"/>
      <c r="BR22" s="524"/>
      <c r="BS22" s="524"/>
      <c r="BT22" s="524"/>
      <c r="BU22" s="388"/>
      <c r="BV22" s="389"/>
      <c r="BW22" s="389"/>
      <c r="BX22" s="389"/>
      <c r="BY22" s="389"/>
      <c r="BZ22" s="389"/>
      <c r="CA22" s="389"/>
      <c r="CB22" s="389"/>
      <c r="CC22" s="390"/>
    </row>
    <row r="23" spans="1:81" s="42" customFormat="1" ht="56.25" customHeight="1" thickTop="1" x14ac:dyDescent="0.3">
      <c r="A23" s="37"/>
      <c r="B23" s="352"/>
      <c r="C23" s="348" t="s">
        <v>883</v>
      </c>
      <c r="D23" s="473"/>
      <c r="E23" s="476"/>
      <c r="F23" s="476"/>
      <c r="G23" s="476"/>
      <c r="H23" s="476"/>
      <c r="I23" s="476"/>
      <c r="J23" s="366">
        <v>753</v>
      </c>
      <c r="K23" s="369" t="str">
        <f>+Metas!K868</f>
        <v>Municipios con implementación de Políticas públicas acordes con el ordenamiento del territorio</v>
      </c>
      <c r="L23" s="354">
        <v>1</v>
      </c>
      <c r="M23" s="357">
        <f>SUM(N23:Q23)</f>
        <v>1</v>
      </c>
      <c r="N23" s="360">
        <v>0</v>
      </c>
      <c r="O23" s="363">
        <v>0</v>
      </c>
      <c r="P23" s="391">
        <v>0</v>
      </c>
      <c r="Q23" s="394">
        <v>1</v>
      </c>
      <c r="R23" s="305">
        <f>+$J23</f>
        <v>753</v>
      </c>
      <c r="S23" s="230" t="s">
        <v>3430</v>
      </c>
      <c r="T23" s="220"/>
      <c r="U23" s="220"/>
      <c r="V23" s="220"/>
      <c r="W23" s="230" t="s">
        <v>3444</v>
      </c>
      <c r="X23" s="33"/>
      <c r="Y23" s="33"/>
      <c r="Z23" s="33"/>
      <c r="AA23" s="33"/>
      <c r="AB23" s="305">
        <f t="shared" ref="AB23" si="6">+$J23</f>
        <v>753</v>
      </c>
      <c r="AC23" s="397">
        <f>+L23</f>
        <v>1</v>
      </c>
      <c r="AD23" s="519">
        <f t="shared" si="4"/>
        <v>70</v>
      </c>
      <c r="AE23" s="519">
        <f t="shared" si="0"/>
        <v>70</v>
      </c>
      <c r="AF23" s="519">
        <f t="shared" si="0"/>
        <v>0</v>
      </c>
      <c r="AG23" s="519">
        <f t="shared" si="0"/>
        <v>0</v>
      </c>
      <c r="AH23" s="519">
        <f t="shared" si="0"/>
        <v>0</v>
      </c>
      <c r="AI23" s="519">
        <f t="shared" si="0"/>
        <v>0</v>
      </c>
      <c r="AJ23" s="519">
        <f t="shared" si="0"/>
        <v>0</v>
      </c>
      <c r="AK23" s="305">
        <f t="shared" ref="AK23" si="7">+$J23</f>
        <v>753</v>
      </c>
      <c r="AL23" s="375">
        <f>+N23</f>
        <v>0</v>
      </c>
      <c r="AM23" s="519">
        <f t="shared" si="1"/>
        <v>20</v>
      </c>
      <c r="AN23" s="522">
        <v>20</v>
      </c>
      <c r="AO23" s="522"/>
      <c r="AP23" s="522"/>
      <c r="AQ23" s="522"/>
      <c r="AR23" s="522"/>
      <c r="AS23" s="522"/>
      <c r="AT23" s="305">
        <f t="shared" ref="AT23" si="8">+$J23</f>
        <v>753</v>
      </c>
      <c r="AU23" s="381">
        <f>+O23</f>
        <v>0</v>
      </c>
      <c r="AV23" s="519">
        <f t="shared" si="5"/>
        <v>15</v>
      </c>
      <c r="AW23" s="522">
        <v>15</v>
      </c>
      <c r="AX23" s="522"/>
      <c r="AY23" s="522"/>
      <c r="AZ23" s="522"/>
      <c r="BA23" s="522"/>
      <c r="BB23" s="522"/>
      <c r="BC23" s="305">
        <f t="shared" ref="BC23" si="9">+$J23</f>
        <v>753</v>
      </c>
      <c r="BD23" s="378">
        <f>+P23</f>
        <v>0</v>
      </c>
      <c r="BE23" s="519">
        <f t="shared" si="2"/>
        <v>20</v>
      </c>
      <c r="BF23" s="522">
        <v>20</v>
      </c>
      <c r="BG23" s="522"/>
      <c r="BH23" s="522"/>
      <c r="BI23" s="522"/>
      <c r="BJ23" s="522"/>
      <c r="BK23" s="522"/>
      <c r="BL23" s="305">
        <f t="shared" ref="BL23" si="10">+$J23</f>
        <v>753</v>
      </c>
      <c r="BM23" s="372">
        <f>+Q23</f>
        <v>1</v>
      </c>
      <c r="BN23" s="519">
        <f t="shared" si="3"/>
        <v>15</v>
      </c>
      <c r="BO23" s="522">
        <v>15</v>
      </c>
      <c r="BP23" s="522"/>
      <c r="BQ23" s="522"/>
      <c r="BR23" s="522"/>
      <c r="BS23" s="522"/>
      <c r="BT23" s="522"/>
      <c r="BU23" s="384"/>
      <c r="BV23" s="385"/>
      <c r="BW23" s="385"/>
      <c r="BX23" s="385"/>
      <c r="BY23" s="385"/>
      <c r="BZ23" s="385"/>
      <c r="CA23" s="385"/>
      <c r="CB23" s="385"/>
      <c r="CC23" s="386"/>
    </row>
    <row r="24" spans="1:81" s="42" customFormat="1" ht="40.200000000000003" customHeight="1" x14ac:dyDescent="0.3">
      <c r="A24" s="37"/>
      <c r="B24" s="352"/>
      <c r="C24" s="349"/>
      <c r="D24" s="474"/>
      <c r="E24" s="477"/>
      <c r="F24" s="477"/>
      <c r="G24" s="477"/>
      <c r="H24" s="477"/>
      <c r="I24" s="477"/>
      <c r="J24" s="367"/>
      <c r="K24" s="370"/>
      <c r="L24" s="355"/>
      <c r="M24" s="358"/>
      <c r="N24" s="361"/>
      <c r="O24" s="364"/>
      <c r="P24" s="392"/>
      <c r="Q24" s="395"/>
      <c r="R24" s="306"/>
      <c r="S24" s="232" t="s">
        <v>3431</v>
      </c>
      <c r="T24" s="221"/>
      <c r="U24" s="221"/>
      <c r="V24" s="221"/>
      <c r="W24" s="232" t="s">
        <v>3419</v>
      </c>
      <c r="X24" s="34"/>
      <c r="Y24" s="34"/>
      <c r="Z24" s="34"/>
      <c r="AA24" s="34"/>
      <c r="AB24" s="306"/>
      <c r="AC24" s="398"/>
      <c r="AD24" s="520"/>
      <c r="AE24" s="520"/>
      <c r="AF24" s="520"/>
      <c r="AG24" s="520"/>
      <c r="AH24" s="520"/>
      <c r="AI24" s="520"/>
      <c r="AJ24" s="520"/>
      <c r="AK24" s="306"/>
      <c r="AL24" s="376"/>
      <c r="AM24" s="520"/>
      <c r="AN24" s="523"/>
      <c r="AO24" s="523"/>
      <c r="AP24" s="523"/>
      <c r="AQ24" s="523"/>
      <c r="AR24" s="523"/>
      <c r="AS24" s="523"/>
      <c r="AT24" s="306"/>
      <c r="AU24" s="382"/>
      <c r="AV24" s="520"/>
      <c r="AW24" s="523"/>
      <c r="AX24" s="523"/>
      <c r="AY24" s="523"/>
      <c r="AZ24" s="523"/>
      <c r="BA24" s="523"/>
      <c r="BB24" s="523"/>
      <c r="BC24" s="306"/>
      <c r="BD24" s="379"/>
      <c r="BE24" s="520"/>
      <c r="BF24" s="523"/>
      <c r="BG24" s="523"/>
      <c r="BH24" s="523"/>
      <c r="BI24" s="523"/>
      <c r="BJ24" s="523"/>
      <c r="BK24" s="523"/>
      <c r="BL24" s="306"/>
      <c r="BM24" s="373"/>
      <c r="BN24" s="520"/>
      <c r="BO24" s="523"/>
      <c r="BP24" s="523"/>
      <c r="BQ24" s="523"/>
      <c r="BR24" s="523"/>
      <c r="BS24" s="523"/>
      <c r="BT24" s="523"/>
      <c r="BU24" s="314"/>
      <c r="BV24" s="315"/>
      <c r="BW24" s="315"/>
      <c r="BX24" s="315"/>
      <c r="BY24" s="315"/>
      <c r="BZ24" s="315"/>
      <c r="CA24" s="315"/>
      <c r="CB24" s="315"/>
      <c r="CC24" s="387"/>
    </row>
    <row r="25" spans="1:81" s="42" customFormat="1" ht="40.200000000000003" customHeight="1" x14ac:dyDescent="0.3">
      <c r="A25" s="37"/>
      <c r="B25" s="352"/>
      <c r="C25" s="349"/>
      <c r="D25" s="474"/>
      <c r="E25" s="477"/>
      <c r="F25" s="477"/>
      <c r="G25" s="477"/>
      <c r="H25" s="477"/>
      <c r="I25" s="477"/>
      <c r="J25" s="367"/>
      <c r="K25" s="370"/>
      <c r="L25" s="355"/>
      <c r="M25" s="358"/>
      <c r="N25" s="361"/>
      <c r="O25" s="364"/>
      <c r="P25" s="392"/>
      <c r="Q25" s="395"/>
      <c r="R25" s="306"/>
      <c r="S25" s="38"/>
      <c r="T25" s="221"/>
      <c r="U25" s="221"/>
      <c r="V25" s="221"/>
      <c r="W25" s="38"/>
      <c r="X25" s="34"/>
      <c r="Y25" s="34"/>
      <c r="Z25" s="34"/>
      <c r="AA25" s="34"/>
      <c r="AB25" s="306"/>
      <c r="AC25" s="398"/>
      <c r="AD25" s="520"/>
      <c r="AE25" s="520"/>
      <c r="AF25" s="520"/>
      <c r="AG25" s="520"/>
      <c r="AH25" s="520"/>
      <c r="AI25" s="520"/>
      <c r="AJ25" s="520"/>
      <c r="AK25" s="306"/>
      <c r="AL25" s="376"/>
      <c r="AM25" s="520"/>
      <c r="AN25" s="523"/>
      <c r="AO25" s="523"/>
      <c r="AP25" s="523"/>
      <c r="AQ25" s="523"/>
      <c r="AR25" s="523"/>
      <c r="AS25" s="523"/>
      <c r="AT25" s="306"/>
      <c r="AU25" s="382"/>
      <c r="AV25" s="520"/>
      <c r="AW25" s="523"/>
      <c r="AX25" s="523"/>
      <c r="AY25" s="523"/>
      <c r="AZ25" s="523"/>
      <c r="BA25" s="523"/>
      <c r="BB25" s="523"/>
      <c r="BC25" s="306"/>
      <c r="BD25" s="379"/>
      <c r="BE25" s="520"/>
      <c r="BF25" s="523"/>
      <c r="BG25" s="523"/>
      <c r="BH25" s="523"/>
      <c r="BI25" s="523"/>
      <c r="BJ25" s="523"/>
      <c r="BK25" s="523"/>
      <c r="BL25" s="306"/>
      <c r="BM25" s="373"/>
      <c r="BN25" s="520"/>
      <c r="BO25" s="523"/>
      <c r="BP25" s="523"/>
      <c r="BQ25" s="523"/>
      <c r="BR25" s="523"/>
      <c r="BS25" s="523"/>
      <c r="BT25" s="523"/>
      <c r="BU25" s="314"/>
      <c r="BV25" s="315"/>
      <c r="BW25" s="315"/>
      <c r="BX25" s="315"/>
      <c r="BY25" s="315"/>
      <c r="BZ25" s="315"/>
      <c r="CA25" s="315"/>
      <c r="CB25" s="315"/>
      <c r="CC25" s="387"/>
    </row>
    <row r="26" spans="1:81" s="42" customFormat="1" ht="40.200000000000003" customHeight="1" thickBot="1" x14ac:dyDescent="0.35">
      <c r="A26" s="37"/>
      <c r="B26" s="353"/>
      <c r="C26" s="350"/>
      <c r="D26" s="475"/>
      <c r="E26" s="478"/>
      <c r="F26" s="478"/>
      <c r="G26" s="478"/>
      <c r="H26" s="478"/>
      <c r="I26" s="478"/>
      <c r="J26" s="368"/>
      <c r="K26" s="371"/>
      <c r="L26" s="356"/>
      <c r="M26" s="359"/>
      <c r="N26" s="362"/>
      <c r="O26" s="365"/>
      <c r="P26" s="393"/>
      <c r="Q26" s="396"/>
      <c r="R26" s="307"/>
      <c r="S26" s="39"/>
      <c r="T26" s="222"/>
      <c r="U26" s="222"/>
      <c r="V26" s="222"/>
      <c r="W26" s="39"/>
      <c r="X26" s="35"/>
      <c r="Y26" s="35"/>
      <c r="Z26" s="35"/>
      <c r="AA26" s="35"/>
      <c r="AB26" s="307"/>
      <c r="AC26" s="399"/>
      <c r="AD26" s="521"/>
      <c r="AE26" s="521"/>
      <c r="AF26" s="521"/>
      <c r="AG26" s="521"/>
      <c r="AH26" s="521"/>
      <c r="AI26" s="521"/>
      <c r="AJ26" s="521"/>
      <c r="AK26" s="307"/>
      <c r="AL26" s="377"/>
      <c r="AM26" s="521"/>
      <c r="AN26" s="524"/>
      <c r="AO26" s="524"/>
      <c r="AP26" s="524"/>
      <c r="AQ26" s="524"/>
      <c r="AR26" s="524"/>
      <c r="AS26" s="524"/>
      <c r="AT26" s="307"/>
      <c r="AU26" s="383"/>
      <c r="AV26" s="521"/>
      <c r="AW26" s="524"/>
      <c r="AX26" s="524"/>
      <c r="AY26" s="524"/>
      <c r="AZ26" s="524"/>
      <c r="BA26" s="524"/>
      <c r="BB26" s="524"/>
      <c r="BC26" s="307"/>
      <c r="BD26" s="380"/>
      <c r="BE26" s="521"/>
      <c r="BF26" s="524"/>
      <c r="BG26" s="524"/>
      <c r="BH26" s="524"/>
      <c r="BI26" s="524"/>
      <c r="BJ26" s="524"/>
      <c r="BK26" s="524"/>
      <c r="BL26" s="307"/>
      <c r="BM26" s="374"/>
      <c r="BN26" s="521"/>
      <c r="BO26" s="524"/>
      <c r="BP26" s="524"/>
      <c r="BQ26" s="524"/>
      <c r="BR26" s="524"/>
      <c r="BS26" s="524"/>
      <c r="BT26" s="524"/>
      <c r="BU26" s="388"/>
      <c r="BV26" s="389"/>
      <c r="BW26" s="389"/>
      <c r="BX26" s="389"/>
      <c r="BY26" s="389"/>
      <c r="BZ26" s="389"/>
      <c r="CA26" s="389"/>
      <c r="CB26" s="389"/>
      <c r="CC26" s="390"/>
    </row>
    <row r="27" spans="1:81" s="42" customFormat="1" ht="57" customHeight="1" thickTop="1" x14ac:dyDescent="0.3">
      <c r="A27" s="37"/>
      <c r="B27" s="351" t="s">
        <v>885</v>
      </c>
      <c r="C27" s="348" t="s">
        <v>888</v>
      </c>
      <c r="D27" s="473"/>
      <c r="E27" s="476"/>
      <c r="F27" s="476"/>
      <c r="G27" s="476"/>
      <c r="H27" s="476"/>
      <c r="I27" s="476"/>
      <c r="J27" s="366">
        <v>754</v>
      </c>
      <c r="K27" s="369" t="str">
        <f>+Metas!K870</f>
        <v>Mejoramientos de vivienda en la zona urbana y/o rural realizados</v>
      </c>
      <c r="L27" s="354">
        <v>80</v>
      </c>
      <c r="M27" s="357">
        <f>SUM(N27:Q27)</f>
        <v>80</v>
      </c>
      <c r="N27" s="360">
        <v>0</v>
      </c>
      <c r="O27" s="363">
        <v>0</v>
      </c>
      <c r="P27" s="391">
        <v>20</v>
      </c>
      <c r="Q27" s="394">
        <v>60</v>
      </c>
      <c r="R27" s="305">
        <f>+$J27</f>
        <v>754</v>
      </c>
      <c r="S27" s="234" t="s">
        <v>3432</v>
      </c>
      <c r="T27" s="220"/>
      <c r="U27" s="220"/>
      <c r="V27" s="220"/>
      <c r="W27" s="231" t="s">
        <v>3417</v>
      </c>
      <c r="X27" s="33"/>
      <c r="Y27" s="33"/>
      <c r="Z27" s="33"/>
      <c r="AA27" s="33"/>
      <c r="AB27" s="305">
        <f t="shared" ref="AB27" si="11">+$J27</f>
        <v>754</v>
      </c>
      <c r="AC27" s="397">
        <f t="shared" ref="AC27" si="12">+L27</f>
        <v>80</v>
      </c>
      <c r="AD27" s="519">
        <f t="shared" si="4"/>
        <v>115</v>
      </c>
      <c r="AE27" s="519">
        <f t="shared" si="4"/>
        <v>115</v>
      </c>
      <c r="AF27" s="519"/>
      <c r="AG27" s="519">
        <f t="shared" si="4"/>
        <v>0</v>
      </c>
      <c r="AH27" s="519">
        <f t="shared" si="4"/>
        <v>0</v>
      </c>
      <c r="AI27" s="519">
        <f t="shared" si="4"/>
        <v>0</v>
      </c>
      <c r="AJ27" s="519">
        <f t="shared" si="4"/>
        <v>0</v>
      </c>
      <c r="AK27" s="305">
        <f t="shared" ref="AK27" si="13">+$J27</f>
        <v>754</v>
      </c>
      <c r="AL27" s="345">
        <f>+N27</f>
        <v>0</v>
      </c>
      <c r="AM27" s="519">
        <f t="shared" si="1"/>
        <v>25</v>
      </c>
      <c r="AN27" s="510">
        <v>25</v>
      </c>
      <c r="AO27" s="510"/>
      <c r="AP27" s="510"/>
      <c r="AQ27" s="510"/>
      <c r="AR27" s="510"/>
      <c r="AS27" s="510"/>
      <c r="AT27" s="305">
        <f t="shared" ref="AT27" si="14">+$J27</f>
        <v>754</v>
      </c>
      <c r="AU27" s="336">
        <f>+O27</f>
        <v>0</v>
      </c>
      <c r="AV27" s="519">
        <f t="shared" si="5"/>
        <v>30</v>
      </c>
      <c r="AW27" s="510">
        <v>30</v>
      </c>
      <c r="AX27" s="510"/>
      <c r="AY27" s="510"/>
      <c r="AZ27" s="510"/>
      <c r="BA27" s="510"/>
      <c r="BB27" s="510"/>
      <c r="BC27" s="305">
        <f t="shared" ref="BC27" si="15">+$J27</f>
        <v>754</v>
      </c>
      <c r="BD27" s="339">
        <f>+P27</f>
        <v>20</v>
      </c>
      <c r="BE27" s="519">
        <f t="shared" si="2"/>
        <v>30</v>
      </c>
      <c r="BF27" s="510">
        <v>30</v>
      </c>
      <c r="BG27" s="510"/>
      <c r="BH27" s="510"/>
      <c r="BI27" s="510"/>
      <c r="BJ27" s="510"/>
      <c r="BK27" s="510"/>
      <c r="BL27" s="305">
        <f t="shared" ref="BL27" si="16">+$J27</f>
        <v>754</v>
      </c>
      <c r="BM27" s="342">
        <f>+Q27</f>
        <v>60</v>
      </c>
      <c r="BN27" s="519">
        <f t="shared" si="3"/>
        <v>30</v>
      </c>
      <c r="BO27" s="510">
        <v>30</v>
      </c>
      <c r="BP27" s="510"/>
      <c r="BQ27" s="510"/>
      <c r="BR27" s="510"/>
      <c r="BS27" s="510"/>
      <c r="BT27" s="510"/>
      <c r="BU27" s="384"/>
      <c r="BV27" s="385"/>
      <c r="BW27" s="385"/>
      <c r="BX27" s="385"/>
      <c r="BY27" s="385"/>
      <c r="BZ27" s="385"/>
      <c r="CA27" s="385"/>
      <c r="CB27" s="385"/>
      <c r="CC27" s="386"/>
    </row>
    <row r="28" spans="1:81" s="42" customFormat="1" ht="40.200000000000003" customHeight="1" x14ac:dyDescent="0.3">
      <c r="A28" s="37"/>
      <c r="B28" s="352"/>
      <c r="C28" s="349"/>
      <c r="D28" s="474"/>
      <c r="E28" s="477"/>
      <c r="F28" s="477"/>
      <c r="G28" s="477"/>
      <c r="H28" s="477"/>
      <c r="I28" s="477"/>
      <c r="J28" s="367"/>
      <c r="K28" s="370"/>
      <c r="L28" s="355"/>
      <c r="M28" s="358"/>
      <c r="N28" s="361"/>
      <c r="O28" s="364"/>
      <c r="P28" s="392"/>
      <c r="Q28" s="395"/>
      <c r="R28" s="306"/>
      <c r="S28" s="235" t="s">
        <v>3433</v>
      </c>
      <c r="T28" s="221"/>
      <c r="U28" s="221"/>
      <c r="V28" s="221"/>
      <c r="W28" s="232" t="s">
        <v>3445</v>
      </c>
      <c r="X28" s="34"/>
      <c r="Y28" s="34"/>
      <c r="Z28" s="34"/>
      <c r="AA28" s="34"/>
      <c r="AB28" s="306"/>
      <c r="AC28" s="398"/>
      <c r="AD28" s="520"/>
      <c r="AE28" s="520"/>
      <c r="AF28" s="520"/>
      <c r="AG28" s="520"/>
      <c r="AH28" s="520"/>
      <c r="AI28" s="520"/>
      <c r="AJ28" s="520"/>
      <c r="AK28" s="306"/>
      <c r="AL28" s="346"/>
      <c r="AM28" s="520"/>
      <c r="AN28" s="511"/>
      <c r="AO28" s="511"/>
      <c r="AP28" s="511"/>
      <c r="AQ28" s="511"/>
      <c r="AR28" s="511"/>
      <c r="AS28" s="511"/>
      <c r="AT28" s="306"/>
      <c r="AU28" s="337"/>
      <c r="AV28" s="520"/>
      <c r="AW28" s="511"/>
      <c r="AX28" s="511"/>
      <c r="AY28" s="511"/>
      <c r="AZ28" s="511"/>
      <c r="BA28" s="511"/>
      <c r="BB28" s="511"/>
      <c r="BC28" s="306"/>
      <c r="BD28" s="340"/>
      <c r="BE28" s="520"/>
      <c r="BF28" s="511"/>
      <c r="BG28" s="511"/>
      <c r="BH28" s="511"/>
      <c r="BI28" s="511"/>
      <c r="BJ28" s="511"/>
      <c r="BK28" s="511"/>
      <c r="BL28" s="306"/>
      <c r="BM28" s="343"/>
      <c r="BN28" s="520"/>
      <c r="BO28" s="511"/>
      <c r="BP28" s="511"/>
      <c r="BQ28" s="511"/>
      <c r="BR28" s="511"/>
      <c r="BS28" s="511"/>
      <c r="BT28" s="511"/>
      <c r="BU28" s="314"/>
      <c r="BV28" s="315"/>
      <c r="BW28" s="315"/>
      <c r="BX28" s="315"/>
      <c r="BY28" s="315"/>
      <c r="BZ28" s="315"/>
      <c r="CA28" s="315"/>
      <c r="CB28" s="315"/>
      <c r="CC28" s="387"/>
    </row>
    <row r="29" spans="1:81" s="42" customFormat="1" ht="40.200000000000003" customHeight="1" x14ac:dyDescent="0.3">
      <c r="A29" s="37"/>
      <c r="B29" s="352"/>
      <c r="C29" s="349"/>
      <c r="D29" s="474"/>
      <c r="E29" s="477"/>
      <c r="F29" s="477"/>
      <c r="G29" s="477"/>
      <c r="H29" s="477"/>
      <c r="I29" s="477"/>
      <c r="J29" s="367"/>
      <c r="K29" s="370"/>
      <c r="L29" s="355"/>
      <c r="M29" s="358"/>
      <c r="N29" s="361"/>
      <c r="O29" s="364"/>
      <c r="P29" s="392"/>
      <c r="Q29" s="395"/>
      <c r="R29" s="306"/>
      <c r="S29" s="235" t="s">
        <v>3434</v>
      </c>
      <c r="T29" s="221"/>
      <c r="U29" s="221"/>
      <c r="V29" s="221"/>
      <c r="W29" s="232" t="s">
        <v>3446</v>
      </c>
      <c r="X29" s="34"/>
      <c r="Y29" s="34"/>
      <c r="Z29" s="34"/>
      <c r="AA29" s="34"/>
      <c r="AB29" s="306"/>
      <c r="AC29" s="398"/>
      <c r="AD29" s="520"/>
      <c r="AE29" s="520"/>
      <c r="AF29" s="520"/>
      <c r="AG29" s="520"/>
      <c r="AH29" s="520"/>
      <c r="AI29" s="520"/>
      <c r="AJ29" s="520"/>
      <c r="AK29" s="306"/>
      <c r="AL29" s="346"/>
      <c r="AM29" s="520"/>
      <c r="AN29" s="511"/>
      <c r="AO29" s="511"/>
      <c r="AP29" s="511"/>
      <c r="AQ29" s="511"/>
      <c r="AR29" s="511"/>
      <c r="AS29" s="511"/>
      <c r="AT29" s="306"/>
      <c r="AU29" s="337"/>
      <c r="AV29" s="520"/>
      <c r="AW29" s="511"/>
      <c r="AX29" s="511"/>
      <c r="AY29" s="511"/>
      <c r="AZ29" s="511"/>
      <c r="BA29" s="511"/>
      <c r="BB29" s="511"/>
      <c r="BC29" s="306"/>
      <c r="BD29" s="340"/>
      <c r="BE29" s="520"/>
      <c r="BF29" s="511"/>
      <c r="BG29" s="511"/>
      <c r="BH29" s="511"/>
      <c r="BI29" s="511"/>
      <c r="BJ29" s="511"/>
      <c r="BK29" s="511"/>
      <c r="BL29" s="306"/>
      <c r="BM29" s="343"/>
      <c r="BN29" s="520"/>
      <c r="BO29" s="511"/>
      <c r="BP29" s="511"/>
      <c r="BQ29" s="511"/>
      <c r="BR29" s="511"/>
      <c r="BS29" s="511"/>
      <c r="BT29" s="511"/>
      <c r="BU29" s="314"/>
      <c r="BV29" s="315"/>
      <c r="BW29" s="315"/>
      <c r="BX29" s="315"/>
      <c r="BY29" s="315"/>
      <c r="BZ29" s="315"/>
      <c r="CA29" s="315"/>
      <c r="CB29" s="315"/>
      <c r="CC29" s="387"/>
    </row>
    <row r="30" spans="1:81" s="42" customFormat="1" ht="40.200000000000003" customHeight="1" thickBot="1" x14ac:dyDescent="0.35">
      <c r="A30" s="37"/>
      <c r="B30" s="352"/>
      <c r="C30" s="349"/>
      <c r="D30" s="475"/>
      <c r="E30" s="478"/>
      <c r="F30" s="478"/>
      <c r="G30" s="478"/>
      <c r="H30" s="478"/>
      <c r="I30" s="478"/>
      <c r="J30" s="368"/>
      <c r="K30" s="371"/>
      <c r="L30" s="356"/>
      <c r="M30" s="359"/>
      <c r="N30" s="362"/>
      <c r="O30" s="365"/>
      <c r="P30" s="393"/>
      <c r="Q30" s="396"/>
      <c r="R30" s="307"/>
      <c r="S30" s="238" t="s">
        <v>3435</v>
      </c>
      <c r="T30" s="222"/>
      <c r="U30" s="222"/>
      <c r="V30" s="222"/>
      <c r="W30" s="237" t="s">
        <v>3447</v>
      </c>
      <c r="X30" s="35"/>
      <c r="Y30" s="35"/>
      <c r="Z30" s="35"/>
      <c r="AA30" s="35"/>
      <c r="AB30" s="307"/>
      <c r="AC30" s="399"/>
      <c r="AD30" s="521"/>
      <c r="AE30" s="521"/>
      <c r="AF30" s="521"/>
      <c r="AG30" s="521"/>
      <c r="AH30" s="521"/>
      <c r="AI30" s="521"/>
      <c r="AJ30" s="521"/>
      <c r="AK30" s="307"/>
      <c r="AL30" s="347"/>
      <c r="AM30" s="521"/>
      <c r="AN30" s="512"/>
      <c r="AO30" s="512"/>
      <c r="AP30" s="512"/>
      <c r="AQ30" s="512"/>
      <c r="AR30" s="512"/>
      <c r="AS30" s="512"/>
      <c r="AT30" s="307"/>
      <c r="AU30" s="338"/>
      <c r="AV30" s="521"/>
      <c r="AW30" s="512"/>
      <c r="AX30" s="512"/>
      <c r="AY30" s="512"/>
      <c r="AZ30" s="512"/>
      <c r="BA30" s="512"/>
      <c r="BB30" s="512"/>
      <c r="BC30" s="307"/>
      <c r="BD30" s="341"/>
      <c r="BE30" s="521"/>
      <c r="BF30" s="512"/>
      <c r="BG30" s="512"/>
      <c r="BH30" s="512"/>
      <c r="BI30" s="512"/>
      <c r="BJ30" s="512"/>
      <c r="BK30" s="512"/>
      <c r="BL30" s="307"/>
      <c r="BM30" s="344"/>
      <c r="BN30" s="521"/>
      <c r="BO30" s="512"/>
      <c r="BP30" s="512"/>
      <c r="BQ30" s="512"/>
      <c r="BR30" s="512"/>
      <c r="BS30" s="512"/>
      <c r="BT30" s="512"/>
      <c r="BU30" s="388"/>
      <c r="BV30" s="389"/>
      <c r="BW30" s="389"/>
      <c r="BX30" s="389"/>
      <c r="BY30" s="389"/>
      <c r="BZ30" s="389"/>
      <c r="CA30" s="389"/>
      <c r="CB30" s="389"/>
      <c r="CC30" s="390"/>
    </row>
    <row r="31" spans="1:81" s="42" customFormat="1" ht="51" customHeight="1" thickTop="1" x14ac:dyDescent="0.3">
      <c r="A31" s="37"/>
      <c r="B31" s="352"/>
      <c r="C31" s="349"/>
      <c r="D31" s="473"/>
      <c r="E31" s="476"/>
      <c r="F31" s="476"/>
      <c r="G31" s="476"/>
      <c r="H31" s="476"/>
      <c r="I31" s="476"/>
      <c r="J31" s="366">
        <v>755</v>
      </c>
      <c r="K31" s="369" t="str">
        <f>+Metas!K871</f>
        <v xml:space="preserve">Unidades Sanitarias construidas </v>
      </c>
      <c r="L31" s="354">
        <v>164</v>
      </c>
      <c r="M31" s="357">
        <f>SUM(N31:Q31)</f>
        <v>164</v>
      </c>
      <c r="N31" s="360">
        <v>0</v>
      </c>
      <c r="O31" s="363">
        <v>0</v>
      </c>
      <c r="P31" s="391">
        <v>64</v>
      </c>
      <c r="Q31" s="394">
        <v>100</v>
      </c>
      <c r="R31" s="305">
        <f>+$J31</f>
        <v>755</v>
      </c>
      <c r="S31" s="230" t="s">
        <v>3436</v>
      </c>
      <c r="T31" s="220"/>
      <c r="U31" s="220"/>
      <c r="V31" s="220"/>
      <c r="W31" s="230" t="s">
        <v>3448</v>
      </c>
      <c r="X31" s="33"/>
      <c r="Y31" s="33"/>
      <c r="Z31" s="33"/>
      <c r="AA31" s="33"/>
      <c r="AB31" s="305">
        <f t="shared" ref="AB31" si="17">+$J31</f>
        <v>755</v>
      </c>
      <c r="AC31" s="397">
        <f t="shared" ref="AC31" si="18">+L31</f>
        <v>164</v>
      </c>
      <c r="AD31" s="519">
        <f t="shared" si="4"/>
        <v>100</v>
      </c>
      <c r="AE31" s="519">
        <f t="shared" si="4"/>
        <v>100</v>
      </c>
      <c r="AF31" s="519">
        <f t="shared" si="4"/>
        <v>0</v>
      </c>
      <c r="AG31" s="519">
        <f t="shared" si="4"/>
        <v>0</v>
      </c>
      <c r="AH31" s="519">
        <f t="shared" si="4"/>
        <v>0</v>
      </c>
      <c r="AI31" s="519">
        <f t="shared" si="4"/>
        <v>0</v>
      </c>
      <c r="AJ31" s="519">
        <f t="shared" si="4"/>
        <v>0</v>
      </c>
      <c r="AK31" s="305">
        <f t="shared" ref="AK31" si="19">+$J31</f>
        <v>755</v>
      </c>
      <c r="AL31" s="345">
        <f>+N31</f>
        <v>0</v>
      </c>
      <c r="AM31" s="519">
        <f t="shared" si="1"/>
        <v>20</v>
      </c>
      <c r="AN31" s="510">
        <v>20</v>
      </c>
      <c r="AO31" s="510"/>
      <c r="AP31" s="510"/>
      <c r="AQ31" s="510"/>
      <c r="AR31" s="510"/>
      <c r="AS31" s="510"/>
      <c r="AT31" s="305">
        <f t="shared" ref="AT31" si="20">+$J31</f>
        <v>755</v>
      </c>
      <c r="AU31" s="336">
        <f>+O31</f>
        <v>0</v>
      </c>
      <c r="AV31" s="519">
        <f t="shared" si="5"/>
        <v>30</v>
      </c>
      <c r="AW31" s="510">
        <v>30</v>
      </c>
      <c r="AX31" s="510"/>
      <c r="AY31" s="510"/>
      <c r="AZ31" s="510"/>
      <c r="BA31" s="510"/>
      <c r="BB31" s="510"/>
      <c r="BC31" s="305">
        <f t="shared" ref="BC31" si="21">+$J31</f>
        <v>755</v>
      </c>
      <c r="BD31" s="339">
        <f>+P31</f>
        <v>64</v>
      </c>
      <c r="BE31" s="519">
        <f t="shared" si="2"/>
        <v>30</v>
      </c>
      <c r="BF31" s="510">
        <v>30</v>
      </c>
      <c r="BG31" s="510"/>
      <c r="BH31" s="510"/>
      <c r="BI31" s="510"/>
      <c r="BJ31" s="510"/>
      <c r="BK31" s="510"/>
      <c r="BL31" s="305">
        <f t="shared" ref="BL31" si="22">+$J31</f>
        <v>755</v>
      </c>
      <c r="BM31" s="342">
        <f>+Q31</f>
        <v>100</v>
      </c>
      <c r="BN31" s="519">
        <f t="shared" si="3"/>
        <v>20</v>
      </c>
      <c r="BO31" s="510">
        <v>20</v>
      </c>
      <c r="BP31" s="510"/>
      <c r="BQ31" s="510"/>
      <c r="BR31" s="510"/>
      <c r="BS31" s="510"/>
      <c r="BT31" s="510"/>
      <c r="BU31" s="384"/>
      <c r="BV31" s="385"/>
      <c r="BW31" s="385"/>
      <c r="BX31" s="385"/>
      <c r="BY31" s="385"/>
      <c r="BZ31" s="385"/>
      <c r="CA31" s="385"/>
      <c r="CB31" s="385"/>
      <c r="CC31" s="386"/>
    </row>
    <row r="32" spans="1:81" s="42" customFormat="1" ht="40.200000000000003" customHeight="1" x14ac:dyDescent="0.3">
      <c r="A32" s="37"/>
      <c r="B32" s="352"/>
      <c r="C32" s="349"/>
      <c r="D32" s="474"/>
      <c r="E32" s="477"/>
      <c r="F32" s="477"/>
      <c r="G32" s="477"/>
      <c r="H32" s="477"/>
      <c r="I32" s="477"/>
      <c r="J32" s="367"/>
      <c r="K32" s="370"/>
      <c r="L32" s="355"/>
      <c r="M32" s="358"/>
      <c r="N32" s="361"/>
      <c r="O32" s="364"/>
      <c r="P32" s="392"/>
      <c r="Q32" s="395"/>
      <c r="R32" s="306"/>
      <c r="S32" s="232" t="s">
        <v>3424</v>
      </c>
      <c r="T32" s="221"/>
      <c r="U32" s="221"/>
      <c r="V32" s="221"/>
      <c r="W32" s="232" t="s">
        <v>3419</v>
      </c>
      <c r="X32" s="34"/>
      <c r="Y32" s="34"/>
      <c r="Z32" s="34"/>
      <c r="AA32" s="34"/>
      <c r="AB32" s="306"/>
      <c r="AC32" s="398"/>
      <c r="AD32" s="520"/>
      <c r="AE32" s="520"/>
      <c r="AF32" s="520"/>
      <c r="AG32" s="520"/>
      <c r="AH32" s="520"/>
      <c r="AI32" s="520"/>
      <c r="AJ32" s="520"/>
      <c r="AK32" s="306"/>
      <c r="AL32" s="346"/>
      <c r="AM32" s="520"/>
      <c r="AN32" s="511"/>
      <c r="AO32" s="511"/>
      <c r="AP32" s="511"/>
      <c r="AQ32" s="511"/>
      <c r="AR32" s="511"/>
      <c r="AS32" s="511"/>
      <c r="AT32" s="306"/>
      <c r="AU32" s="337"/>
      <c r="AV32" s="520"/>
      <c r="AW32" s="511"/>
      <c r="AX32" s="511"/>
      <c r="AY32" s="511"/>
      <c r="AZ32" s="511"/>
      <c r="BA32" s="511"/>
      <c r="BB32" s="511"/>
      <c r="BC32" s="306"/>
      <c r="BD32" s="340"/>
      <c r="BE32" s="520"/>
      <c r="BF32" s="511"/>
      <c r="BG32" s="511"/>
      <c r="BH32" s="511"/>
      <c r="BI32" s="511"/>
      <c r="BJ32" s="511"/>
      <c r="BK32" s="511"/>
      <c r="BL32" s="306"/>
      <c r="BM32" s="343"/>
      <c r="BN32" s="520"/>
      <c r="BO32" s="511"/>
      <c r="BP32" s="511"/>
      <c r="BQ32" s="511"/>
      <c r="BR32" s="511"/>
      <c r="BS32" s="511"/>
      <c r="BT32" s="511"/>
      <c r="BU32" s="314"/>
      <c r="BV32" s="315"/>
      <c r="BW32" s="315"/>
      <c r="BX32" s="315"/>
      <c r="BY32" s="315"/>
      <c r="BZ32" s="315"/>
      <c r="CA32" s="315"/>
      <c r="CB32" s="315"/>
      <c r="CC32" s="387"/>
    </row>
    <row r="33" spans="1:81" s="42" customFormat="1" ht="40.200000000000003" customHeight="1" x14ac:dyDescent="0.3">
      <c r="A33" s="37"/>
      <c r="B33" s="352"/>
      <c r="C33" s="349"/>
      <c r="D33" s="474"/>
      <c r="E33" s="477"/>
      <c r="F33" s="477"/>
      <c r="G33" s="477"/>
      <c r="H33" s="477"/>
      <c r="I33" s="477"/>
      <c r="J33" s="367"/>
      <c r="K33" s="370"/>
      <c r="L33" s="355"/>
      <c r="M33" s="358"/>
      <c r="N33" s="361"/>
      <c r="O33" s="364"/>
      <c r="P33" s="392"/>
      <c r="Q33" s="395"/>
      <c r="R33" s="306"/>
      <c r="S33" s="38"/>
      <c r="T33" s="221"/>
      <c r="U33" s="221"/>
      <c r="V33" s="221"/>
      <c r="W33" s="232"/>
      <c r="X33" s="34"/>
      <c r="Y33" s="34"/>
      <c r="Z33" s="34"/>
      <c r="AA33" s="34"/>
      <c r="AB33" s="306"/>
      <c r="AC33" s="398"/>
      <c r="AD33" s="520"/>
      <c r="AE33" s="520"/>
      <c r="AF33" s="520"/>
      <c r="AG33" s="520"/>
      <c r="AH33" s="520"/>
      <c r="AI33" s="520"/>
      <c r="AJ33" s="520"/>
      <c r="AK33" s="306"/>
      <c r="AL33" s="346"/>
      <c r="AM33" s="520"/>
      <c r="AN33" s="511"/>
      <c r="AO33" s="511"/>
      <c r="AP33" s="511"/>
      <c r="AQ33" s="511"/>
      <c r="AR33" s="511"/>
      <c r="AS33" s="511"/>
      <c r="AT33" s="306"/>
      <c r="AU33" s="337"/>
      <c r="AV33" s="520"/>
      <c r="AW33" s="511"/>
      <c r="AX33" s="511"/>
      <c r="AY33" s="511"/>
      <c r="AZ33" s="511"/>
      <c r="BA33" s="511"/>
      <c r="BB33" s="511"/>
      <c r="BC33" s="306"/>
      <c r="BD33" s="340"/>
      <c r="BE33" s="520"/>
      <c r="BF33" s="511"/>
      <c r="BG33" s="511"/>
      <c r="BH33" s="511"/>
      <c r="BI33" s="511"/>
      <c r="BJ33" s="511"/>
      <c r="BK33" s="511"/>
      <c r="BL33" s="306"/>
      <c r="BM33" s="343"/>
      <c r="BN33" s="520"/>
      <c r="BO33" s="511"/>
      <c r="BP33" s="511"/>
      <c r="BQ33" s="511"/>
      <c r="BR33" s="511"/>
      <c r="BS33" s="511"/>
      <c r="BT33" s="511"/>
      <c r="BU33" s="314"/>
      <c r="BV33" s="315"/>
      <c r="BW33" s="315"/>
      <c r="BX33" s="315"/>
      <c r="BY33" s="315"/>
      <c r="BZ33" s="315"/>
      <c r="CA33" s="315"/>
      <c r="CB33" s="315"/>
      <c r="CC33" s="387"/>
    </row>
    <row r="34" spans="1:81" s="42" customFormat="1" ht="40.200000000000003" customHeight="1" thickBot="1" x14ac:dyDescent="0.35">
      <c r="A34" s="37"/>
      <c r="B34" s="352"/>
      <c r="C34" s="349"/>
      <c r="D34" s="475"/>
      <c r="E34" s="478"/>
      <c r="F34" s="478"/>
      <c r="G34" s="478"/>
      <c r="H34" s="478"/>
      <c r="I34" s="478"/>
      <c r="J34" s="368"/>
      <c r="K34" s="371"/>
      <c r="L34" s="356"/>
      <c r="M34" s="359"/>
      <c r="N34" s="362"/>
      <c r="O34" s="365"/>
      <c r="P34" s="393"/>
      <c r="Q34" s="396"/>
      <c r="R34" s="307"/>
      <c r="S34" s="39"/>
      <c r="T34" s="222"/>
      <c r="U34" s="222"/>
      <c r="V34" s="222"/>
      <c r="W34" s="243"/>
      <c r="X34" s="35"/>
      <c r="Y34" s="35"/>
      <c r="Z34" s="35"/>
      <c r="AA34" s="35"/>
      <c r="AB34" s="307"/>
      <c r="AC34" s="399"/>
      <c r="AD34" s="520"/>
      <c r="AE34" s="521"/>
      <c r="AF34" s="521"/>
      <c r="AG34" s="521"/>
      <c r="AH34" s="521"/>
      <c r="AI34" s="521"/>
      <c r="AJ34" s="521"/>
      <c r="AK34" s="307"/>
      <c r="AL34" s="347"/>
      <c r="AM34" s="521"/>
      <c r="AN34" s="512"/>
      <c r="AO34" s="512"/>
      <c r="AP34" s="512"/>
      <c r="AQ34" s="512"/>
      <c r="AR34" s="512"/>
      <c r="AS34" s="512"/>
      <c r="AT34" s="307"/>
      <c r="AU34" s="338"/>
      <c r="AV34" s="521"/>
      <c r="AW34" s="512"/>
      <c r="AX34" s="512"/>
      <c r="AY34" s="512"/>
      <c r="AZ34" s="512"/>
      <c r="BA34" s="512"/>
      <c r="BB34" s="512"/>
      <c r="BC34" s="307"/>
      <c r="BD34" s="341"/>
      <c r="BE34" s="521"/>
      <c r="BF34" s="512"/>
      <c r="BG34" s="512"/>
      <c r="BH34" s="512"/>
      <c r="BI34" s="512"/>
      <c r="BJ34" s="512"/>
      <c r="BK34" s="512"/>
      <c r="BL34" s="307"/>
      <c r="BM34" s="344"/>
      <c r="BN34" s="521"/>
      <c r="BO34" s="512"/>
      <c r="BP34" s="512"/>
      <c r="BQ34" s="512"/>
      <c r="BR34" s="512"/>
      <c r="BS34" s="512"/>
      <c r="BT34" s="512"/>
      <c r="BU34" s="388"/>
      <c r="BV34" s="389"/>
      <c r="BW34" s="389"/>
      <c r="BX34" s="389"/>
      <c r="BY34" s="389"/>
      <c r="BZ34" s="389"/>
      <c r="CA34" s="389"/>
      <c r="CB34" s="389"/>
      <c r="CC34" s="390"/>
    </row>
    <row r="35" spans="1:81" s="42" customFormat="1" ht="60.75" customHeight="1" thickTop="1" x14ac:dyDescent="0.3">
      <c r="A35" s="37"/>
      <c r="B35" s="352"/>
      <c r="C35" s="349"/>
      <c r="D35" s="473"/>
      <c r="E35" s="476"/>
      <c r="F35" s="476"/>
      <c r="G35" s="476"/>
      <c r="H35" s="476"/>
      <c r="I35" s="476"/>
      <c r="J35" s="366">
        <v>756</v>
      </c>
      <c r="K35" s="369" t="str">
        <f>+Metas!K872</f>
        <v>Cocinas/estufas ecológicas construidas</v>
      </c>
      <c r="L35" s="354">
        <v>85</v>
      </c>
      <c r="M35" s="357">
        <f>SUM(N35:Q35)</f>
        <v>85</v>
      </c>
      <c r="N35" s="360">
        <v>0</v>
      </c>
      <c r="O35" s="363">
        <v>0</v>
      </c>
      <c r="P35" s="391">
        <v>15</v>
      </c>
      <c r="Q35" s="394">
        <v>70</v>
      </c>
      <c r="R35" s="305">
        <f>+$J35</f>
        <v>756</v>
      </c>
      <c r="S35" s="234" t="s">
        <v>3437</v>
      </c>
      <c r="T35" s="220"/>
      <c r="U35" s="220"/>
      <c r="V35" s="220"/>
      <c r="W35" s="230" t="s">
        <v>3449</v>
      </c>
      <c r="X35" s="33"/>
      <c r="Y35" s="33"/>
      <c r="Z35" s="33"/>
      <c r="AA35" s="33"/>
      <c r="AB35" s="305">
        <f t="shared" ref="AB35" si="23">+$J35</f>
        <v>756</v>
      </c>
      <c r="AC35" s="397">
        <f t="shared" ref="AC35" si="24">+L35</f>
        <v>85</v>
      </c>
      <c r="AD35" s="519">
        <f t="shared" ref="AD35:AJ51" si="25">+AM35+AV35+BE35+BN35</f>
        <v>90</v>
      </c>
      <c r="AE35" s="519">
        <f t="shared" si="25"/>
        <v>90</v>
      </c>
      <c r="AF35" s="519">
        <f t="shared" ref="AF35" si="26">+AO35+AX35+BG35+BP35</f>
        <v>0</v>
      </c>
      <c r="AG35" s="519">
        <f t="shared" ref="AG35" si="27">+AP35+AY35+BH35+BQ35</f>
        <v>0</v>
      </c>
      <c r="AH35" s="519">
        <f t="shared" ref="AH35" si="28">+AQ35+AZ35+BI35+BR35</f>
        <v>0</v>
      </c>
      <c r="AI35" s="519">
        <f t="shared" ref="AI35" si="29">+AR35+BA35+BJ35+BS35</f>
        <v>0</v>
      </c>
      <c r="AJ35" s="519">
        <f t="shared" ref="AJ35" si="30">+AS35+BB35+BK35+BT35</f>
        <v>0</v>
      </c>
      <c r="AK35" s="305">
        <f t="shared" ref="AK35" si="31">+$J35</f>
        <v>756</v>
      </c>
      <c r="AL35" s="345">
        <f>+N35</f>
        <v>0</v>
      </c>
      <c r="AM35" s="519">
        <f t="shared" si="1"/>
        <v>30</v>
      </c>
      <c r="AN35" s="510">
        <v>30</v>
      </c>
      <c r="AO35" s="510"/>
      <c r="AP35" s="510"/>
      <c r="AQ35" s="510"/>
      <c r="AR35" s="510"/>
      <c r="AS35" s="510"/>
      <c r="AT35" s="305">
        <f t="shared" ref="AT35" si="32">+$J35</f>
        <v>756</v>
      </c>
      <c r="AU35" s="336">
        <f>+O35</f>
        <v>0</v>
      </c>
      <c r="AV35" s="519">
        <f t="shared" si="5"/>
        <v>20</v>
      </c>
      <c r="AW35" s="510">
        <v>20</v>
      </c>
      <c r="AX35" s="510"/>
      <c r="AY35" s="510"/>
      <c r="AZ35" s="510"/>
      <c r="BA35" s="510"/>
      <c r="BB35" s="510"/>
      <c r="BC35" s="305">
        <f t="shared" ref="BC35" si="33">+$J35</f>
        <v>756</v>
      </c>
      <c r="BD35" s="339">
        <f>+P35</f>
        <v>15</v>
      </c>
      <c r="BE35" s="519">
        <f t="shared" si="2"/>
        <v>20</v>
      </c>
      <c r="BF35" s="510">
        <v>20</v>
      </c>
      <c r="BG35" s="510"/>
      <c r="BH35" s="510"/>
      <c r="BI35" s="510"/>
      <c r="BJ35" s="510"/>
      <c r="BK35" s="510"/>
      <c r="BL35" s="305">
        <f t="shared" ref="BL35" si="34">+$J35</f>
        <v>756</v>
      </c>
      <c r="BM35" s="342">
        <f>+Q35</f>
        <v>70</v>
      </c>
      <c r="BN35" s="519">
        <f t="shared" si="3"/>
        <v>20</v>
      </c>
      <c r="BO35" s="510">
        <v>20</v>
      </c>
      <c r="BP35" s="510"/>
      <c r="BQ35" s="510"/>
      <c r="BR35" s="510"/>
      <c r="BS35" s="510"/>
      <c r="BT35" s="510"/>
      <c r="BU35" s="384"/>
      <c r="BV35" s="385"/>
      <c r="BW35" s="385"/>
      <c r="BX35" s="385"/>
      <c r="BY35" s="385"/>
      <c r="BZ35" s="385"/>
      <c r="CA35" s="385"/>
      <c r="CB35" s="385"/>
      <c r="CC35" s="386"/>
    </row>
    <row r="36" spans="1:81" s="42" customFormat="1" ht="40.200000000000003" customHeight="1" x14ac:dyDescent="0.3">
      <c r="A36" s="37"/>
      <c r="B36" s="352"/>
      <c r="C36" s="349"/>
      <c r="D36" s="474"/>
      <c r="E36" s="477"/>
      <c r="F36" s="477"/>
      <c r="G36" s="477"/>
      <c r="H36" s="477"/>
      <c r="I36" s="477"/>
      <c r="J36" s="367"/>
      <c r="K36" s="370"/>
      <c r="L36" s="355"/>
      <c r="M36" s="358"/>
      <c r="N36" s="361"/>
      <c r="O36" s="364"/>
      <c r="P36" s="392"/>
      <c r="Q36" s="395"/>
      <c r="R36" s="306"/>
      <c r="S36" s="235" t="s">
        <v>3424</v>
      </c>
      <c r="T36" s="221"/>
      <c r="U36" s="221"/>
      <c r="V36" s="221"/>
      <c r="W36" s="232" t="s">
        <v>3419</v>
      </c>
      <c r="X36" s="34"/>
      <c r="Y36" s="34"/>
      <c r="Z36" s="34"/>
      <c r="AA36" s="34"/>
      <c r="AB36" s="306"/>
      <c r="AC36" s="398"/>
      <c r="AD36" s="520"/>
      <c r="AE36" s="520"/>
      <c r="AF36" s="520"/>
      <c r="AG36" s="520"/>
      <c r="AH36" s="520"/>
      <c r="AI36" s="520"/>
      <c r="AJ36" s="520"/>
      <c r="AK36" s="306"/>
      <c r="AL36" s="346"/>
      <c r="AM36" s="520"/>
      <c r="AN36" s="511"/>
      <c r="AO36" s="511"/>
      <c r="AP36" s="511"/>
      <c r="AQ36" s="511"/>
      <c r="AR36" s="511"/>
      <c r="AS36" s="511"/>
      <c r="AT36" s="306"/>
      <c r="AU36" s="337"/>
      <c r="AV36" s="520"/>
      <c r="AW36" s="511"/>
      <c r="AX36" s="511"/>
      <c r="AY36" s="511"/>
      <c r="AZ36" s="511"/>
      <c r="BA36" s="511"/>
      <c r="BB36" s="511"/>
      <c r="BC36" s="306"/>
      <c r="BD36" s="340"/>
      <c r="BE36" s="520"/>
      <c r="BF36" s="511"/>
      <c r="BG36" s="511"/>
      <c r="BH36" s="511"/>
      <c r="BI36" s="511"/>
      <c r="BJ36" s="511"/>
      <c r="BK36" s="511"/>
      <c r="BL36" s="306"/>
      <c r="BM36" s="343"/>
      <c r="BN36" s="520"/>
      <c r="BO36" s="511"/>
      <c r="BP36" s="511"/>
      <c r="BQ36" s="511"/>
      <c r="BR36" s="511"/>
      <c r="BS36" s="511"/>
      <c r="BT36" s="511"/>
      <c r="BU36" s="314"/>
      <c r="BV36" s="315"/>
      <c r="BW36" s="315"/>
      <c r="BX36" s="315"/>
      <c r="BY36" s="315"/>
      <c r="BZ36" s="315"/>
      <c r="CA36" s="315"/>
      <c r="CB36" s="315"/>
      <c r="CC36" s="387"/>
    </row>
    <row r="37" spans="1:81" s="42" customFormat="1" ht="40.200000000000003" customHeight="1" x14ac:dyDescent="0.3">
      <c r="A37" s="37"/>
      <c r="B37" s="352"/>
      <c r="C37" s="349"/>
      <c r="D37" s="474"/>
      <c r="E37" s="477"/>
      <c r="F37" s="477"/>
      <c r="G37" s="477"/>
      <c r="H37" s="477"/>
      <c r="I37" s="477"/>
      <c r="J37" s="367"/>
      <c r="K37" s="370"/>
      <c r="L37" s="355"/>
      <c r="M37" s="358"/>
      <c r="N37" s="361"/>
      <c r="O37" s="364"/>
      <c r="P37" s="392"/>
      <c r="Q37" s="395"/>
      <c r="R37" s="306"/>
      <c r="S37" s="38"/>
      <c r="T37" s="221"/>
      <c r="U37" s="221"/>
      <c r="V37" s="221"/>
      <c r="W37" s="38"/>
      <c r="X37" s="34"/>
      <c r="Y37" s="34"/>
      <c r="Z37" s="34"/>
      <c r="AA37" s="34"/>
      <c r="AB37" s="306"/>
      <c r="AC37" s="398"/>
      <c r="AD37" s="520"/>
      <c r="AE37" s="520"/>
      <c r="AF37" s="520"/>
      <c r="AG37" s="520"/>
      <c r="AH37" s="520"/>
      <c r="AI37" s="520"/>
      <c r="AJ37" s="520"/>
      <c r="AK37" s="306"/>
      <c r="AL37" s="346"/>
      <c r="AM37" s="520"/>
      <c r="AN37" s="511"/>
      <c r="AO37" s="511"/>
      <c r="AP37" s="511"/>
      <c r="AQ37" s="511"/>
      <c r="AR37" s="511"/>
      <c r="AS37" s="511"/>
      <c r="AT37" s="306"/>
      <c r="AU37" s="337"/>
      <c r="AV37" s="520"/>
      <c r="AW37" s="511"/>
      <c r="AX37" s="511"/>
      <c r="AY37" s="511"/>
      <c r="AZ37" s="511"/>
      <c r="BA37" s="511"/>
      <c r="BB37" s="511"/>
      <c r="BC37" s="306"/>
      <c r="BD37" s="340"/>
      <c r="BE37" s="520"/>
      <c r="BF37" s="511"/>
      <c r="BG37" s="511"/>
      <c r="BH37" s="511"/>
      <c r="BI37" s="511"/>
      <c r="BJ37" s="511"/>
      <c r="BK37" s="511"/>
      <c r="BL37" s="306"/>
      <c r="BM37" s="343"/>
      <c r="BN37" s="520"/>
      <c r="BO37" s="511"/>
      <c r="BP37" s="511"/>
      <c r="BQ37" s="511"/>
      <c r="BR37" s="511"/>
      <c r="BS37" s="511"/>
      <c r="BT37" s="511"/>
      <c r="BU37" s="314"/>
      <c r="BV37" s="315"/>
      <c r="BW37" s="315"/>
      <c r="BX37" s="315"/>
      <c r="BY37" s="315"/>
      <c r="BZ37" s="315"/>
      <c r="CA37" s="315"/>
      <c r="CB37" s="315"/>
      <c r="CC37" s="387"/>
    </row>
    <row r="38" spans="1:81" s="42" customFormat="1" ht="40.200000000000003" customHeight="1" thickBot="1" x14ac:dyDescent="0.35">
      <c r="A38" s="37"/>
      <c r="B38" s="352"/>
      <c r="C38" s="349"/>
      <c r="D38" s="475"/>
      <c r="E38" s="478"/>
      <c r="F38" s="478"/>
      <c r="G38" s="478"/>
      <c r="H38" s="478"/>
      <c r="I38" s="478"/>
      <c r="J38" s="368"/>
      <c r="K38" s="371"/>
      <c r="L38" s="356"/>
      <c r="M38" s="359"/>
      <c r="N38" s="362"/>
      <c r="O38" s="365"/>
      <c r="P38" s="393"/>
      <c r="Q38" s="396"/>
      <c r="R38" s="307"/>
      <c r="S38" s="39"/>
      <c r="T38" s="222"/>
      <c r="U38" s="222"/>
      <c r="V38" s="222"/>
      <c r="W38" s="39"/>
      <c r="X38" s="35"/>
      <c r="Y38" s="35"/>
      <c r="Z38" s="35"/>
      <c r="AA38" s="35"/>
      <c r="AB38" s="307"/>
      <c r="AC38" s="399"/>
      <c r="AD38" s="521"/>
      <c r="AE38" s="521"/>
      <c r="AF38" s="521"/>
      <c r="AG38" s="521"/>
      <c r="AH38" s="521"/>
      <c r="AI38" s="521"/>
      <c r="AJ38" s="521"/>
      <c r="AK38" s="307"/>
      <c r="AL38" s="347"/>
      <c r="AM38" s="521"/>
      <c r="AN38" s="512"/>
      <c r="AO38" s="512"/>
      <c r="AP38" s="512"/>
      <c r="AQ38" s="512"/>
      <c r="AR38" s="512"/>
      <c r="AS38" s="512"/>
      <c r="AT38" s="307"/>
      <c r="AU38" s="338"/>
      <c r="AV38" s="521"/>
      <c r="AW38" s="512"/>
      <c r="AX38" s="512"/>
      <c r="AY38" s="512"/>
      <c r="AZ38" s="512"/>
      <c r="BA38" s="512"/>
      <c r="BB38" s="512"/>
      <c r="BC38" s="307"/>
      <c r="BD38" s="341"/>
      <c r="BE38" s="521"/>
      <c r="BF38" s="512"/>
      <c r="BG38" s="512"/>
      <c r="BH38" s="512"/>
      <c r="BI38" s="512"/>
      <c r="BJ38" s="512"/>
      <c r="BK38" s="512"/>
      <c r="BL38" s="307"/>
      <c r="BM38" s="344"/>
      <c r="BN38" s="521"/>
      <c r="BO38" s="512"/>
      <c r="BP38" s="512"/>
      <c r="BQ38" s="512"/>
      <c r="BR38" s="512"/>
      <c r="BS38" s="512"/>
      <c r="BT38" s="512"/>
      <c r="BU38" s="388"/>
      <c r="BV38" s="389"/>
      <c r="BW38" s="389"/>
      <c r="BX38" s="389"/>
      <c r="BY38" s="389"/>
      <c r="BZ38" s="389"/>
      <c r="CA38" s="389"/>
      <c r="CB38" s="389"/>
      <c r="CC38" s="390"/>
    </row>
    <row r="39" spans="1:81" s="42" customFormat="1" ht="40.200000000000003" customHeight="1" thickTop="1" thickBot="1" x14ac:dyDescent="0.35">
      <c r="A39" s="37"/>
      <c r="B39" s="352"/>
      <c r="C39" s="349"/>
      <c r="D39" s="473"/>
      <c r="E39" s="476"/>
      <c r="F39" s="476"/>
      <c r="G39" s="476"/>
      <c r="H39" s="476"/>
      <c r="I39" s="476"/>
      <c r="J39" s="366">
        <v>757</v>
      </c>
      <c r="K39" s="369" t="str">
        <f>+Metas!K873</f>
        <v>Banco de Materiales conformado para tener una Vivienda Digna..</v>
      </c>
      <c r="L39" s="516">
        <v>0.2</v>
      </c>
      <c r="M39" s="357">
        <f>SUM(N39:Q39)</f>
        <v>0.2</v>
      </c>
      <c r="N39" s="360">
        <v>0</v>
      </c>
      <c r="O39" s="363">
        <v>0</v>
      </c>
      <c r="P39" s="391">
        <v>0</v>
      </c>
      <c r="Q39" s="394">
        <v>0.2</v>
      </c>
      <c r="R39" s="305">
        <f>+$J39</f>
        <v>757</v>
      </c>
      <c r="S39" s="239" t="s">
        <v>3438</v>
      </c>
      <c r="T39" s="220"/>
      <c r="U39" s="220"/>
      <c r="V39" s="220"/>
      <c r="W39" s="230" t="s">
        <v>3450</v>
      </c>
      <c r="X39" s="33"/>
      <c r="Y39" s="33"/>
      <c r="Z39" s="33"/>
      <c r="AA39" s="33"/>
      <c r="AB39" s="305">
        <f t="shared" ref="AB39" si="35">+$J39</f>
        <v>757</v>
      </c>
      <c r="AC39" s="513">
        <f t="shared" ref="AC39" si="36">+L39</f>
        <v>0.2</v>
      </c>
      <c r="AD39" s="519">
        <f t="shared" si="25"/>
        <v>8</v>
      </c>
      <c r="AE39" s="519">
        <f t="shared" si="25"/>
        <v>8</v>
      </c>
      <c r="AF39" s="519">
        <f t="shared" si="25"/>
        <v>0</v>
      </c>
      <c r="AG39" s="519">
        <f t="shared" si="25"/>
        <v>0</v>
      </c>
      <c r="AH39" s="519">
        <f t="shared" si="25"/>
        <v>0</v>
      </c>
      <c r="AI39" s="519">
        <f t="shared" si="25"/>
        <v>0</v>
      </c>
      <c r="AJ39" s="519">
        <f t="shared" si="25"/>
        <v>0</v>
      </c>
      <c r="AK39" s="305">
        <f t="shared" ref="AK39" si="37">+$J39</f>
        <v>757</v>
      </c>
      <c r="AL39" s="345">
        <f>+N39</f>
        <v>0</v>
      </c>
      <c r="AM39" s="519">
        <f t="shared" si="1"/>
        <v>2</v>
      </c>
      <c r="AN39" s="510">
        <v>2</v>
      </c>
      <c r="AO39" s="510"/>
      <c r="AP39" s="510"/>
      <c r="AQ39" s="510"/>
      <c r="AR39" s="510"/>
      <c r="AS39" s="510"/>
      <c r="AT39" s="305">
        <f t="shared" ref="AT39" si="38">+$J39</f>
        <v>757</v>
      </c>
      <c r="AU39" s="336">
        <f>+O39</f>
        <v>0</v>
      </c>
      <c r="AV39" s="519">
        <f t="shared" si="5"/>
        <v>2</v>
      </c>
      <c r="AW39" s="510">
        <v>2</v>
      </c>
      <c r="AX39" s="510"/>
      <c r="AY39" s="510"/>
      <c r="AZ39" s="510"/>
      <c r="BA39" s="510"/>
      <c r="BB39" s="510"/>
      <c r="BC39" s="305">
        <f t="shared" ref="BC39" si="39">+$J39</f>
        <v>757</v>
      </c>
      <c r="BD39" s="339">
        <f>+P39</f>
        <v>0</v>
      </c>
      <c r="BE39" s="519">
        <f t="shared" si="2"/>
        <v>2</v>
      </c>
      <c r="BF39" s="510">
        <v>2</v>
      </c>
      <c r="BG39" s="510"/>
      <c r="BH39" s="510"/>
      <c r="BI39" s="510"/>
      <c r="BJ39" s="510"/>
      <c r="BK39" s="510"/>
      <c r="BL39" s="305">
        <f t="shared" ref="BL39" si="40">+$J39</f>
        <v>757</v>
      </c>
      <c r="BM39" s="528">
        <f>+Q39</f>
        <v>0.2</v>
      </c>
      <c r="BN39" s="519">
        <f t="shared" si="3"/>
        <v>2</v>
      </c>
      <c r="BO39" s="510">
        <v>2</v>
      </c>
      <c r="BP39" s="510"/>
      <c r="BQ39" s="510"/>
      <c r="BR39" s="510"/>
      <c r="BS39" s="510"/>
      <c r="BT39" s="510"/>
      <c r="BU39" s="384"/>
      <c r="BV39" s="385"/>
      <c r="BW39" s="385"/>
      <c r="BX39" s="385"/>
      <c r="BY39" s="385"/>
      <c r="BZ39" s="385"/>
      <c r="CA39" s="385"/>
      <c r="CB39" s="385"/>
      <c r="CC39" s="386"/>
    </row>
    <row r="40" spans="1:81" s="42" customFormat="1" ht="40.200000000000003" customHeight="1" thickTop="1" x14ac:dyDescent="0.3">
      <c r="A40" s="37"/>
      <c r="B40" s="352"/>
      <c r="C40" s="349"/>
      <c r="D40" s="474"/>
      <c r="E40" s="477"/>
      <c r="F40" s="477"/>
      <c r="G40" s="477"/>
      <c r="H40" s="477"/>
      <c r="I40" s="477"/>
      <c r="J40" s="367"/>
      <c r="K40" s="370"/>
      <c r="L40" s="517"/>
      <c r="M40" s="358"/>
      <c r="N40" s="361"/>
      <c r="O40" s="364"/>
      <c r="P40" s="392"/>
      <c r="Q40" s="395"/>
      <c r="R40" s="306"/>
      <c r="S40" s="38"/>
      <c r="T40" s="221"/>
      <c r="U40" s="221"/>
      <c r="V40" s="221"/>
      <c r="W40" s="38"/>
      <c r="X40" s="34"/>
      <c r="Y40" s="34"/>
      <c r="Z40" s="34"/>
      <c r="AA40" s="34"/>
      <c r="AB40" s="306"/>
      <c r="AC40" s="514"/>
      <c r="AD40" s="520"/>
      <c r="AE40" s="520"/>
      <c r="AF40" s="520"/>
      <c r="AG40" s="520"/>
      <c r="AH40" s="520"/>
      <c r="AI40" s="520"/>
      <c r="AJ40" s="520"/>
      <c r="AK40" s="306"/>
      <c r="AL40" s="346"/>
      <c r="AM40" s="520"/>
      <c r="AN40" s="511"/>
      <c r="AO40" s="511"/>
      <c r="AP40" s="511"/>
      <c r="AQ40" s="511"/>
      <c r="AR40" s="511"/>
      <c r="AS40" s="511"/>
      <c r="AT40" s="306"/>
      <c r="AU40" s="337"/>
      <c r="AV40" s="520"/>
      <c r="AW40" s="511"/>
      <c r="AX40" s="511"/>
      <c r="AY40" s="511"/>
      <c r="AZ40" s="511"/>
      <c r="BA40" s="511"/>
      <c r="BB40" s="511"/>
      <c r="BC40" s="306"/>
      <c r="BD40" s="340"/>
      <c r="BE40" s="520"/>
      <c r="BF40" s="511"/>
      <c r="BG40" s="511"/>
      <c r="BH40" s="511"/>
      <c r="BI40" s="511"/>
      <c r="BJ40" s="511"/>
      <c r="BK40" s="511"/>
      <c r="BL40" s="306"/>
      <c r="BM40" s="529"/>
      <c r="BN40" s="520"/>
      <c r="BO40" s="511"/>
      <c r="BP40" s="511"/>
      <c r="BQ40" s="511"/>
      <c r="BR40" s="511"/>
      <c r="BS40" s="511"/>
      <c r="BT40" s="511"/>
      <c r="BU40" s="314"/>
      <c r="BV40" s="315"/>
      <c r="BW40" s="315"/>
      <c r="BX40" s="315"/>
      <c r="BY40" s="315"/>
      <c r="BZ40" s="315"/>
      <c r="CA40" s="315"/>
      <c r="CB40" s="315"/>
      <c r="CC40" s="387"/>
    </row>
    <row r="41" spans="1:81" s="42" customFormat="1" ht="40.200000000000003" customHeight="1" x14ac:dyDescent="0.3">
      <c r="A41" s="37"/>
      <c r="B41" s="352"/>
      <c r="C41" s="349"/>
      <c r="D41" s="474"/>
      <c r="E41" s="477"/>
      <c r="F41" s="477"/>
      <c r="G41" s="477"/>
      <c r="H41" s="477"/>
      <c r="I41" s="477"/>
      <c r="J41" s="367"/>
      <c r="K41" s="370"/>
      <c r="L41" s="517"/>
      <c r="M41" s="358"/>
      <c r="N41" s="361"/>
      <c r="O41" s="364"/>
      <c r="P41" s="392"/>
      <c r="Q41" s="395"/>
      <c r="R41" s="306"/>
      <c r="S41" s="38"/>
      <c r="T41" s="221"/>
      <c r="U41" s="221"/>
      <c r="V41" s="221"/>
      <c r="W41" s="38"/>
      <c r="X41" s="34"/>
      <c r="Y41" s="34"/>
      <c r="Z41" s="34"/>
      <c r="AA41" s="34"/>
      <c r="AB41" s="306"/>
      <c r="AC41" s="514"/>
      <c r="AD41" s="520"/>
      <c r="AE41" s="520"/>
      <c r="AF41" s="520"/>
      <c r="AG41" s="520"/>
      <c r="AH41" s="520"/>
      <c r="AI41" s="520"/>
      <c r="AJ41" s="520"/>
      <c r="AK41" s="306"/>
      <c r="AL41" s="346"/>
      <c r="AM41" s="520"/>
      <c r="AN41" s="511"/>
      <c r="AO41" s="511"/>
      <c r="AP41" s="511"/>
      <c r="AQ41" s="511"/>
      <c r="AR41" s="511"/>
      <c r="AS41" s="511"/>
      <c r="AT41" s="306"/>
      <c r="AU41" s="337"/>
      <c r="AV41" s="520"/>
      <c r="AW41" s="511"/>
      <c r="AX41" s="511"/>
      <c r="AY41" s="511"/>
      <c r="AZ41" s="511"/>
      <c r="BA41" s="511"/>
      <c r="BB41" s="511"/>
      <c r="BC41" s="306"/>
      <c r="BD41" s="340"/>
      <c r="BE41" s="520"/>
      <c r="BF41" s="511"/>
      <c r="BG41" s="511"/>
      <c r="BH41" s="511"/>
      <c r="BI41" s="511"/>
      <c r="BJ41" s="511"/>
      <c r="BK41" s="511"/>
      <c r="BL41" s="306"/>
      <c r="BM41" s="529"/>
      <c r="BN41" s="520"/>
      <c r="BO41" s="511"/>
      <c r="BP41" s="511"/>
      <c r="BQ41" s="511"/>
      <c r="BR41" s="511"/>
      <c r="BS41" s="511"/>
      <c r="BT41" s="511"/>
      <c r="BU41" s="314"/>
      <c r="BV41" s="315"/>
      <c r="BW41" s="315"/>
      <c r="BX41" s="315"/>
      <c r="BY41" s="315"/>
      <c r="BZ41" s="315"/>
      <c r="CA41" s="315"/>
      <c r="CB41" s="315"/>
      <c r="CC41" s="387"/>
    </row>
    <row r="42" spans="1:81" s="42" customFormat="1" ht="40.200000000000003" customHeight="1" thickBot="1" x14ac:dyDescent="0.35">
      <c r="A42" s="37"/>
      <c r="B42" s="353"/>
      <c r="C42" s="350"/>
      <c r="D42" s="475"/>
      <c r="E42" s="478"/>
      <c r="F42" s="478"/>
      <c r="G42" s="478"/>
      <c r="H42" s="478"/>
      <c r="I42" s="478"/>
      <c r="J42" s="368"/>
      <c r="K42" s="371"/>
      <c r="L42" s="518"/>
      <c r="M42" s="359"/>
      <c r="N42" s="362"/>
      <c r="O42" s="365"/>
      <c r="P42" s="393"/>
      <c r="Q42" s="396"/>
      <c r="R42" s="307"/>
      <c r="S42" s="39"/>
      <c r="T42" s="222"/>
      <c r="U42" s="222"/>
      <c r="V42" s="222"/>
      <c r="W42" s="39"/>
      <c r="X42" s="35"/>
      <c r="Y42" s="35"/>
      <c r="Z42" s="35"/>
      <c r="AA42" s="35"/>
      <c r="AB42" s="307"/>
      <c r="AC42" s="515"/>
      <c r="AD42" s="521"/>
      <c r="AE42" s="521"/>
      <c r="AF42" s="521"/>
      <c r="AG42" s="521"/>
      <c r="AH42" s="521"/>
      <c r="AI42" s="521"/>
      <c r="AJ42" s="521"/>
      <c r="AK42" s="307"/>
      <c r="AL42" s="347"/>
      <c r="AM42" s="521"/>
      <c r="AN42" s="512"/>
      <c r="AO42" s="512"/>
      <c r="AP42" s="512"/>
      <c r="AQ42" s="512"/>
      <c r="AR42" s="512"/>
      <c r="AS42" s="512"/>
      <c r="AT42" s="307"/>
      <c r="AU42" s="338"/>
      <c r="AV42" s="521"/>
      <c r="AW42" s="512"/>
      <c r="AX42" s="512"/>
      <c r="AY42" s="512"/>
      <c r="AZ42" s="512"/>
      <c r="BA42" s="512"/>
      <c r="BB42" s="512"/>
      <c r="BC42" s="307"/>
      <c r="BD42" s="341"/>
      <c r="BE42" s="521"/>
      <c r="BF42" s="512"/>
      <c r="BG42" s="512"/>
      <c r="BH42" s="512"/>
      <c r="BI42" s="512"/>
      <c r="BJ42" s="512"/>
      <c r="BK42" s="512"/>
      <c r="BL42" s="307"/>
      <c r="BM42" s="530"/>
      <c r="BN42" s="521"/>
      <c r="BO42" s="512"/>
      <c r="BP42" s="512"/>
      <c r="BQ42" s="512"/>
      <c r="BR42" s="512"/>
      <c r="BS42" s="512"/>
      <c r="BT42" s="512"/>
      <c r="BU42" s="388"/>
      <c r="BV42" s="389"/>
      <c r="BW42" s="389"/>
      <c r="BX42" s="389"/>
      <c r="BY42" s="389"/>
      <c r="BZ42" s="389"/>
      <c r="CA42" s="389"/>
      <c r="CB42" s="389"/>
      <c r="CC42" s="390"/>
    </row>
    <row r="43" spans="1:81" s="42" customFormat="1" ht="40.200000000000003" customHeight="1" thickTop="1" x14ac:dyDescent="0.3">
      <c r="A43" s="37"/>
      <c r="B43" s="351" t="s">
        <v>893</v>
      </c>
      <c r="C43" s="348" t="s">
        <v>896</v>
      </c>
      <c r="D43" s="473"/>
      <c r="E43" s="476"/>
      <c r="F43" s="476"/>
      <c r="G43" s="476"/>
      <c r="H43" s="476"/>
      <c r="I43" s="476"/>
      <c r="J43" s="366">
        <v>758</v>
      </c>
      <c r="K43" s="369" t="str">
        <f>+Metas!K875</f>
        <v>Municipios con asistencia técnica para la identificación de Bienes de Propiedad de Entidades Públicas</v>
      </c>
      <c r="L43" s="354">
        <v>15</v>
      </c>
      <c r="M43" s="357">
        <f>SUM(N43:Q43)</f>
        <v>15</v>
      </c>
      <c r="N43" s="360">
        <v>4</v>
      </c>
      <c r="O43" s="363">
        <v>4</v>
      </c>
      <c r="P43" s="391">
        <v>4</v>
      </c>
      <c r="Q43" s="394">
        <v>3</v>
      </c>
      <c r="R43" s="305">
        <f>+$J43</f>
        <v>758</v>
      </c>
      <c r="S43" s="234" t="s">
        <v>3439</v>
      </c>
      <c r="T43" s="220"/>
      <c r="U43" s="220"/>
      <c r="V43" s="220"/>
      <c r="W43" s="230" t="s">
        <v>3451</v>
      </c>
      <c r="X43" s="33"/>
      <c r="Y43" s="33"/>
      <c r="Z43" s="33"/>
      <c r="AA43" s="33"/>
      <c r="AB43" s="305">
        <f t="shared" ref="AB43" si="41">+$J43</f>
        <v>758</v>
      </c>
      <c r="AC43" s="397">
        <f t="shared" ref="AC43" si="42">+L43</f>
        <v>15</v>
      </c>
      <c r="AD43" s="519">
        <f t="shared" si="25"/>
        <v>12</v>
      </c>
      <c r="AE43" s="519">
        <f t="shared" si="25"/>
        <v>12</v>
      </c>
      <c r="AF43" s="519">
        <f t="shared" si="25"/>
        <v>0</v>
      </c>
      <c r="AG43" s="519">
        <f t="shared" si="25"/>
        <v>0</v>
      </c>
      <c r="AH43" s="519">
        <f t="shared" si="25"/>
        <v>0</v>
      </c>
      <c r="AI43" s="519">
        <f t="shared" si="25"/>
        <v>0</v>
      </c>
      <c r="AJ43" s="519">
        <f t="shared" si="25"/>
        <v>0</v>
      </c>
      <c r="AK43" s="305">
        <f t="shared" ref="AK43" si="43">+$J43</f>
        <v>758</v>
      </c>
      <c r="AL43" s="345">
        <f>+N43</f>
        <v>4</v>
      </c>
      <c r="AM43" s="519">
        <f t="shared" si="1"/>
        <v>3</v>
      </c>
      <c r="AN43" s="510">
        <v>3</v>
      </c>
      <c r="AO43" s="510"/>
      <c r="AP43" s="510"/>
      <c r="AQ43" s="510"/>
      <c r="AR43" s="510"/>
      <c r="AS43" s="510"/>
      <c r="AT43" s="305">
        <f t="shared" ref="AT43" si="44">+$J43</f>
        <v>758</v>
      </c>
      <c r="AU43" s="336">
        <f>+O43</f>
        <v>4</v>
      </c>
      <c r="AV43" s="519">
        <f t="shared" si="5"/>
        <v>3</v>
      </c>
      <c r="AW43" s="510">
        <v>3</v>
      </c>
      <c r="AX43" s="510"/>
      <c r="AY43" s="510"/>
      <c r="AZ43" s="510"/>
      <c r="BA43" s="510"/>
      <c r="BB43" s="510"/>
      <c r="BC43" s="305">
        <f t="shared" ref="BC43" si="45">+$J43</f>
        <v>758</v>
      </c>
      <c r="BD43" s="339">
        <f>+P43</f>
        <v>4</v>
      </c>
      <c r="BE43" s="519">
        <f t="shared" si="2"/>
        <v>3</v>
      </c>
      <c r="BF43" s="510">
        <v>3</v>
      </c>
      <c r="BG43" s="510"/>
      <c r="BH43" s="510"/>
      <c r="BI43" s="510"/>
      <c r="BJ43" s="510"/>
      <c r="BK43" s="510"/>
      <c r="BL43" s="305">
        <f t="shared" ref="BL43" si="46">+$J43</f>
        <v>758</v>
      </c>
      <c r="BM43" s="342">
        <f>+Q43</f>
        <v>3</v>
      </c>
      <c r="BN43" s="519">
        <f t="shared" si="3"/>
        <v>3</v>
      </c>
      <c r="BO43" s="510">
        <v>3</v>
      </c>
      <c r="BP43" s="510"/>
      <c r="BQ43" s="510"/>
      <c r="BR43" s="510"/>
      <c r="BS43" s="510"/>
      <c r="BT43" s="510"/>
      <c r="BU43" s="384"/>
      <c r="BV43" s="385"/>
      <c r="BW43" s="385"/>
      <c r="BX43" s="385"/>
      <c r="BY43" s="385"/>
      <c r="BZ43" s="385"/>
      <c r="CA43" s="385"/>
      <c r="CB43" s="385"/>
      <c r="CC43" s="386"/>
    </row>
    <row r="44" spans="1:81" s="42" customFormat="1" ht="40.200000000000003" customHeight="1" x14ac:dyDescent="0.3">
      <c r="A44" s="37"/>
      <c r="B44" s="352"/>
      <c r="C44" s="349"/>
      <c r="D44" s="474"/>
      <c r="E44" s="477"/>
      <c r="F44" s="477"/>
      <c r="G44" s="477"/>
      <c r="H44" s="477"/>
      <c r="I44" s="477"/>
      <c r="J44" s="367"/>
      <c r="K44" s="370"/>
      <c r="L44" s="355"/>
      <c r="M44" s="358"/>
      <c r="N44" s="361"/>
      <c r="O44" s="364"/>
      <c r="P44" s="392"/>
      <c r="Q44" s="395"/>
      <c r="R44" s="306"/>
      <c r="S44" s="38"/>
      <c r="T44" s="221"/>
      <c r="U44" s="221"/>
      <c r="V44" s="221"/>
      <c r="W44" s="38"/>
      <c r="X44" s="34"/>
      <c r="Y44" s="34"/>
      <c r="Z44" s="34"/>
      <c r="AA44" s="34"/>
      <c r="AB44" s="306"/>
      <c r="AC44" s="398"/>
      <c r="AD44" s="520"/>
      <c r="AE44" s="520"/>
      <c r="AF44" s="520"/>
      <c r="AG44" s="520"/>
      <c r="AH44" s="520"/>
      <c r="AI44" s="520"/>
      <c r="AJ44" s="520"/>
      <c r="AK44" s="306"/>
      <c r="AL44" s="346"/>
      <c r="AM44" s="520"/>
      <c r="AN44" s="511"/>
      <c r="AO44" s="511"/>
      <c r="AP44" s="511"/>
      <c r="AQ44" s="511"/>
      <c r="AR44" s="511"/>
      <c r="AS44" s="511"/>
      <c r="AT44" s="306"/>
      <c r="AU44" s="337"/>
      <c r="AV44" s="520"/>
      <c r="AW44" s="511"/>
      <c r="AX44" s="511"/>
      <c r="AY44" s="511"/>
      <c r="AZ44" s="511"/>
      <c r="BA44" s="511"/>
      <c r="BB44" s="511"/>
      <c r="BC44" s="306"/>
      <c r="BD44" s="340"/>
      <c r="BE44" s="520"/>
      <c r="BF44" s="511"/>
      <c r="BG44" s="511"/>
      <c r="BH44" s="511"/>
      <c r="BI44" s="511"/>
      <c r="BJ44" s="511"/>
      <c r="BK44" s="511"/>
      <c r="BL44" s="306"/>
      <c r="BM44" s="343"/>
      <c r="BN44" s="520"/>
      <c r="BO44" s="511"/>
      <c r="BP44" s="511"/>
      <c r="BQ44" s="511"/>
      <c r="BR44" s="511"/>
      <c r="BS44" s="511"/>
      <c r="BT44" s="511"/>
      <c r="BU44" s="314"/>
      <c r="BV44" s="315"/>
      <c r="BW44" s="315"/>
      <c r="BX44" s="315"/>
      <c r="BY44" s="315"/>
      <c r="BZ44" s="315"/>
      <c r="CA44" s="315"/>
      <c r="CB44" s="315"/>
      <c r="CC44" s="387"/>
    </row>
    <row r="45" spans="1:81" s="42" customFormat="1" ht="40.200000000000003" customHeight="1" x14ac:dyDescent="0.3">
      <c r="A45" s="37"/>
      <c r="B45" s="352"/>
      <c r="C45" s="349"/>
      <c r="D45" s="474"/>
      <c r="E45" s="477"/>
      <c r="F45" s="477"/>
      <c r="G45" s="477"/>
      <c r="H45" s="477"/>
      <c r="I45" s="477"/>
      <c r="J45" s="367"/>
      <c r="K45" s="370"/>
      <c r="L45" s="355"/>
      <c r="M45" s="358"/>
      <c r="N45" s="361"/>
      <c r="O45" s="364"/>
      <c r="P45" s="392"/>
      <c r="Q45" s="395"/>
      <c r="R45" s="306"/>
      <c r="S45" s="38"/>
      <c r="T45" s="221"/>
      <c r="U45" s="221"/>
      <c r="V45" s="221"/>
      <c r="W45" s="38"/>
      <c r="X45" s="34"/>
      <c r="Y45" s="34"/>
      <c r="Z45" s="34"/>
      <c r="AA45" s="34"/>
      <c r="AB45" s="306"/>
      <c r="AC45" s="398"/>
      <c r="AD45" s="520"/>
      <c r="AE45" s="520"/>
      <c r="AF45" s="520"/>
      <c r="AG45" s="520"/>
      <c r="AH45" s="520"/>
      <c r="AI45" s="520"/>
      <c r="AJ45" s="520"/>
      <c r="AK45" s="306"/>
      <c r="AL45" s="346"/>
      <c r="AM45" s="520"/>
      <c r="AN45" s="511"/>
      <c r="AO45" s="511"/>
      <c r="AP45" s="511"/>
      <c r="AQ45" s="511"/>
      <c r="AR45" s="511"/>
      <c r="AS45" s="511"/>
      <c r="AT45" s="306"/>
      <c r="AU45" s="337"/>
      <c r="AV45" s="520"/>
      <c r="AW45" s="511"/>
      <c r="AX45" s="511"/>
      <c r="AY45" s="511"/>
      <c r="AZ45" s="511"/>
      <c r="BA45" s="511"/>
      <c r="BB45" s="511"/>
      <c r="BC45" s="306"/>
      <c r="BD45" s="340"/>
      <c r="BE45" s="520"/>
      <c r="BF45" s="511"/>
      <c r="BG45" s="511"/>
      <c r="BH45" s="511"/>
      <c r="BI45" s="511"/>
      <c r="BJ45" s="511"/>
      <c r="BK45" s="511"/>
      <c r="BL45" s="306"/>
      <c r="BM45" s="343"/>
      <c r="BN45" s="520"/>
      <c r="BO45" s="511"/>
      <c r="BP45" s="511"/>
      <c r="BQ45" s="511"/>
      <c r="BR45" s="511"/>
      <c r="BS45" s="511"/>
      <c r="BT45" s="511"/>
      <c r="BU45" s="314"/>
      <c r="BV45" s="315"/>
      <c r="BW45" s="315"/>
      <c r="BX45" s="315"/>
      <c r="BY45" s="315"/>
      <c r="BZ45" s="315"/>
      <c r="CA45" s="315"/>
      <c r="CB45" s="315"/>
      <c r="CC45" s="387"/>
    </row>
    <row r="46" spans="1:81" s="42" customFormat="1" ht="40.200000000000003" customHeight="1" thickBot="1" x14ac:dyDescent="0.35">
      <c r="A46" s="37"/>
      <c r="B46" s="352"/>
      <c r="C46" s="349"/>
      <c r="D46" s="475"/>
      <c r="E46" s="478"/>
      <c r="F46" s="478"/>
      <c r="G46" s="478"/>
      <c r="H46" s="478"/>
      <c r="I46" s="478"/>
      <c r="J46" s="368"/>
      <c r="K46" s="371"/>
      <c r="L46" s="356"/>
      <c r="M46" s="359"/>
      <c r="N46" s="362"/>
      <c r="O46" s="365"/>
      <c r="P46" s="393"/>
      <c r="Q46" s="396"/>
      <c r="R46" s="307"/>
      <c r="S46" s="39"/>
      <c r="T46" s="222"/>
      <c r="U46" s="222"/>
      <c r="V46" s="222"/>
      <c r="W46" s="39"/>
      <c r="X46" s="35"/>
      <c r="Y46" s="35"/>
      <c r="Z46" s="35"/>
      <c r="AA46" s="35"/>
      <c r="AB46" s="307"/>
      <c r="AC46" s="399"/>
      <c r="AD46" s="521"/>
      <c r="AE46" s="521"/>
      <c r="AF46" s="521"/>
      <c r="AG46" s="521"/>
      <c r="AH46" s="521"/>
      <c r="AI46" s="521"/>
      <c r="AJ46" s="521"/>
      <c r="AK46" s="307"/>
      <c r="AL46" s="347"/>
      <c r="AM46" s="521"/>
      <c r="AN46" s="512"/>
      <c r="AO46" s="512"/>
      <c r="AP46" s="512"/>
      <c r="AQ46" s="512"/>
      <c r="AR46" s="512"/>
      <c r="AS46" s="512"/>
      <c r="AT46" s="307"/>
      <c r="AU46" s="338"/>
      <c r="AV46" s="521"/>
      <c r="AW46" s="512"/>
      <c r="AX46" s="512"/>
      <c r="AY46" s="512"/>
      <c r="AZ46" s="512"/>
      <c r="BA46" s="512"/>
      <c r="BB46" s="512"/>
      <c r="BC46" s="307"/>
      <c r="BD46" s="341"/>
      <c r="BE46" s="521"/>
      <c r="BF46" s="512"/>
      <c r="BG46" s="512"/>
      <c r="BH46" s="512"/>
      <c r="BI46" s="512"/>
      <c r="BJ46" s="512"/>
      <c r="BK46" s="512"/>
      <c r="BL46" s="307"/>
      <c r="BM46" s="344"/>
      <c r="BN46" s="521"/>
      <c r="BO46" s="512"/>
      <c r="BP46" s="512"/>
      <c r="BQ46" s="512"/>
      <c r="BR46" s="512"/>
      <c r="BS46" s="512"/>
      <c r="BT46" s="512"/>
      <c r="BU46" s="388"/>
      <c r="BV46" s="389"/>
      <c r="BW46" s="389"/>
      <c r="BX46" s="389"/>
      <c r="BY46" s="389"/>
      <c r="BZ46" s="389"/>
      <c r="CA46" s="389"/>
      <c r="CB46" s="389"/>
      <c r="CC46" s="390"/>
    </row>
    <row r="47" spans="1:81" s="42" customFormat="1" ht="58.5" customHeight="1" thickTop="1" x14ac:dyDescent="0.3">
      <c r="A47" s="37"/>
      <c r="B47" s="352"/>
      <c r="C47" s="349"/>
      <c r="D47" s="473"/>
      <c r="E47" s="476"/>
      <c r="F47" s="476"/>
      <c r="G47" s="476"/>
      <c r="H47" s="476"/>
      <c r="I47" s="476"/>
      <c r="J47" s="366">
        <v>759</v>
      </c>
      <c r="K47" s="369" t="str">
        <f>+Metas!K876</f>
        <v>Predios verificados como aptos para la construcción de Vivienda Nueva.</v>
      </c>
      <c r="L47" s="354">
        <v>2</v>
      </c>
      <c r="M47" s="357">
        <f>SUM(N47:Q47)</f>
        <v>2</v>
      </c>
      <c r="N47" s="360"/>
      <c r="O47" s="363">
        <v>1</v>
      </c>
      <c r="P47" s="391"/>
      <c r="Q47" s="394">
        <v>1</v>
      </c>
      <c r="R47" s="305">
        <f>+$J47</f>
        <v>759</v>
      </c>
      <c r="S47" s="240" t="s">
        <v>3440</v>
      </c>
      <c r="T47" s="220"/>
      <c r="U47" s="220"/>
      <c r="V47" s="220"/>
      <c r="W47" s="230" t="s">
        <v>3452</v>
      </c>
      <c r="X47" s="33"/>
      <c r="Y47" s="33"/>
      <c r="Z47" s="33"/>
      <c r="AA47" s="33"/>
      <c r="AB47" s="305">
        <f t="shared" ref="AB47" si="47">+$J47</f>
        <v>759</v>
      </c>
      <c r="AC47" s="397">
        <f t="shared" ref="AC47" si="48">+L47</f>
        <v>2</v>
      </c>
      <c r="AD47" s="519">
        <f t="shared" si="25"/>
        <v>5</v>
      </c>
      <c r="AE47" s="519">
        <f t="shared" si="25"/>
        <v>5</v>
      </c>
      <c r="AF47" s="519">
        <f t="shared" si="25"/>
        <v>0</v>
      </c>
      <c r="AG47" s="519">
        <f t="shared" si="25"/>
        <v>0</v>
      </c>
      <c r="AH47" s="519">
        <f t="shared" si="25"/>
        <v>0</v>
      </c>
      <c r="AI47" s="519">
        <f t="shared" si="25"/>
        <v>0</v>
      </c>
      <c r="AJ47" s="519">
        <f t="shared" si="25"/>
        <v>0</v>
      </c>
      <c r="AK47" s="305">
        <f t="shared" ref="AK47" si="49">+$J47</f>
        <v>759</v>
      </c>
      <c r="AL47" s="345">
        <f>+N47</f>
        <v>0</v>
      </c>
      <c r="AM47" s="519">
        <f t="shared" si="1"/>
        <v>2</v>
      </c>
      <c r="AN47" s="510">
        <v>2</v>
      </c>
      <c r="AO47" s="510"/>
      <c r="AP47" s="510"/>
      <c r="AQ47" s="510"/>
      <c r="AR47" s="510"/>
      <c r="AS47" s="510"/>
      <c r="AT47" s="305">
        <f t="shared" ref="AT47" si="50">+$J47</f>
        <v>759</v>
      </c>
      <c r="AU47" s="336">
        <f>+O47</f>
        <v>1</v>
      </c>
      <c r="AV47" s="519">
        <f t="shared" si="5"/>
        <v>1</v>
      </c>
      <c r="AW47" s="510">
        <v>1</v>
      </c>
      <c r="AX47" s="510"/>
      <c r="AY47" s="510"/>
      <c r="AZ47" s="510"/>
      <c r="BA47" s="510"/>
      <c r="BB47" s="510"/>
      <c r="BC47" s="305">
        <f t="shared" ref="BC47" si="51">+$J47</f>
        <v>759</v>
      </c>
      <c r="BD47" s="339">
        <f>+P47</f>
        <v>0</v>
      </c>
      <c r="BE47" s="519">
        <f t="shared" si="2"/>
        <v>1</v>
      </c>
      <c r="BF47" s="510">
        <v>1</v>
      </c>
      <c r="BG47" s="510"/>
      <c r="BH47" s="510"/>
      <c r="BI47" s="510"/>
      <c r="BJ47" s="510"/>
      <c r="BK47" s="510"/>
      <c r="BL47" s="305">
        <f t="shared" ref="BL47" si="52">+$J47</f>
        <v>759</v>
      </c>
      <c r="BM47" s="342">
        <f>+Q47</f>
        <v>1</v>
      </c>
      <c r="BN47" s="519">
        <f t="shared" si="3"/>
        <v>1</v>
      </c>
      <c r="BO47" s="510">
        <v>1</v>
      </c>
      <c r="BP47" s="510"/>
      <c r="BQ47" s="510"/>
      <c r="BR47" s="510"/>
      <c r="BS47" s="510"/>
      <c r="BT47" s="510"/>
      <c r="BU47" s="384"/>
      <c r="BV47" s="385"/>
      <c r="BW47" s="385"/>
      <c r="BX47" s="385"/>
      <c r="BY47" s="385"/>
      <c r="BZ47" s="385"/>
      <c r="CA47" s="385"/>
      <c r="CB47" s="385"/>
      <c r="CC47" s="386"/>
    </row>
    <row r="48" spans="1:81" s="42" customFormat="1" ht="84.75" customHeight="1" x14ac:dyDescent="0.3">
      <c r="A48" s="37"/>
      <c r="B48" s="352"/>
      <c r="C48" s="349"/>
      <c r="D48" s="474"/>
      <c r="E48" s="477"/>
      <c r="F48" s="477"/>
      <c r="G48" s="477"/>
      <c r="H48" s="477"/>
      <c r="I48" s="477"/>
      <c r="J48" s="367"/>
      <c r="K48" s="370"/>
      <c r="L48" s="355"/>
      <c r="M48" s="358"/>
      <c r="N48" s="361"/>
      <c r="O48" s="364"/>
      <c r="P48" s="392"/>
      <c r="Q48" s="395"/>
      <c r="R48" s="306"/>
      <c r="S48" s="241" t="s">
        <v>3441</v>
      </c>
      <c r="T48" s="221"/>
      <c r="U48" s="221"/>
      <c r="V48" s="221"/>
      <c r="W48" s="232" t="s">
        <v>3453</v>
      </c>
      <c r="X48" s="34"/>
      <c r="Y48" s="34"/>
      <c r="Z48" s="34"/>
      <c r="AA48" s="34"/>
      <c r="AB48" s="306"/>
      <c r="AC48" s="398"/>
      <c r="AD48" s="520"/>
      <c r="AE48" s="520"/>
      <c r="AF48" s="520"/>
      <c r="AG48" s="520"/>
      <c r="AH48" s="520"/>
      <c r="AI48" s="520"/>
      <c r="AJ48" s="520"/>
      <c r="AK48" s="306"/>
      <c r="AL48" s="346"/>
      <c r="AM48" s="520"/>
      <c r="AN48" s="511"/>
      <c r="AO48" s="511"/>
      <c r="AP48" s="511"/>
      <c r="AQ48" s="511"/>
      <c r="AR48" s="511"/>
      <c r="AS48" s="511"/>
      <c r="AT48" s="306"/>
      <c r="AU48" s="337"/>
      <c r="AV48" s="520"/>
      <c r="AW48" s="511"/>
      <c r="AX48" s="511"/>
      <c r="AY48" s="511"/>
      <c r="AZ48" s="511"/>
      <c r="BA48" s="511"/>
      <c r="BB48" s="511"/>
      <c r="BC48" s="306"/>
      <c r="BD48" s="340"/>
      <c r="BE48" s="520"/>
      <c r="BF48" s="511"/>
      <c r="BG48" s="511"/>
      <c r="BH48" s="511"/>
      <c r="BI48" s="511"/>
      <c r="BJ48" s="511"/>
      <c r="BK48" s="511"/>
      <c r="BL48" s="306"/>
      <c r="BM48" s="343"/>
      <c r="BN48" s="520"/>
      <c r="BO48" s="511"/>
      <c r="BP48" s="511"/>
      <c r="BQ48" s="511"/>
      <c r="BR48" s="511"/>
      <c r="BS48" s="511"/>
      <c r="BT48" s="511"/>
      <c r="BU48" s="314"/>
      <c r="BV48" s="315"/>
      <c r="BW48" s="315"/>
      <c r="BX48" s="315"/>
      <c r="BY48" s="315"/>
      <c r="BZ48" s="315"/>
      <c r="CA48" s="315"/>
      <c r="CB48" s="315"/>
      <c r="CC48" s="387"/>
    </row>
    <row r="49" spans="1:81" s="42" customFormat="1" ht="40.200000000000003" customHeight="1" x14ac:dyDescent="0.3">
      <c r="A49" s="37"/>
      <c r="B49" s="352"/>
      <c r="C49" s="349"/>
      <c r="D49" s="474"/>
      <c r="E49" s="477"/>
      <c r="F49" s="477"/>
      <c r="G49" s="477"/>
      <c r="H49" s="477"/>
      <c r="I49" s="477"/>
      <c r="J49" s="367"/>
      <c r="K49" s="370"/>
      <c r="L49" s="355"/>
      <c r="M49" s="358"/>
      <c r="N49" s="361"/>
      <c r="O49" s="364"/>
      <c r="P49" s="392"/>
      <c r="Q49" s="395"/>
      <c r="R49" s="306"/>
      <c r="S49" s="38"/>
      <c r="T49" s="221"/>
      <c r="U49" s="221"/>
      <c r="V49" s="221"/>
      <c r="W49" s="38"/>
      <c r="X49" s="34"/>
      <c r="Y49" s="34"/>
      <c r="Z49" s="34"/>
      <c r="AA49" s="34"/>
      <c r="AB49" s="306"/>
      <c r="AC49" s="398"/>
      <c r="AD49" s="520"/>
      <c r="AE49" s="520"/>
      <c r="AF49" s="520"/>
      <c r="AG49" s="520"/>
      <c r="AH49" s="520"/>
      <c r="AI49" s="520"/>
      <c r="AJ49" s="520"/>
      <c r="AK49" s="306"/>
      <c r="AL49" s="346"/>
      <c r="AM49" s="520"/>
      <c r="AN49" s="511"/>
      <c r="AO49" s="511"/>
      <c r="AP49" s="511"/>
      <c r="AQ49" s="511"/>
      <c r="AR49" s="511"/>
      <c r="AS49" s="511"/>
      <c r="AT49" s="306"/>
      <c r="AU49" s="337"/>
      <c r="AV49" s="520"/>
      <c r="AW49" s="511"/>
      <c r="AX49" s="511"/>
      <c r="AY49" s="511"/>
      <c r="AZ49" s="511"/>
      <c r="BA49" s="511"/>
      <c r="BB49" s="511"/>
      <c r="BC49" s="306"/>
      <c r="BD49" s="340"/>
      <c r="BE49" s="520"/>
      <c r="BF49" s="511"/>
      <c r="BG49" s="511"/>
      <c r="BH49" s="511"/>
      <c r="BI49" s="511"/>
      <c r="BJ49" s="511"/>
      <c r="BK49" s="511"/>
      <c r="BL49" s="306"/>
      <c r="BM49" s="343"/>
      <c r="BN49" s="520"/>
      <c r="BO49" s="511"/>
      <c r="BP49" s="511"/>
      <c r="BQ49" s="511"/>
      <c r="BR49" s="511"/>
      <c r="BS49" s="511"/>
      <c r="BT49" s="511"/>
      <c r="BU49" s="314"/>
      <c r="BV49" s="315"/>
      <c r="BW49" s="315"/>
      <c r="BX49" s="315"/>
      <c r="BY49" s="315"/>
      <c r="BZ49" s="315"/>
      <c r="CA49" s="315"/>
      <c r="CB49" s="315"/>
      <c r="CC49" s="387"/>
    </row>
    <row r="50" spans="1:81" s="42" customFormat="1" ht="40.200000000000003" customHeight="1" thickBot="1" x14ac:dyDescent="0.35">
      <c r="A50" s="37"/>
      <c r="B50" s="352"/>
      <c r="C50" s="350"/>
      <c r="D50" s="475"/>
      <c r="E50" s="478"/>
      <c r="F50" s="478"/>
      <c r="G50" s="478"/>
      <c r="H50" s="478"/>
      <c r="I50" s="478"/>
      <c r="J50" s="368"/>
      <c r="K50" s="371"/>
      <c r="L50" s="356"/>
      <c r="M50" s="359"/>
      <c r="N50" s="362"/>
      <c r="O50" s="365"/>
      <c r="P50" s="393"/>
      <c r="Q50" s="396"/>
      <c r="R50" s="307"/>
      <c r="S50" s="39"/>
      <c r="T50" s="222"/>
      <c r="U50" s="222"/>
      <c r="V50" s="222"/>
      <c r="W50" s="39"/>
      <c r="X50" s="35"/>
      <c r="Y50" s="35"/>
      <c r="Z50" s="35"/>
      <c r="AA50" s="35"/>
      <c r="AB50" s="307"/>
      <c r="AC50" s="399"/>
      <c r="AD50" s="521"/>
      <c r="AE50" s="521"/>
      <c r="AF50" s="521"/>
      <c r="AG50" s="521"/>
      <c r="AH50" s="521"/>
      <c r="AI50" s="521"/>
      <c r="AJ50" s="521"/>
      <c r="AK50" s="307"/>
      <c r="AL50" s="347"/>
      <c r="AM50" s="521"/>
      <c r="AN50" s="512"/>
      <c r="AO50" s="512"/>
      <c r="AP50" s="512"/>
      <c r="AQ50" s="512"/>
      <c r="AR50" s="512"/>
      <c r="AS50" s="512"/>
      <c r="AT50" s="307"/>
      <c r="AU50" s="338"/>
      <c r="AV50" s="521"/>
      <c r="AW50" s="512"/>
      <c r="AX50" s="512"/>
      <c r="AY50" s="512"/>
      <c r="AZ50" s="512"/>
      <c r="BA50" s="512"/>
      <c r="BB50" s="512"/>
      <c r="BC50" s="307"/>
      <c r="BD50" s="341"/>
      <c r="BE50" s="521"/>
      <c r="BF50" s="512"/>
      <c r="BG50" s="512"/>
      <c r="BH50" s="512"/>
      <c r="BI50" s="512"/>
      <c r="BJ50" s="512"/>
      <c r="BK50" s="512"/>
      <c r="BL50" s="307"/>
      <c r="BM50" s="344"/>
      <c r="BN50" s="521"/>
      <c r="BO50" s="512"/>
      <c r="BP50" s="512"/>
      <c r="BQ50" s="512"/>
      <c r="BR50" s="512"/>
      <c r="BS50" s="512"/>
      <c r="BT50" s="512"/>
      <c r="BU50" s="388"/>
      <c r="BV50" s="389"/>
      <c r="BW50" s="389"/>
      <c r="BX50" s="389"/>
      <c r="BY50" s="389"/>
      <c r="BZ50" s="389"/>
      <c r="CA50" s="389"/>
      <c r="CB50" s="389"/>
      <c r="CC50" s="390"/>
    </row>
    <row r="51" spans="1:81" s="42" customFormat="1" ht="105.75" customHeight="1" thickTop="1" x14ac:dyDescent="0.3">
      <c r="A51" s="37"/>
      <c r="B51" s="352"/>
      <c r="C51" s="348" t="s">
        <v>900</v>
      </c>
      <c r="D51" s="473"/>
      <c r="E51" s="476"/>
      <c r="F51" s="476"/>
      <c r="G51" s="476"/>
      <c r="H51" s="476"/>
      <c r="I51" s="476"/>
      <c r="J51" s="366">
        <v>760</v>
      </c>
      <c r="K51" s="369" t="str">
        <f>+Metas!K877</f>
        <v>Predios fiscales, urbanos y rurales con acompañamiento interinstitucional para su titulación.</v>
      </c>
      <c r="L51" s="354">
        <v>120</v>
      </c>
      <c r="M51" s="357">
        <f>SUM(N51:Q51)</f>
        <v>120</v>
      </c>
      <c r="N51" s="360">
        <v>15</v>
      </c>
      <c r="O51" s="363">
        <v>20</v>
      </c>
      <c r="P51" s="391">
        <v>35</v>
      </c>
      <c r="Q51" s="394">
        <v>50</v>
      </c>
      <c r="R51" s="305">
        <f>+$J51</f>
        <v>760</v>
      </c>
      <c r="S51" s="240" t="s">
        <v>3442</v>
      </c>
      <c r="T51" s="220"/>
      <c r="U51" s="220"/>
      <c r="V51" s="220"/>
      <c r="W51" s="234" t="s">
        <v>3454</v>
      </c>
      <c r="X51" s="33"/>
      <c r="Y51" s="33"/>
      <c r="Z51" s="33"/>
      <c r="AA51" s="33"/>
      <c r="AB51" s="305">
        <f t="shared" ref="AB51" si="53">+$J51</f>
        <v>760</v>
      </c>
      <c r="AC51" s="397">
        <f t="shared" ref="AC51" si="54">+L51</f>
        <v>120</v>
      </c>
      <c r="AD51" s="519">
        <f t="shared" si="25"/>
        <v>30</v>
      </c>
      <c r="AE51" s="519">
        <f t="shared" si="25"/>
        <v>30</v>
      </c>
      <c r="AF51" s="519">
        <f t="shared" si="25"/>
        <v>0</v>
      </c>
      <c r="AG51" s="519">
        <f>+AP51+AY51+BH51+BQ51</f>
        <v>0</v>
      </c>
      <c r="AH51" s="519">
        <f t="shared" si="25"/>
        <v>0</v>
      </c>
      <c r="AI51" s="519">
        <f t="shared" si="25"/>
        <v>0</v>
      </c>
      <c r="AJ51" s="519">
        <f t="shared" si="25"/>
        <v>0</v>
      </c>
      <c r="AK51" s="305">
        <f t="shared" ref="AK51" si="55">+$J51</f>
        <v>760</v>
      </c>
      <c r="AL51" s="345">
        <f>+N51</f>
        <v>15</v>
      </c>
      <c r="AM51" s="519">
        <f t="shared" si="1"/>
        <v>6</v>
      </c>
      <c r="AN51" s="510">
        <v>6</v>
      </c>
      <c r="AO51" s="510"/>
      <c r="AP51" s="510"/>
      <c r="AQ51" s="510"/>
      <c r="AR51" s="510"/>
      <c r="AS51" s="510"/>
      <c r="AT51" s="305">
        <f t="shared" ref="AT51" si="56">+$J51</f>
        <v>760</v>
      </c>
      <c r="AU51" s="336">
        <f>+O51</f>
        <v>20</v>
      </c>
      <c r="AV51" s="519">
        <f t="shared" si="5"/>
        <v>8</v>
      </c>
      <c r="AW51" s="510">
        <v>8</v>
      </c>
      <c r="AX51" s="510"/>
      <c r="AY51" s="510"/>
      <c r="AZ51" s="510"/>
      <c r="BA51" s="510"/>
      <c r="BB51" s="510"/>
      <c r="BC51" s="305">
        <f t="shared" ref="BC51" si="57">+$J51</f>
        <v>760</v>
      </c>
      <c r="BD51" s="339">
        <f>+P51</f>
        <v>35</v>
      </c>
      <c r="BE51" s="519">
        <f t="shared" si="2"/>
        <v>8</v>
      </c>
      <c r="BF51" s="510">
        <v>8</v>
      </c>
      <c r="BG51" s="510"/>
      <c r="BH51" s="510"/>
      <c r="BI51" s="510"/>
      <c r="BJ51" s="510"/>
      <c r="BK51" s="510"/>
      <c r="BL51" s="305">
        <f t="shared" ref="BL51" si="58">+$J51</f>
        <v>760</v>
      </c>
      <c r="BM51" s="342">
        <f>+Q51</f>
        <v>50</v>
      </c>
      <c r="BN51" s="519">
        <f t="shared" si="3"/>
        <v>8</v>
      </c>
      <c r="BO51" s="510">
        <v>8</v>
      </c>
      <c r="BP51" s="510"/>
      <c r="BQ51" s="510"/>
      <c r="BR51" s="510"/>
      <c r="BS51" s="510"/>
      <c r="BT51" s="510"/>
      <c r="BU51" s="384"/>
      <c r="BV51" s="385"/>
      <c r="BW51" s="385"/>
      <c r="BX51" s="385"/>
      <c r="BY51" s="385"/>
      <c r="BZ51" s="385"/>
      <c r="CA51" s="385"/>
      <c r="CB51" s="385"/>
      <c r="CC51" s="386"/>
    </row>
    <row r="52" spans="1:81" s="42" customFormat="1" ht="82.5" customHeight="1" thickBot="1" x14ac:dyDescent="0.35">
      <c r="A52" s="37"/>
      <c r="B52" s="352"/>
      <c r="C52" s="349"/>
      <c r="D52" s="474"/>
      <c r="E52" s="477"/>
      <c r="F52" s="477"/>
      <c r="G52" s="477"/>
      <c r="H52" s="477"/>
      <c r="I52" s="477"/>
      <c r="J52" s="367"/>
      <c r="K52" s="370"/>
      <c r="L52" s="355"/>
      <c r="M52" s="358"/>
      <c r="N52" s="361"/>
      <c r="O52" s="364"/>
      <c r="P52" s="392"/>
      <c r="Q52" s="395"/>
      <c r="R52" s="306"/>
      <c r="S52" s="242" t="s">
        <v>3443</v>
      </c>
      <c r="T52" s="221"/>
      <c r="U52" s="221"/>
      <c r="V52" s="221"/>
      <c r="W52" s="238" t="s">
        <v>3455</v>
      </c>
      <c r="X52" s="34"/>
      <c r="Y52" s="34"/>
      <c r="Z52" s="34"/>
      <c r="AA52" s="34"/>
      <c r="AB52" s="306"/>
      <c r="AC52" s="398"/>
      <c r="AD52" s="520"/>
      <c r="AE52" s="520"/>
      <c r="AF52" s="520"/>
      <c r="AG52" s="520"/>
      <c r="AH52" s="520"/>
      <c r="AI52" s="520"/>
      <c r="AJ52" s="520"/>
      <c r="AK52" s="306"/>
      <c r="AL52" s="346"/>
      <c r="AM52" s="520"/>
      <c r="AN52" s="511"/>
      <c r="AO52" s="511"/>
      <c r="AP52" s="511"/>
      <c r="AQ52" s="511"/>
      <c r="AR52" s="511"/>
      <c r="AS52" s="511"/>
      <c r="AT52" s="306"/>
      <c r="AU52" s="337"/>
      <c r="AV52" s="520"/>
      <c r="AW52" s="511"/>
      <c r="AX52" s="511"/>
      <c r="AY52" s="511"/>
      <c r="AZ52" s="511"/>
      <c r="BA52" s="511"/>
      <c r="BB52" s="511"/>
      <c r="BC52" s="306"/>
      <c r="BD52" s="340"/>
      <c r="BE52" s="520"/>
      <c r="BF52" s="511"/>
      <c r="BG52" s="511"/>
      <c r="BH52" s="511"/>
      <c r="BI52" s="511"/>
      <c r="BJ52" s="511"/>
      <c r="BK52" s="511"/>
      <c r="BL52" s="306"/>
      <c r="BM52" s="343"/>
      <c r="BN52" s="520"/>
      <c r="BO52" s="511"/>
      <c r="BP52" s="511"/>
      <c r="BQ52" s="511"/>
      <c r="BR52" s="511"/>
      <c r="BS52" s="511"/>
      <c r="BT52" s="511"/>
      <c r="BU52" s="314"/>
      <c r="BV52" s="315"/>
      <c r="BW52" s="315"/>
      <c r="BX52" s="315"/>
      <c r="BY52" s="315"/>
      <c r="BZ52" s="315"/>
      <c r="CA52" s="315"/>
      <c r="CB52" s="315"/>
      <c r="CC52" s="387"/>
    </row>
    <row r="53" spans="1:81" s="42" customFormat="1" ht="40.200000000000003" customHeight="1" thickTop="1" x14ac:dyDescent="0.3">
      <c r="A53" s="37"/>
      <c r="B53" s="352"/>
      <c r="C53" s="349"/>
      <c r="D53" s="474"/>
      <c r="E53" s="477"/>
      <c r="F53" s="477"/>
      <c r="G53" s="477"/>
      <c r="H53" s="477"/>
      <c r="I53" s="477"/>
      <c r="J53" s="367"/>
      <c r="K53" s="370"/>
      <c r="L53" s="355"/>
      <c r="M53" s="358"/>
      <c r="N53" s="361"/>
      <c r="O53" s="364"/>
      <c r="P53" s="392"/>
      <c r="Q53" s="395"/>
      <c r="R53" s="306"/>
      <c r="S53" s="38"/>
      <c r="T53" s="221"/>
      <c r="U53" s="221"/>
      <c r="V53" s="221"/>
      <c r="W53" s="38"/>
      <c r="X53" s="34"/>
      <c r="Y53" s="34"/>
      <c r="Z53" s="34"/>
      <c r="AA53" s="34"/>
      <c r="AB53" s="306"/>
      <c r="AC53" s="398"/>
      <c r="AD53" s="520"/>
      <c r="AE53" s="520"/>
      <c r="AF53" s="520"/>
      <c r="AG53" s="520"/>
      <c r="AH53" s="520"/>
      <c r="AI53" s="520"/>
      <c r="AJ53" s="520"/>
      <c r="AK53" s="306"/>
      <c r="AL53" s="346"/>
      <c r="AM53" s="520"/>
      <c r="AN53" s="511"/>
      <c r="AO53" s="511"/>
      <c r="AP53" s="511"/>
      <c r="AQ53" s="511"/>
      <c r="AR53" s="511"/>
      <c r="AS53" s="511"/>
      <c r="AT53" s="306"/>
      <c r="AU53" s="337"/>
      <c r="AV53" s="520"/>
      <c r="AW53" s="511"/>
      <c r="AX53" s="511"/>
      <c r="AY53" s="511"/>
      <c r="AZ53" s="511"/>
      <c r="BA53" s="511"/>
      <c r="BB53" s="511"/>
      <c r="BC53" s="306"/>
      <c r="BD53" s="340"/>
      <c r="BE53" s="520"/>
      <c r="BF53" s="511"/>
      <c r="BG53" s="511"/>
      <c r="BH53" s="511"/>
      <c r="BI53" s="511"/>
      <c r="BJ53" s="511"/>
      <c r="BK53" s="511"/>
      <c r="BL53" s="306"/>
      <c r="BM53" s="343"/>
      <c r="BN53" s="520"/>
      <c r="BO53" s="511"/>
      <c r="BP53" s="511"/>
      <c r="BQ53" s="511"/>
      <c r="BR53" s="511"/>
      <c r="BS53" s="511"/>
      <c r="BT53" s="511"/>
      <c r="BU53" s="314"/>
      <c r="BV53" s="315"/>
      <c r="BW53" s="315"/>
      <c r="BX53" s="315"/>
      <c r="BY53" s="315"/>
      <c r="BZ53" s="315"/>
      <c r="CA53" s="315"/>
      <c r="CB53" s="315"/>
      <c r="CC53" s="387"/>
    </row>
    <row r="54" spans="1:81" s="42" customFormat="1" ht="40.200000000000003" customHeight="1" thickBot="1" x14ac:dyDescent="0.35">
      <c r="A54" s="37"/>
      <c r="B54" s="353"/>
      <c r="C54" s="350"/>
      <c r="D54" s="475"/>
      <c r="E54" s="478"/>
      <c r="F54" s="478"/>
      <c r="G54" s="478"/>
      <c r="H54" s="478"/>
      <c r="I54" s="478"/>
      <c r="J54" s="368"/>
      <c r="K54" s="371"/>
      <c r="L54" s="356"/>
      <c r="M54" s="359"/>
      <c r="N54" s="362"/>
      <c r="O54" s="365"/>
      <c r="P54" s="393"/>
      <c r="Q54" s="396"/>
      <c r="R54" s="307"/>
      <c r="S54" s="39"/>
      <c r="T54" s="222"/>
      <c r="U54" s="222"/>
      <c r="V54" s="222"/>
      <c r="W54" s="39"/>
      <c r="X54" s="35"/>
      <c r="Y54" s="35"/>
      <c r="Z54" s="35"/>
      <c r="AA54" s="35"/>
      <c r="AB54" s="307"/>
      <c r="AC54" s="399"/>
      <c r="AD54" s="521"/>
      <c r="AE54" s="521"/>
      <c r="AF54" s="521"/>
      <c r="AG54" s="521"/>
      <c r="AH54" s="521"/>
      <c r="AI54" s="521"/>
      <c r="AJ54" s="521"/>
      <c r="AK54" s="307"/>
      <c r="AL54" s="347"/>
      <c r="AM54" s="521"/>
      <c r="AN54" s="512"/>
      <c r="AO54" s="512"/>
      <c r="AP54" s="512"/>
      <c r="AQ54" s="512"/>
      <c r="AR54" s="512"/>
      <c r="AS54" s="512"/>
      <c r="AT54" s="307"/>
      <c r="AU54" s="338"/>
      <c r="AV54" s="521"/>
      <c r="AW54" s="512"/>
      <c r="AX54" s="512"/>
      <c r="AY54" s="512"/>
      <c r="AZ54" s="512"/>
      <c r="BA54" s="512"/>
      <c r="BB54" s="512"/>
      <c r="BC54" s="307"/>
      <c r="BD54" s="341"/>
      <c r="BE54" s="521"/>
      <c r="BF54" s="512"/>
      <c r="BG54" s="512"/>
      <c r="BH54" s="512"/>
      <c r="BI54" s="512"/>
      <c r="BJ54" s="512"/>
      <c r="BK54" s="512"/>
      <c r="BL54" s="307"/>
      <c r="BM54" s="344"/>
      <c r="BN54" s="521"/>
      <c r="BO54" s="512"/>
      <c r="BP54" s="512"/>
      <c r="BQ54" s="512"/>
      <c r="BR54" s="512"/>
      <c r="BS54" s="512"/>
      <c r="BT54" s="512"/>
      <c r="BU54" s="388"/>
      <c r="BV54" s="389"/>
      <c r="BW54" s="389"/>
      <c r="BX54" s="389"/>
      <c r="BY54" s="389"/>
      <c r="BZ54" s="389"/>
      <c r="CA54" s="389"/>
      <c r="CB54" s="389"/>
      <c r="CC54" s="390"/>
    </row>
    <row r="55" spans="1:81" ht="40.200000000000003" customHeight="1" thickTop="1" x14ac:dyDescent="0.3"/>
  </sheetData>
  <mergeCells count="824">
    <mergeCell ref="BO19:BO22"/>
    <mergeCell ref="BP19:BP22"/>
    <mergeCell ref="BQ19:BQ22"/>
    <mergeCell ref="BR19:BR22"/>
    <mergeCell ref="BS19:BS22"/>
    <mergeCell ref="BT19:BT22"/>
    <mergeCell ref="BO23:BO26"/>
    <mergeCell ref="BP23:BP26"/>
    <mergeCell ref="BQ23:BQ26"/>
    <mergeCell ref="BR23:BR26"/>
    <mergeCell ref="BS23:BS26"/>
    <mergeCell ref="BT23:BT26"/>
    <mergeCell ref="AD19:AD22"/>
    <mergeCell ref="AE19:AE22"/>
    <mergeCell ref="AF19:AF22"/>
    <mergeCell ref="AG19:AG22"/>
    <mergeCell ref="AH19:AH22"/>
    <mergeCell ref="AI19:AI22"/>
    <mergeCell ref="AJ19:AJ22"/>
    <mergeCell ref="AM19:AM22"/>
    <mergeCell ref="AN19:AN22"/>
    <mergeCell ref="AO19:AO22"/>
    <mergeCell ref="AP19:AP22"/>
    <mergeCell ref="AQ19:AQ22"/>
    <mergeCell ref="AR19:AR22"/>
    <mergeCell ref="AS19:AS22"/>
    <mergeCell ref="AV19:AV22"/>
    <mergeCell ref="AW19:AW22"/>
    <mergeCell ref="AX19:AX22"/>
    <mergeCell ref="AY19:AY22"/>
    <mergeCell ref="BE23:BE26"/>
    <mergeCell ref="BF23:BF26"/>
    <mergeCell ref="BG23:BG26"/>
    <mergeCell ref="BH23:BH26"/>
    <mergeCell ref="BI23:BI26"/>
    <mergeCell ref="BJ23:BJ26"/>
    <mergeCell ref="BK23:BK26"/>
    <mergeCell ref="BM23:BM26"/>
    <mergeCell ref="BN23:BN26"/>
    <mergeCell ref="AS23:AS26"/>
    <mergeCell ref="AV23:AV26"/>
    <mergeCell ref="AW23:AW26"/>
    <mergeCell ref="AX23:AX26"/>
    <mergeCell ref="AY23:AY26"/>
    <mergeCell ref="AZ23:AZ26"/>
    <mergeCell ref="BA23:BA26"/>
    <mergeCell ref="BB23:BB26"/>
    <mergeCell ref="BD23:BD26"/>
    <mergeCell ref="AJ35:AJ38"/>
    <mergeCell ref="AE31:AE34"/>
    <mergeCell ref="AF31:AF34"/>
    <mergeCell ref="AG31:AG34"/>
    <mergeCell ref="AH31:AH34"/>
    <mergeCell ref="AI31:AI34"/>
    <mergeCell ref="AJ31:AJ34"/>
    <mergeCell ref="AD23:AD26"/>
    <mergeCell ref="AE23:AE26"/>
    <mergeCell ref="AF23:AF26"/>
    <mergeCell ref="AG23:AG26"/>
    <mergeCell ref="AH23:AH26"/>
    <mergeCell ref="AI23:AI26"/>
    <mergeCell ref="AJ23:AJ26"/>
    <mergeCell ref="AV27:AV30"/>
    <mergeCell ref="AS27:AS30"/>
    <mergeCell ref="AR27:AR30"/>
    <mergeCell ref="AQ27:AQ30"/>
    <mergeCell ref="AP27:AP30"/>
    <mergeCell ref="AO27:AO30"/>
    <mergeCell ref="AN27:AN30"/>
    <mergeCell ref="AM27:AM30"/>
    <mergeCell ref="AU27:AU30"/>
    <mergeCell ref="BK31:BK34"/>
    <mergeCell ref="BN31:BN34"/>
    <mergeCell ref="BO31:BO34"/>
    <mergeCell ref="BP31:BP34"/>
    <mergeCell ref="BQ31:BQ34"/>
    <mergeCell ref="BR31:BR34"/>
    <mergeCell ref="BS31:BS34"/>
    <mergeCell ref="BT31:BT34"/>
    <mergeCell ref="BT27:BT30"/>
    <mergeCell ref="BS27:BS30"/>
    <mergeCell ref="BR27:BR30"/>
    <mergeCell ref="BQ27:BQ30"/>
    <mergeCell ref="BP27:BP30"/>
    <mergeCell ref="BO27:BO30"/>
    <mergeCell ref="BN27:BN30"/>
    <mergeCell ref="BK27:BK30"/>
    <mergeCell ref="AZ31:AZ34"/>
    <mergeCell ref="BA31:BA34"/>
    <mergeCell ref="BB31:BB34"/>
    <mergeCell ref="BE31:BE34"/>
    <mergeCell ref="BF31:BF34"/>
    <mergeCell ref="BG31:BG34"/>
    <mergeCell ref="BH31:BH34"/>
    <mergeCell ref="BI31:BI34"/>
    <mergeCell ref="BJ31:BJ34"/>
    <mergeCell ref="BO35:BO38"/>
    <mergeCell ref="BP35:BP38"/>
    <mergeCell ref="BQ35:BQ38"/>
    <mergeCell ref="BR35:BR38"/>
    <mergeCell ref="BS35:BS38"/>
    <mergeCell ref="BT35:BT38"/>
    <mergeCell ref="AD31:AD34"/>
    <mergeCell ref="AM31:AM34"/>
    <mergeCell ref="AN31:AN34"/>
    <mergeCell ref="AO31:AO34"/>
    <mergeCell ref="AP31:AP34"/>
    <mergeCell ref="AQ31:AQ34"/>
    <mergeCell ref="AR31:AR34"/>
    <mergeCell ref="AS31:AS34"/>
    <mergeCell ref="AV31:AV34"/>
    <mergeCell ref="AW31:AW34"/>
    <mergeCell ref="AX31:AX34"/>
    <mergeCell ref="AY31:AY34"/>
    <mergeCell ref="BB35:BB38"/>
    <mergeCell ref="BE35:BE38"/>
    <mergeCell ref="BF35:BF38"/>
    <mergeCell ref="BG35:BG38"/>
    <mergeCell ref="BH35:BH38"/>
    <mergeCell ref="BI35:BI38"/>
    <mergeCell ref="BM39:BM42"/>
    <mergeCell ref="BE39:BE42"/>
    <mergeCell ref="BF39:BF42"/>
    <mergeCell ref="BG39:BG42"/>
    <mergeCell ref="BH39:BH42"/>
    <mergeCell ref="BJ35:BJ38"/>
    <mergeCell ref="BK35:BK38"/>
    <mergeCell ref="BN35:BN38"/>
    <mergeCell ref="AQ35:AQ38"/>
    <mergeCell ref="AR35:AR38"/>
    <mergeCell ref="AS35:AS38"/>
    <mergeCell ref="AV35:AV38"/>
    <mergeCell ref="AW35:AW38"/>
    <mergeCell ref="AX35:AX38"/>
    <mergeCell ref="AY35:AY38"/>
    <mergeCell ref="AZ35:AZ38"/>
    <mergeCell ref="BA35:BA38"/>
    <mergeCell ref="BP43:BP46"/>
    <mergeCell ref="BQ43:BQ46"/>
    <mergeCell ref="BR43:BR46"/>
    <mergeCell ref="BS43:BS46"/>
    <mergeCell ref="BT43:BT46"/>
    <mergeCell ref="AD39:AD42"/>
    <mergeCell ref="AE39:AE42"/>
    <mergeCell ref="AF39:AF42"/>
    <mergeCell ref="AG39:AG42"/>
    <mergeCell ref="AH39:AH42"/>
    <mergeCell ref="AI39:AI42"/>
    <mergeCell ref="AJ39:AJ42"/>
    <mergeCell ref="AM39:AM42"/>
    <mergeCell ref="AN39:AN42"/>
    <mergeCell ref="AO39:AO42"/>
    <mergeCell ref="AP39:AP42"/>
    <mergeCell ref="AQ39:AQ42"/>
    <mergeCell ref="AR39:AR42"/>
    <mergeCell ref="AS39:AS42"/>
    <mergeCell ref="AV39:AV42"/>
    <mergeCell ref="AW39:AW42"/>
    <mergeCell ref="AX39:AX42"/>
    <mergeCell ref="AY39:AY42"/>
    <mergeCell ref="AZ39:AZ42"/>
    <mergeCell ref="BE43:BE46"/>
    <mergeCell ref="BF43:BF46"/>
    <mergeCell ref="BG43:BG46"/>
    <mergeCell ref="BH43:BH46"/>
    <mergeCell ref="BI43:BI46"/>
    <mergeCell ref="BJ43:BJ46"/>
    <mergeCell ref="BK43:BK46"/>
    <mergeCell ref="BN43:BN46"/>
    <mergeCell ref="BO43:BO46"/>
    <mergeCell ref="BK47:BK50"/>
    <mergeCell ref="BN47:BN50"/>
    <mergeCell ref="BO47:BO50"/>
    <mergeCell ref="BP47:BP50"/>
    <mergeCell ref="BQ47:BQ50"/>
    <mergeCell ref="BR47:BR50"/>
    <mergeCell ref="BS47:BS50"/>
    <mergeCell ref="BT47:BT50"/>
    <mergeCell ref="AD43:AD46"/>
    <mergeCell ref="AE43:AE46"/>
    <mergeCell ref="AF43:AF46"/>
    <mergeCell ref="AG43:AG46"/>
    <mergeCell ref="AH43:AH46"/>
    <mergeCell ref="AI43:AI46"/>
    <mergeCell ref="AJ43:AJ46"/>
    <mergeCell ref="AM43:AM46"/>
    <mergeCell ref="AN43:AN46"/>
    <mergeCell ref="AO43:AO46"/>
    <mergeCell ref="AP43:AP46"/>
    <mergeCell ref="AQ43:AQ46"/>
    <mergeCell ref="AR43:AR46"/>
    <mergeCell ref="AS43:AS46"/>
    <mergeCell ref="AV43:AV46"/>
    <mergeCell ref="AW43:AW46"/>
    <mergeCell ref="AZ47:AZ50"/>
    <mergeCell ref="BA47:BA50"/>
    <mergeCell ref="BB47:BB50"/>
    <mergeCell ref="BF47:BF50"/>
    <mergeCell ref="BE47:BE50"/>
    <mergeCell ref="BG47:BG50"/>
    <mergeCell ref="BH47:BH50"/>
    <mergeCell ref="BI47:BI50"/>
    <mergeCell ref="BJ47:BJ50"/>
    <mergeCell ref="AO47:AO50"/>
    <mergeCell ref="AP47:AP50"/>
    <mergeCell ref="AQ47:AQ50"/>
    <mergeCell ref="AR47:AR50"/>
    <mergeCell ref="AS47:AS50"/>
    <mergeCell ref="AV47:AV50"/>
    <mergeCell ref="AW47:AW50"/>
    <mergeCell ref="AX47:AX50"/>
    <mergeCell ref="AY47:AY50"/>
    <mergeCell ref="AD47:AD50"/>
    <mergeCell ref="AE47:AE50"/>
    <mergeCell ref="AF47:AF50"/>
    <mergeCell ref="AG47:AG50"/>
    <mergeCell ref="AH47:AH50"/>
    <mergeCell ref="AI47:AI50"/>
    <mergeCell ref="AJ47:AJ50"/>
    <mergeCell ref="AM47:AM50"/>
    <mergeCell ref="AN47:AN50"/>
    <mergeCell ref="BN15:BN18"/>
    <mergeCell ref="BO15:BO18"/>
    <mergeCell ref="BP15:BP18"/>
    <mergeCell ref="BQ15:BQ18"/>
    <mergeCell ref="BR15:BR18"/>
    <mergeCell ref="BS15:BS18"/>
    <mergeCell ref="BT15:BT18"/>
    <mergeCell ref="AD51:AD54"/>
    <mergeCell ref="AE51:AE54"/>
    <mergeCell ref="AF51:AF54"/>
    <mergeCell ref="AG51:AG54"/>
    <mergeCell ref="AH51:AH54"/>
    <mergeCell ref="AI51:AI54"/>
    <mergeCell ref="AJ51:AJ54"/>
    <mergeCell ref="AM51:AM54"/>
    <mergeCell ref="AN51:AN54"/>
    <mergeCell ref="AO51:AO54"/>
    <mergeCell ref="AP51:AP54"/>
    <mergeCell ref="AQ51:AQ54"/>
    <mergeCell ref="AR51:AR54"/>
    <mergeCell ref="AS51:AS54"/>
    <mergeCell ref="AV51:AV54"/>
    <mergeCell ref="AW51:AW54"/>
    <mergeCell ref="AX51:AX54"/>
    <mergeCell ref="BA15:BA18"/>
    <mergeCell ref="BB15:BB18"/>
    <mergeCell ref="BE15:BE18"/>
    <mergeCell ref="BF15:BF18"/>
    <mergeCell ref="BG15:BG18"/>
    <mergeCell ref="BH15:BH18"/>
    <mergeCell ref="BI15:BI18"/>
    <mergeCell ref="BJ15:BJ18"/>
    <mergeCell ref="BK15:BK18"/>
    <mergeCell ref="BP11:BP14"/>
    <mergeCell ref="BQ11:BQ14"/>
    <mergeCell ref="BR11:BR14"/>
    <mergeCell ref="BS11:BS14"/>
    <mergeCell ref="BT11:BT14"/>
    <mergeCell ref="AD15:AD18"/>
    <mergeCell ref="AE15:AE18"/>
    <mergeCell ref="AF15:AF18"/>
    <mergeCell ref="AG15:AG18"/>
    <mergeCell ref="AH15:AH18"/>
    <mergeCell ref="AI15:AI18"/>
    <mergeCell ref="AJ15:AJ18"/>
    <mergeCell ref="AM15:AM18"/>
    <mergeCell ref="AN15:AN18"/>
    <mergeCell ref="AO15:AO18"/>
    <mergeCell ref="AP15:AP18"/>
    <mergeCell ref="AQ15:AQ18"/>
    <mergeCell ref="AR15:AR18"/>
    <mergeCell ref="AS15:AS18"/>
    <mergeCell ref="AV15:AV18"/>
    <mergeCell ref="AW15:AW18"/>
    <mergeCell ref="AX15:AX18"/>
    <mergeCell ref="AY15:AY18"/>
    <mergeCell ref="AZ15:AZ18"/>
    <mergeCell ref="BF11:BF14"/>
    <mergeCell ref="BE11:BE14"/>
    <mergeCell ref="BG11:BG14"/>
    <mergeCell ref="BH11:BH14"/>
    <mergeCell ref="BI11:BI14"/>
    <mergeCell ref="BJ11:BJ14"/>
    <mergeCell ref="BK11:BK14"/>
    <mergeCell ref="BN11:BN14"/>
    <mergeCell ref="BO11:BO14"/>
    <mergeCell ref="AR11:AR14"/>
    <mergeCell ref="AS11:AS14"/>
    <mergeCell ref="AV11:AV14"/>
    <mergeCell ref="AW11:AW14"/>
    <mergeCell ref="AX11:AX14"/>
    <mergeCell ref="AY11:AY14"/>
    <mergeCell ref="AZ11:AZ14"/>
    <mergeCell ref="BA11:BA14"/>
    <mergeCell ref="BB11:BB14"/>
    <mergeCell ref="D7:D9"/>
    <mergeCell ref="E7:E9"/>
    <mergeCell ref="F7:F9"/>
    <mergeCell ref="G7:G9"/>
    <mergeCell ref="H7:H9"/>
    <mergeCell ref="I7:I9"/>
    <mergeCell ref="S7:S9"/>
    <mergeCell ref="T7:T9"/>
    <mergeCell ref="U7:U9"/>
    <mergeCell ref="C2:H2"/>
    <mergeCell ref="L2:Q2"/>
    <mergeCell ref="R2:S2"/>
    <mergeCell ref="T2:V2"/>
    <mergeCell ref="C3:H3"/>
    <mergeCell ref="L3:Q3"/>
    <mergeCell ref="R3:S3"/>
    <mergeCell ref="T3:V3"/>
    <mergeCell ref="C4:H5"/>
    <mergeCell ref="L4:Q4"/>
    <mergeCell ref="R4:S5"/>
    <mergeCell ref="T4:V4"/>
    <mergeCell ref="L5:Q5"/>
    <mergeCell ref="T5:V5"/>
    <mergeCell ref="D51:D54"/>
    <mergeCell ref="E51:E54"/>
    <mergeCell ref="F51:F54"/>
    <mergeCell ref="G51:G54"/>
    <mergeCell ref="H51:H54"/>
    <mergeCell ref="I51:I54"/>
    <mergeCell ref="R11:R14"/>
    <mergeCell ref="R15:R18"/>
    <mergeCell ref="R19:R22"/>
    <mergeCell ref="R23:R26"/>
    <mergeCell ref="R27:R30"/>
    <mergeCell ref="R31:R34"/>
    <mergeCell ref="R35:R38"/>
    <mergeCell ref="R39:R42"/>
    <mergeCell ref="R43:R46"/>
    <mergeCell ref="R47:R50"/>
    <mergeCell ref="R51:R54"/>
    <mergeCell ref="D43:D46"/>
    <mergeCell ref="E43:E46"/>
    <mergeCell ref="F43:F46"/>
    <mergeCell ref="G43:G46"/>
    <mergeCell ref="H43:H46"/>
    <mergeCell ref="I43:I46"/>
    <mergeCell ref="D47:D50"/>
    <mergeCell ref="E47:E50"/>
    <mergeCell ref="F47:F50"/>
    <mergeCell ref="G47:G50"/>
    <mergeCell ref="H47:H50"/>
    <mergeCell ref="I47:I50"/>
    <mergeCell ref="D35:D38"/>
    <mergeCell ref="E35:E38"/>
    <mergeCell ref="F35:F38"/>
    <mergeCell ref="G35:G38"/>
    <mergeCell ref="H35:H38"/>
    <mergeCell ref="I35:I38"/>
    <mergeCell ref="D39:D42"/>
    <mergeCell ref="E39:E42"/>
    <mergeCell ref="F39:F42"/>
    <mergeCell ref="G39:G42"/>
    <mergeCell ref="H39:H42"/>
    <mergeCell ref="I39:I42"/>
    <mergeCell ref="D27:D30"/>
    <mergeCell ref="E27:E30"/>
    <mergeCell ref="F27:F30"/>
    <mergeCell ref="G27:G30"/>
    <mergeCell ref="H27:H30"/>
    <mergeCell ref="I27:I30"/>
    <mergeCell ref="D31:D34"/>
    <mergeCell ref="E31:E34"/>
    <mergeCell ref="F31:F34"/>
    <mergeCell ref="G31:G34"/>
    <mergeCell ref="H31:H34"/>
    <mergeCell ref="I31:I34"/>
    <mergeCell ref="D19:D22"/>
    <mergeCell ref="E19:E22"/>
    <mergeCell ref="F19:F22"/>
    <mergeCell ref="G19:G22"/>
    <mergeCell ref="H19:H22"/>
    <mergeCell ref="I19:I22"/>
    <mergeCell ref="D23:D26"/>
    <mergeCell ref="E23:E26"/>
    <mergeCell ref="F23:F26"/>
    <mergeCell ref="G23:G26"/>
    <mergeCell ref="H23:H26"/>
    <mergeCell ref="I23:I26"/>
    <mergeCell ref="D11:D14"/>
    <mergeCell ref="E11:E14"/>
    <mergeCell ref="F11:F14"/>
    <mergeCell ref="G11:G14"/>
    <mergeCell ref="H11:H14"/>
    <mergeCell ref="I11:I14"/>
    <mergeCell ref="D15:D18"/>
    <mergeCell ref="E15:E18"/>
    <mergeCell ref="F15:F18"/>
    <mergeCell ref="G15:G18"/>
    <mergeCell ref="H15:H18"/>
    <mergeCell ref="I15:I18"/>
    <mergeCell ref="AK2:AM2"/>
    <mergeCell ref="BU3:BW3"/>
    <mergeCell ref="BX3:CC3"/>
    <mergeCell ref="AK7:AK9"/>
    <mergeCell ref="AD8:AD9"/>
    <mergeCell ref="AE8:AH8"/>
    <mergeCell ref="AI8:AI9"/>
    <mergeCell ref="AJ8:AJ9"/>
    <mergeCell ref="N7:N9"/>
    <mergeCell ref="O7:O9"/>
    <mergeCell ref="P7:P9"/>
    <mergeCell ref="BX2:CC2"/>
    <mergeCell ref="W3:AA3"/>
    <mergeCell ref="AB3:AJ3"/>
    <mergeCell ref="AK3:AM3"/>
    <mergeCell ref="AN3:AS3"/>
    <mergeCell ref="AT3:BB3"/>
    <mergeCell ref="BC3:BE3"/>
    <mergeCell ref="BF3:BK3"/>
    <mergeCell ref="BL3:BT3"/>
    <mergeCell ref="AN2:AS2"/>
    <mergeCell ref="AT2:BB2"/>
    <mergeCell ref="BC2:BE2"/>
    <mergeCell ref="BF2:BK2"/>
    <mergeCell ref="BL2:BT2"/>
    <mergeCell ref="BU2:BW2"/>
    <mergeCell ref="B7:B9"/>
    <mergeCell ref="C7:C9"/>
    <mergeCell ref="J7:J9"/>
    <mergeCell ref="K7:K9"/>
    <mergeCell ref="L7:L9"/>
    <mergeCell ref="M7:M9"/>
    <mergeCell ref="B2:B5"/>
    <mergeCell ref="AC7:AC9"/>
    <mergeCell ref="AD7:AJ7"/>
    <mergeCell ref="W2:AA2"/>
    <mergeCell ref="AB2:AJ2"/>
    <mergeCell ref="BL4:BT5"/>
    <mergeCell ref="BU4:BW4"/>
    <mergeCell ref="AV8:AV9"/>
    <mergeCell ref="Q7:Q9"/>
    <mergeCell ref="R7:R9"/>
    <mergeCell ref="W7:W9"/>
    <mergeCell ref="BU7:CC9"/>
    <mergeCell ref="BX4:CC4"/>
    <mergeCell ref="W5:AA5"/>
    <mergeCell ref="AK5:AM5"/>
    <mergeCell ref="AN5:AS5"/>
    <mergeCell ref="BC5:BE5"/>
    <mergeCell ref="BF5:BK5"/>
    <mergeCell ref="BU5:BW5"/>
    <mergeCell ref="BX5:CC5"/>
    <mergeCell ref="W4:AA4"/>
    <mergeCell ref="AB4:AJ5"/>
    <mergeCell ref="AK4:AM4"/>
    <mergeCell ref="AN4:AS4"/>
    <mergeCell ref="AT4:BB5"/>
    <mergeCell ref="BC4:BE4"/>
    <mergeCell ref="BF4:BK4"/>
    <mergeCell ref="BO8:BR8"/>
    <mergeCell ref="AL7:AL9"/>
    <mergeCell ref="AM7:AS7"/>
    <mergeCell ref="AT7:AT9"/>
    <mergeCell ref="AU7:AU9"/>
    <mergeCell ref="AV7:BB7"/>
    <mergeCell ref="BC7:BC9"/>
    <mergeCell ref="AM8:AM9"/>
    <mergeCell ref="AN8:AQ8"/>
    <mergeCell ref="AR8:AR9"/>
    <mergeCell ref="AS8:AS9"/>
    <mergeCell ref="BC11:BC14"/>
    <mergeCell ref="AB11:AB14"/>
    <mergeCell ref="AC11:AC14"/>
    <mergeCell ref="AK11:AK14"/>
    <mergeCell ref="AL11:AL14"/>
    <mergeCell ref="AT11:AT14"/>
    <mergeCell ref="AU11:AU14"/>
    <mergeCell ref="BJ8:BJ9"/>
    <mergeCell ref="BK8:BK9"/>
    <mergeCell ref="AW8:AZ8"/>
    <mergeCell ref="BA8:BA9"/>
    <mergeCell ref="BB8:BB9"/>
    <mergeCell ref="AD11:AD14"/>
    <mergeCell ref="AE11:AE14"/>
    <mergeCell ref="AF11:AF14"/>
    <mergeCell ref="AG11:AG14"/>
    <mergeCell ref="AH11:AH14"/>
    <mergeCell ref="AI11:AI14"/>
    <mergeCell ref="AJ11:AJ14"/>
    <mergeCell ref="AM11:AM14"/>
    <mergeCell ref="AN11:AN14"/>
    <mergeCell ref="AO11:AO14"/>
    <mergeCell ref="AP11:AP14"/>
    <mergeCell ref="AQ11:AQ14"/>
    <mergeCell ref="X7:Y7"/>
    <mergeCell ref="Z7:AA7"/>
    <mergeCell ref="AB7:AB9"/>
    <mergeCell ref="J11:J14"/>
    <mergeCell ref="K11:K14"/>
    <mergeCell ref="L11:L14"/>
    <mergeCell ref="M11:M14"/>
    <mergeCell ref="N11:N14"/>
    <mergeCell ref="O11:O14"/>
    <mergeCell ref="P11:P14"/>
    <mergeCell ref="Q11:Q14"/>
    <mergeCell ref="V7:V9"/>
    <mergeCell ref="BU15:CC15"/>
    <mergeCell ref="BU16:CC16"/>
    <mergeCell ref="BU17:CC17"/>
    <mergeCell ref="BU18:CC18"/>
    <mergeCell ref="BD15:BD18"/>
    <mergeCell ref="BL15:BL18"/>
    <mergeCell ref="BF8:BI8"/>
    <mergeCell ref="BD7:BD9"/>
    <mergeCell ref="BE7:BK7"/>
    <mergeCell ref="BL7:BL9"/>
    <mergeCell ref="BM7:BM9"/>
    <mergeCell ref="BN7:BT7"/>
    <mergeCell ref="BE8:BE9"/>
    <mergeCell ref="BD11:BD14"/>
    <mergeCell ref="BL11:BL14"/>
    <mergeCell ref="BM11:BM14"/>
    <mergeCell ref="BU11:CC11"/>
    <mergeCell ref="BU12:CC12"/>
    <mergeCell ref="BU13:CC13"/>
    <mergeCell ref="BU14:CC14"/>
    <mergeCell ref="BM15:BM18"/>
    <mergeCell ref="BS8:BS9"/>
    <mergeCell ref="BT8:BT9"/>
    <mergeCell ref="BN8:BN9"/>
    <mergeCell ref="J19:J22"/>
    <mergeCell ref="K19:K22"/>
    <mergeCell ref="L19:L22"/>
    <mergeCell ref="M19:M22"/>
    <mergeCell ref="N19:N22"/>
    <mergeCell ref="O19:O22"/>
    <mergeCell ref="AT15:AT18"/>
    <mergeCell ref="AU15:AU18"/>
    <mergeCell ref="BC15:BC18"/>
    <mergeCell ref="L15:L18"/>
    <mergeCell ref="M15:M18"/>
    <mergeCell ref="N15:N18"/>
    <mergeCell ref="O15:O18"/>
    <mergeCell ref="P15:P18"/>
    <mergeCell ref="Q15:Q18"/>
    <mergeCell ref="AB15:AB18"/>
    <mergeCell ref="AC15:AC18"/>
    <mergeCell ref="AK15:AK18"/>
    <mergeCell ref="AL15:AL18"/>
    <mergeCell ref="J15:J18"/>
    <mergeCell ref="K15:K18"/>
    <mergeCell ref="AT19:AT22"/>
    <mergeCell ref="AU19:AU22"/>
    <mergeCell ref="BC19:BC22"/>
    <mergeCell ref="BL19:BL22"/>
    <mergeCell ref="BU19:CC19"/>
    <mergeCell ref="BU20:CC20"/>
    <mergeCell ref="BU21:CC21"/>
    <mergeCell ref="BU22:CC22"/>
    <mergeCell ref="P19:P22"/>
    <mergeCell ref="Q19:Q22"/>
    <mergeCell ref="AB19:AB22"/>
    <mergeCell ref="AC19:AC22"/>
    <mergeCell ref="AK19:AK22"/>
    <mergeCell ref="AL19:AL22"/>
    <mergeCell ref="AZ19:AZ22"/>
    <mergeCell ref="BA19:BA22"/>
    <mergeCell ref="BB19:BB22"/>
    <mergeCell ref="BE19:BE22"/>
    <mergeCell ref="BD19:BD22"/>
    <mergeCell ref="BF19:BF22"/>
    <mergeCell ref="BG19:BG22"/>
    <mergeCell ref="BH19:BH22"/>
    <mergeCell ref="BI19:BI22"/>
    <mergeCell ref="BJ19:BJ22"/>
    <mergeCell ref="BK19:BK22"/>
    <mergeCell ref="BM19:BM22"/>
    <mergeCell ref="BN19:BN22"/>
    <mergeCell ref="BU27:CC27"/>
    <mergeCell ref="BU28:CC28"/>
    <mergeCell ref="BU29:CC29"/>
    <mergeCell ref="BU30:CC30"/>
    <mergeCell ref="BD27:BD30"/>
    <mergeCell ref="BL27:BL30"/>
    <mergeCell ref="J23:J26"/>
    <mergeCell ref="K23:K26"/>
    <mergeCell ref="L23:L26"/>
    <mergeCell ref="M23:M26"/>
    <mergeCell ref="N23:N26"/>
    <mergeCell ref="O23:O26"/>
    <mergeCell ref="AT23:AT26"/>
    <mergeCell ref="AU23:AU26"/>
    <mergeCell ref="BC23:BC26"/>
    <mergeCell ref="BL23:BL26"/>
    <mergeCell ref="BU23:CC23"/>
    <mergeCell ref="BU24:CC24"/>
    <mergeCell ref="BU25:CC25"/>
    <mergeCell ref="BU26:CC26"/>
    <mergeCell ref="P23:P26"/>
    <mergeCell ref="Q23:Q26"/>
    <mergeCell ref="AB23:AB26"/>
    <mergeCell ref="AC23:AC26"/>
    <mergeCell ref="AK23:AK26"/>
    <mergeCell ref="AL23:AL26"/>
    <mergeCell ref="J31:J34"/>
    <mergeCell ref="K31:K34"/>
    <mergeCell ref="L31:L34"/>
    <mergeCell ref="M31:M34"/>
    <mergeCell ref="N31:N34"/>
    <mergeCell ref="O31:O34"/>
    <mergeCell ref="AT27:AT30"/>
    <mergeCell ref="J27:J30"/>
    <mergeCell ref="K27:K30"/>
    <mergeCell ref="AJ27:AJ30"/>
    <mergeCell ref="AI27:AI30"/>
    <mergeCell ref="AH27:AH30"/>
    <mergeCell ref="AG27:AG30"/>
    <mergeCell ref="AF27:AF30"/>
    <mergeCell ref="AE27:AE30"/>
    <mergeCell ref="AD27:AD30"/>
    <mergeCell ref="AM23:AM26"/>
    <mergeCell ref="AN23:AN26"/>
    <mergeCell ref="AO23:AO26"/>
    <mergeCell ref="AP23:AP26"/>
    <mergeCell ref="AQ23:AQ26"/>
    <mergeCell ref="AR23:AR26"/>
    <mergeCell ref="BC27:BC30"/>
    <mergeCell ref="L27:L30"/>
    <mergeCell ref="M27:M30"/>
    <mergeCell ref="N27:N30"/>
    <mergeCell ref="O27:O30"/>
    <mergeCell ref="BM27:BM30"/>
    <mergeCell ref="P27:P30"/>
    <mergeCell ref="Q27:Q30"/>
    <mergeCell ref="AB27:AB30"/>
    <mergeCell ref="AC27:AC30"/>
    <mergeCell ref="AK27:AK30"/>
    <mergeCell ref="AL27:AL30"/>
    <mergeCell ref="BJ27:BJ30"/>
    <mergeCell ref="BI27:BI30"/>
    <mergeCell ref="BH27:BH30"/>
    <mergeCell ref="BG27:BG30"/>
    <mergeCell ref="BF27:BF30"/>
    <mergeCell ref="BE27:BE30"/>
    <mergeCell ref="BB27:BB30"/>
    <mergeCell ref="BA27:BA30"/>
    <mergeCell ref="AZ27:AZ30"/>
    <mergeCell ref="AY27:AY30"/>
    <mergeCell ref="AX27:AX30"/>
    <mergeCell ref="AW27:AW30"/>
    <mergeCell ref="K35:K38"/>
    <mergeCell ref="L35:L38"/>
    <mergeCell ref="M35:M38"/>
    <mergeCell ref="N35:N38"/>
    <mergeCell ref="O35:O38"/>
    <mergeCell ref="AT31:AT34"/>
    <mergeCell ref="AU31:AU34"/>
    <mergeCell ref="BC31:BC34"/>
    <mergeCell ref="BD31:BD34"/>
    <mergeCell ref="P31:P34"/>
    <mergeCell ref="Q31:Q34"/>
    <mergeCell ref="AB31:AB34"/>
    <mergeCell ref="AC31:AC34"/>
    <mergeCell ref="AK31:AK34"/>
    <mergeCell ref="AL31:AL34"/>
    <mergeCell ref="AD35:AD38"/>
    <mergeCell ref="AE35:AE38"/>
    <mergeCell ref="AF35:AF38"/>
    <mergeCell ref="AG35:AG38"/>
    <mergeCell ref="AH35:AH38"/>
    <mergeCell ref="AI35:AI38"/>
    <mergeCell ref="AM35:AM38"/>
    <mergeCell ref="AN35:AN38"/>
    <mergeCell ref="AO35:AO38"/>
    <mergeCell ref="AK35:AK38"/>
    <mergeCell ref="AL35:AL38"/>
    <mergeCell ref="BU39:CC39"/>
    <mergeCell ref="BU40:CC40"/>
    <mergeCell ref="BU41:CC41"/>
    <mergeCell ref="BU42:CC42"/>
    <mergeCell ref="BU31:CC31"/>
    <mergeCell ref="BU32:CC32"/>
    <mergeCell ref="BU33:CC33"/>
    <mergeCell ref="BU34:CC34"/>
    <mergeCell ref="BL31:BL34"/>
    <mergeCell ref="BM31:BM34"/>
    <mergeCell ref="BU35:CC35"/>
    <mergeCell ref="BU36:CC36"/>
    <mergeCell ref="BN39:BN42"/>
    <mergeCell ref="BO39:BO42"/>
    <mergeCell ref="BP39:BP42"/>
    <mergeCell ref="BQ39:BQ42"/>
    <mergeCell ref="BR39:BR42"/>
    <mergeCell ref="BS39:BS42"/>
    <mergeCell ref="BT39:BT42"/>
    <mergeCell ref="AP35:AP38"/>
    <mergeCell ref="BD39:BD42"/>
    <mergeCell ref="BL39:BL42"/>
    <mergeCell ref="Q39:Q42"/>
    <mergeCell ref="AB39:AB42"/>
    <mergeCell ref="AC39:AC42"/>
    <mergeCell ref="AK39:AK42"/>
    <mergeCell ref="AL39:AL42"/>
    <mergeCell ref="AL43:AL46"/>
    <mergeCell ref="BU37:CC37"/>
    <mergeCell ref="BU38:CC38"/>
    <mergeCell ref="J39:J42"/>
    <mergeCell ref="K39:K42"/>
    <mergeCell ref="L39:L42"/>
    <mergeCell ref="M39:M42"/>
    <mergeCell ref="N39:N42"/>
    <mergeCell ref="O39:O42"/>
    <mergeCell ref="AT35:AT38"/>
    <mergeCell ref="AU35:AU38"/>
    <mergeCell ref="BC35:BC38"/>
    <mergeCell ref="BD35:BD38"/>
    <mergeCell ref="BL35:BL38"/>
    <mergeCell ref="BM35:BM38"/>
    <mergeCell ref="P35:P38"/>
    <mergeCell ref="Q35:Q38"/>
    <mergeCell ref="AB35:AB38"/>
    <mergeCell ref="AC35:AC38"/>
    <mergeCell ref="AT39:AT42"/>
    <mergeCell ref="AU39:AU42"/>
    <mergeCell ref="BC39:BC42"/>
    <mergeCell ref="AY43:AY46"/>
    <mergeCell ref="AZ43:AZ46"/>
    <mergeCell ref="BA43:BA46"/>
    <mergeCell ref="BB43:BB46"/>
    <mergeCell ref="BA39:BA42"/>
    <mergeCell ref="BB39:BB42"/>
    <mergeCell ref="AX43:AX46"/>
    <mergeCell ref="BI39:BI42"/>
    <mergeCell ref="BJ39:BJ42"/>
    <mergeCell ref="BK39:BK42"/>
    <mergeCell ref="BU43:CC43"/>
    <mergeCell ref="BU44:CC44"/>
    <mergeCell ref="BU45:CC45"/>
    <mergeCell ref="BU46:CC46"/>
    <mergeCell ref="J47:J50"/>
    <mergeCell ref="K47:K50"/>
    <mergeCell ref="L47:L50"/>
    <mergeCell ref="M47:M50"/>
    <mergeCell ref="N47:N50"/>
    <mergeCell ref="O47:O50"/>
    <mergeCell ref="AT43:AT46"/>
    <mergeCell ref="AU43:AU46"/>
    <mergeCell ref="BC43:BC46"/>
    <mergeCell ref="BD43:BD46"/>
    <mergeCell ref="BL43:BL46"/>
    <mergeCell ref="BM43:BM46"/>
    <mergeCell ref="P43:P46"/>
    <mergeCell ref="Q43:Q46"/>
    <mergeCell ref="AB43:AB46"/>
    <mergeCell ref="AC43:AC46"/>
    <mergeCell ref="AK43:AK46"/>
    <mergeCell ref="Q51:Q54"/>
    <mergeCell ref="AB51:AB54"/>
    <mergeCell ref="AC51:AC54"/>
    <mergeCell ref="AK51:AK54"/>
    <mergeCell ref="AL51:AL54"/>
    <mergeCell ref="BU47:CC47"/>
    <mergeCell ref="BU48:CC48"/>
    <mergeCell ref="BU49:CC49"/>
    <mergeCell ref="BU50:CC50"/>
    <mergeCell ref="AT47:AT50"/>
    <mergeCell ref="AU47:AU50"/>
    <mergeCell ref="BC47:BC50"/>
    <mergeCell ref="BD47:BD50"/>
    <mergeCell ref="BL47:BL50"/>
    <mergeCell ref="BM47:BM50"/>
    <mergeCell ref="Q47:Q50"/>
    <mergeCell ref="AB47:AB50"/>
    <mergeCell ref="AC47:AC50"/>
    <mergeCell ref="AK47:AK50"/>
    <mergeCell ref="AL47:AL50"/>
    <mergeCell ref="AY51:AY54"/>
    <mergeCell ref="AZ51:AZ54"/>
    <mergeCell ref="BT51:BT54"/>
    <mergeCell ref="BS51:BS54"/>
    <mergeCell ref="C27:C42"/>
    <mergeCell ref="B43:B54"/>
    <mergeCell ref="C43:C50"/>
    <mergeCell ref="C51:C54"/>
    <mergeCell ref="B11:B26"/>
    <mergeCell ref="C11:C22"/>
    <mergeCell ref="C23:C26"/>
    <mergeCell ref="B27:B42"/>
    <mergeCell ref="P51:P54"/>
    <mergeCell ref="J51:J54"/>
    <mergeCell ref="K51:K54"/>
    <mergeCell ref="L51:L54"/>
    <mergeCell ref="M51:M54"/>
    <mergeCell ref="N51:N54"/>
    <mergeCell ref="O51:O54"/>
    <mergeCell ref="P47:P50"/>
    <mergeCell ref="J43:J46"/>
    <mergeCell ref="K43:K46"/>
    <mergeCell ref="L43:L46"/>
    <mergeCell ref="M43:M46"/>
    <mergeCell ref="N43:N46"/>
    <mergeCell ref="O43:O46"/>
    <mergeCell ref="P39:P42"/>
    <mergeCell ref="J35:J38"/>
    <mergeCell ref="BU51:CC51"/>
    <mergeCell ref="BU52:CC52"/>
    <mergeCell ref="BU53:CC53"/>
    <mergeCell ref="BU54:CC54"/>
    <mergeCell ref="AT51:AT54"/>
    <mergeCell ref="AU51:AU54"/>
    <mergeCell ref="BC51:BC54"/>
    <mergeCell ref="BD51:BD54"/>
    <mergeCell ref="BL51:BL54"/>
    <mergeCell ref="BM51:BM54"/>
    <mergeCell ref="BA51:BA54"/>
    <mergeCell ref="BB51:BB54"/>
    <mergeCell ref="BR51:BR54"/>
    <mergeCell ref="BQ51:BQ54"/>
    <mergeCell ref="BP51:BP54"/>
    <mergeCell ref="BO51:BO54"/>
    <mergeCell ref="BN51:BN54"/>
    <mergeCell ref="BK51:BK54"/>
    <mergeCell ref="BJ51:BJ54"/>
    <mergeCell ref="BI51:BI54"/>
    <mergeCell ref="BH51:BH54"/>
    <mergeCell ref="BG51:BG54"/>
    <mergeCell ref="BF51:BF54"/>
    <mergeCell ref="BE51:BE54"/>
  </mergeCells>
  <conditionalFormatting sqref="L27 L15 L19">
    <cfRule type="expression" dxfId="8" priority="30">
      <formula>$L15=$M15</formula>
    </cfRule>
  </conditionalFormatting>
  <conditionalFormatting sqref="L51">
    <cfRule type="expression" dxfId="7" priority="25">
      <formula>$L51=$M51</formula>
    </cfRule>
  </conditionalFormatting>
  <conditionalFormatting sqref="L35">
    <cfRule type="expression" dxfId="6" priority="28">
      <formula>$L35=$M35</formula>
    </cfRule>
  </conditionalFormatting>
  <conditionalFormatting sqref="L23">
    <cfRule type="expression" dxfId="5" priority="31">
      <formula>$L23=$M23</formula>
    </cfRule>
  </conditionalFormatting>
  <conditionalFormatting sqref="L31">
    <cfRule type="expression" dxfId="4" priority="29">
      <formula>$L31=$M31</formula>
    </cfRule>
  </conditionalFormatting>
  <conditionalFormatting sqref="L43">
    <cfRule type="expression" dxfId="3" priority="27">
      <formula>$L43=$M43</formula>
    </cfRule>
  </conditionalFormatting>
  <conditionalFormatting sqref="L47">
    <cfRule type="expression" dxfId="2" priority="26">
      <formula>$L47=$M47</formula>
    </cfRule>
  </conditionalFormatting>
  <conditionalFormatting sqref="L11">
    <cfRule type="expression" dxfId="1" priority="2">
      <formula>$L11=$M11</formula>
    </cfRule>
  </conditionalFormatting>
  <conditionalFormatting sqref="L39">
    <cfRule type="expression" dxfId="0" priority="1">
      <formula>$L39=$M39</formula>
    </cfRule>
  </conditionalFormatting>
  <printOptions horizontalCentered="1"/>
  <pageMargins left="0.31496062992125984" right="0.31496062992125984" top="0.35433070866141736" bottom="0.35433070866141736" header="0.31496062992125984" footer="0.31496062992125984"/>
  <pageSetup paperSize="135" scale="70" pageOrder="overThenDown" orientation="landscape" horizontalDpi="1200" verticalDpi="1200" r:id="rId1"/>
  <rowBreaks count="1" manualBreakCount="1">
    <brk id="26" max="80" man="1"/>
  </rowBreaks>
  <colBreaks count="4" manualBreakCount="4">
    <brk id="17" max="54" man="1"/>
    <brk id="27" max="1048575" man="1"/>
    <brk id="45" max="1048575" man="1"/>
    <brk id="63" max="1048575"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l!$A$3:$A$6</xm:f>
          </x14:formula1>
          <xm:sqref>T11:T54</xm:sqref>
        </x14:dataValidation>
        <x14:dataValidation type="list" allowBlank="1" showInputMessage="1" showErrorMessage="1">
          <x14:formula1>
            <xm:f>l!$C$3:$C$6</xm:f>
          </x14:formula1>
          <xm:sqref>U11:U54</xm:sqref>
        </x14:dataValidation>
        <x14:dataValidation type="list" allowBlank="1" showInputMessage="1" showErrorMessage="1">
          <x14:formula1>
            <xm:f>l!$E$3:$E$4</xm:f>
          </x14:formula1>
          <xm:sqref>V11:V54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6"/>
  <sheetViews>
    <sheetView workbookViewId="0">
      <selection activeCell="G13" sqref="G13"/>
    </sheetView>
  </sheetViews>
  <sheetFormatPr baseColWidth="10" defaultRowHeight="14.4" x14ac:dyDescent="0.3"/>
  <cols>
    <col min="1" max="1" width="38" customWidth="1"/>
    <col min="2" max="2" width="3.88671875" customWidth="1"/>
    <col min="3" max="3" width="16.44140625" customWidth="1"/>
    <col min="4" max="4" width="3.6640625" customWidth="1"/>
    <col min="5" max="5" width="10.88671875" customWidth="1"/>
  </cols>
  <sheetData>
    <row r="2" spans="1:6" s="223" customFormat="1" ht="29.4" customHeight="1" x14ac:dyDescent="0.3">
      <c r="A2" s="225" t="s">
        <v>3399</v>
      </c>
      <c r="C2" s="225" t="s">
        <v>3400</v>
      </c>
      <c r="E2" s="225" t="s">
        <v>3410</v>
      </c>
    </row>
    <row r="3" spans="1:6" s="223" customFormat="1" x14ac:dyDescent="0.3">
      <c r="A3" s="224" t="s">
        <v>3403</v>
      </c>
      <c r="B3" s="218"/>
      <c r="C3" s="219" t="s">
        <v>3406</v>
      </c>
      <c r="D3" s="218"/>
      <c r="E3" s="219" t="s">
        <v>3411</v>
      </c>
      <c r="F3" s="218"/>
    </row>
    <row r="4" spans="1:6" s="223" customFormat="1" x14ac:dyDescent="0.3">
      <c r="A4" s="224" t="s">
        <v>3402</v>
      </c>
      <c r="B4" s="218"/>
      <c r="C4" s="219" t="s">
        <v>3407</v>
      </c>
      <c r="D4" s="218"/>
      <c r="E4" s="219" t="s">
        <v>3412</v>
      </c>
      <c r="F4" s="218"/>
    </row>
    <row r="5" spans="1:6" s="223" customFormat="1" x14ac:dyDescent="0.3">
      <c r="A5" s="224" t="s">
        <v>3404</v>
      </c>
      <c r="B5" s="218"/>
      <c r="C5" s="219" t="s">
        <v>3408</v>
      </c>
      <c r="D5" s="218"/>
      <c r="E5" s="218"/>
      <c r="F5" s="218"/>
    </row>
    <row r="6" spans="1:6" s="223" customFormat="1" x14ac:dyDescent="0.3">
      <c r="A6" s="224" t="s">
        <v>3405</v>
      </c>
      <c r="B6" s="218"/>
      <c r="C6" s="219" t="s">
        <v>3409</v>
      </c>
      <c r="D6" s="218"/>
      <c r="E6" s="218"/>
      <c r="F6" s="218"/>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Metas</vt:lpstr>
      <vt:lpstr>Inversión</vt:lpstr>
      <vt:lpstr>SEC HÁBITAT</vt:lpstr>
      <vt:lpstr>l</vt:lpstr>
      <vt:lpstr>'SEC HÁBITAT'!Área_de_impresión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2021-01-23T17:54:48Z</cp:lastPrinted>
  <dcterms:created xsi:type="dcterms:W3CDTF">2019-08-24T18:54:43Z</dcterms:created>
  <dcterms:modified xsi:type="dcterms:W3CDTF">2021-01-29T15:36:03Z</dcterms:modified>
</cp:coreProperties>
</file>