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20736" windowHeight="11760" tabRatio="348" activeTab="2"/>
  </bookViews>
  <sheets>
    <sheet name="Metas" sheetId="23" r:id="rId1"/>
    <sheet name="Inversión" sheetId="30" r:id="rId2"/>
    <sheet name="SEC. CULTURA" sheetId="32" r:id="rId3"/>
  </sheets>
  <externalReferences>
    <externalReference r:id="rId4"/>
  </externalReferences>
  <definedNames>
    <definedName name="_xlnm.Print_Area" localSheetId="2">'SEC. CULTURA'!$A$1:$BS$291</definedName>
  </definedNames>
  <calcPr calcId="162913"/>
</workbook>
</file>

<file path=xl/calcChain.xml><?xml version="1.0" encoding="utf-8"?>
<calcChain xmlns="http://schemas.openxmlformats.org/spreadsheetml/2006/main">
  <c r="AR245" i="32" l="1"/>
  <c r="AR222" i="32"/>
  <c r="AN222" i="32"/>
  <c r="AO222" i="32"/>
  <c r="AP222" i="32"/>
  <c r="AN205" i="32"/>
  <c r="AO205" i="32"/>
  <c r="AP205" i="32"/>
  <c r="AQ205" i="32"/>
  <c r="AN206" i="32"/>
  <c r="AO206" i="32"/>
  <c r="AX206" i="32" s="1"/>
  <c r="BG206" i="32" s="1"/>
  <c r="W206" i="32" s="1"/>
  <c r="AP206" i="32"/>
  <c r="AQ206" i="32"/>
  <c r="AN207" i="32"/>
  <c r="AO207" i="32"/>
  <c r="AP207" i="32"/>
  <c r="AQ207" i="32"/>
  <c r="AN208" i="32"/>
  <c r="AO208" i="32"/>
  <c r="AP208" i="32"/>
  <c r="AQ208" i="32"/>
  <c r="AN197" i="32"/>
  <c r="AO197" i="32"/>
  <c r="AX197" i="32" s="1"/>
  <c r="BG197" i="32" s="1"/>
  <c r="W197" i="32" s="1"/>
  <c r="AP197" i="32"/>
  <c r="AQ197" i="32"/>
  <c r="AN198" i="32"/>
  <c r="AO198" i="32"/>
  <c r="AP198" i="32"/>
  <c r="AQ198" i="32"/>
  <c r="AN199" i="32"/>
  <c r="AO199" i="32"/>
  <c r="AP199" i="32"/>
  <c r="AQ199" i="32"/>
  <c r="AN200" i="32"/>
  <c r="AO200" i="32"/>
  <c r="AX200" i="32" s="1"/>
  <c r="BG200" i="32" s="1"/>
  <c r="W200" i="32" s="1"/>
  <c r="AP200" i="32"/>
  <c r="AQ200" i="32"/>
  <c r="AN201" i="32"/>
  <c r="AO201" i="32"/>
  <c r="AP201" i="32"/>
  <c r="AQ201" i="32"/>
  <c r="AN202" i="32"/>
  <c r="AO202" i="32"/>
  <c r="AP202" i="32"/>
  <c r="AQ202" i="32"/>
  <c r="AN203" i="32"/>
  <c r="AO203" i="32"/>
  <c r="AX203" i="32" s="1"/>
  <c r="BG203" i="32" s="1"/>
  <c r="W203" i="32" s="1"/>
  <c r="AP203" i="32"/>
  <c r="AQ203" i="32"/>
  <c r="AN189" i="32"/>
  <c r="AO189" i="32"/>
  <c r="AP189" i="32"/>
  <c r="AQ189" i="32"/>
  <c r="AN190" i="32"/>
  <c r="AO190" i="32"/>
  <c r="AP190" i="32"/>
  <c r="AQ190" i="32"/>
  <c r="AN191" i="32"/>
  <c r="AO191" i="32"/>
  <c r="AX191" i="32" s="1"/>
  <c r="BG191" i="32" s="1"/>
  <c r="W191" i="32" s="1"/>
  <c r="AP191" i="32"/>
  <c r="AQ191" i="32"/>
  <c r="AN192" i="32"/>
  <c r="AO192" i="32"/>
  <c r="AP192" i="32"/>
  <c r="AQ192" i="32"/>
  <c r="AN193" i="32"/>
  <c r="AO193" i="32"/>
  <c r="AP193" i="32"/>
  <c r="AQ193" i="32"/>
  <c r="AN194" i="32"/>
  <c r="AO194" i="32"/>
  <c r="AX194" i="32" s="1"/>
  <c r="BG194" i="32" s="1"/>
  <c r="W194" i="32" s="1"/>
  <c r="AP194" i="32"/>
  <c r="AQ194" i="32"/>
  <c r="AN195" i="32"/>
  <c r="AO195" i="32"/>
  <c r="AP195" i="32"/>
  <c r="AQ195" i="32"/>
  <c r="AN196" i="32"/>
  <c r="AO196" i="32"/>
  <c r="AP196" i="32"/>
  <c r="AQ196" i="32"/>
  <c r="AN183" i="32"/>
  <c r="AO183" i="32"/>
  <c r="AX183" i="32" s="1"/>
  <c r="BG183" i="32" s="1"/>
  <c r="W183" i="32" s="1"/>
  <c r="AP183" i="32"/>
  <c r="AQ183" i="32"/>
  <c r="AN184" i="32"/>
  <c r="AO184" i="32"/>
  <c r="AP184" i="32"/>
  <c r="AQ184" i="32"/>
  <c r="AN185" i="32"/>
  <c r="AO185" i="32"/>
  <c r="AP185" i="32"/>
  <c r="AQ185" i="32"/>
  <c r="AN186" i="32"/>
  <c r="AO186" i="32"/>
  <c r="AX186" i="32" s="1"/>
  <c r="BG186" i="32" s="1"/>
  <c r="W186" i="32" s="1"/>
  <c r="AP186" i="32"/>
  <c r="AQ186" i="32"/>
  <c r="AN187" i="32"/>
  <c r="AO187" i="32"/>
  <c r="AP187" i="32"/>
  <c r="AQ187" i="32"/>
  <c r="AN188" i="32"/>
  <c r="AO188" i="32"/>
  <c r="AP188" i="32"/>
  <c r="AQ188" i="32"/>
  <c r="AN173" i="32"/>
  <c r="AO173" i="32"/>
  <c r="AX173" i="32" s="1"/>
  <c r="BG173" i="32" s="1"/>
  <c r="W173" i="32" s="1"/>
  <c r="AP173" i="32"/>
  <c r="AQ173" i="32"/>
  <c r="AZ173" i="32" s="1"/>
  <c r="AN174" i="32"/>
  <c r="AO174" i="32"/>
  <c r="AP174" i="32"/>
  <c r="AQ174" i="32"/>
  <c r="AZ174" i="32" s="1"/>
  <c r="AN175" i="32"/>
  <c r="AO175" i="32"/>
  <c r="AP175" i="32"/>
  <c r="AQ175" i="32"/>
  <c r="AZ175" i="32" s="1"/>
  <c r="AN176" i="32"/>
  <c r="AO176" i="32"/>
  <c r="AX176" i="32" s="1"/>
  <c r="BG176" i="32" s="1"/>
  <c r="W176" i="32" s="1"/>
  <c r="AP176" i="32"/>
  <c r="AQ176" i="32"/>
  <c r="AZ176" i="32" s="1"/>
  <c r="AN177" i="32"/>
  <c r="AO177" i="32"/>
  <c r="AP177" i="32"/>
  <c r="AQ177" i="32"/>
  <c r="AZ177" i="32" s="1"/>
  <c r="BE47" i="32"/>
  <c r="BE19" i="32"/>
  <c r="BE20" i="32"/>
  <c r="BE21" i="32"/>
  <c r="BE22" i="32"/>
  <c r="BE39" i="32"/>
  <c r="BE40" i="32"/>
  <c r="BE41" i="32"/>
  <c r="BE42" i="32"/>
  <c r="BE48" i="32"/>
  <c r="BE49" i="32"/>
  <c r="BE50" i="32"/>
  <c r="BE51" i="32"/>
  <c r="BE52" i="32"/>
  <c r="BE53" i="32"/>
  <c r="BE54" i="32"/>
  <c r="BE59" i="32"/>
  <c r="BJ59" i="32"/>
  <c r="BE60" i="32"/>
  <c r="BJ60" i="32"/>
  <c r="BE61" i="32"/>
  <c r="BJ61" i="32"/>
  <c r="BE62" i="32"/>
  <c r="BJ62" i="32"/>
  <c r="BE63" i="32"/>
  <c r="BJ63" i="32"/>
  <c r="BE64" i="32"/>
  <c r="BJ64" i="32"/>
  <c r="BE65" i="32"/>
  <c r="BJ65" i="32"/>
  <c r="BE66" i="32"/>
  <c r="BJ66" i="32"/>
  <c r="BE67" i="32"/>
  <c r="BJ67" i="32"/>
  <c r="BE68" i="32"/>
  <c r="BJ68" i="32"/>
  <c r="BE71" i="32"/>
  <c r="BJ71" i="32"/>
  <c r="BE72" i="32"/>
  <c r="BJ72" i="32"/>
  <c r="BE73" i="32"/>
  <c r="BJ73" i="32"/>
  <c r="BE74" i="32"/>
  <c r="BJ74" i="32"/>
  <c r="BE75" i="32"/>
  <c r="BJ75" i="32"/>
  <c r="BE76" i="32"/>
  <c r="BJ76" i="32"/>
  <c r="BE77" i="32"/>
  <c r="BJ77" i="32"/>
  <c r="BE78" i="32"/>
  <c r="BJ78" i="32"/>
  <c r="BE79" i="32"/>
  <c r="BJ79" i="32"/>
  <c r="BE80" i="32"/>
  <c r="BJ80" i="32"/>
  <c r="BE81" i="32"/>
  <c r="BJ81" i="32"/>
  <c r="BE82" i="32"/>
  <c r="BJ82" i="32"/>
  <c r="BE83" i="32"/>
  <c r="BJ83" i="32"/>
  <c r="BE84" i="32"/>
  <c r="BJ84" i="32"/>
  <c r="BE85" i="32"/>
  <c r="BJ85" i="32"/>
  <c r="BE86" i="32"/>
  <c r="BJ86" i="32"/>
  <c r="BE87" i="32"/>
  <c r="BJ87" i="32"/>
  <c r="BE88" i="32"/>
  <c r="BJ88" i="32"/>
  <c r="BE89" i="32"/>
  <c r="BJ89" i="32"/>
  <c r="BE90" i="32"/>
  <c r="BJ90" i="32"/>
  <c r="BE91" i="32"/>
  <c r="BJ91" i="32"/>
  <c r="BE92" i="32"/>
  <c r="BJ92" i="32"/>
  <c r="BE93" i="32"/>
  <c r="BJ93" i="32"/>
  <c r="BE108" i="32"/>
  <c r="BJ108" i="32"/>
  <c r="BE109" i="32"/>
  <c r="BJ109" i="32"/>
  <c r="BE110" i="32"/>
  <c r="BJ110" i="32"/>
  <c r="BE111" i="32"/>
  <c r="BJ111" i="32"/>
  <c r="BE126" i="32"/>
  <c r="BI126" i="32"/>
  <c r="BE127" i="32"/>
  <c r="BI127" i="32"/>
  <c r="BE128" i="32"/>
  <c r="BI128" i="32"/>
  <c r="BE129" i="32"/>
  <c r="BI129" i="32"/>
  <c r="BE138" i="32"/>
  <c r="BI138" i="32"/>
  <c r="BE139" i="32"/>
  <c r="BI139" i="32"/>
  <c r="BE140" i="32"/>
  <c r="BI140" i="32"/>
  <c r="BE141" i="32"/>
  <c r="BI141" i="32"/>
  <c r="BE142" i="32"/>
  <c r="BI142" i="32"/>
  <c r="BE143" i="32"/>
  <c r="BI143" i="32"/>
  <c r="BE144" i="32"/>
  <c r="BI144" i="32"/>
  <c r="BE145" i="32"/>
  <c r="BI145" i="32"/>
  <c r="BE146" i="32"/>
  <c r="BI146" i="32"/>
  <c r="BE147" i="32"/>
  <c r="BI147" i="32"/>
  <c r="BE148" i="32"/>
  <c r="BI148" i="32"/>
  <c r="BE149" i="32"/>
  <c r="BI149" i="32"/>
  <c r="BE150" i="32"/>
  <c r="BI150" i="32"/>
  <c r="BE151" i="32"/>
  <c r="BI151" i="32"/>
  <c r="BE163" i="32"/>
  <c r="BI163" i="32"/>
  <c r="BE164" i="32"/>
  <c r="BI164" i="32"/>
  <c r="BE165" i="32"/>
  <c r="BI165" i="32"/>
  <c r="BE166" i="32"/>
  <c r="BI166" i="32"/>
  <c r="BE169" i="32"/>
  <c r="BJ169" i="32"/>
  <c r="BE170" i="32"/>
  <c r="BJ170" i="32"/>
  <c r="BE171" i="32"/>
  <c r="BJ171" i="32"/>
  <c r="BE176" i="32"/>
  <c r="BE178" i="32"/>
  <c r="BJ178" i="32"/>
  <c r="BE179" i="32"/>
  <c r="BJ179" i="32"/>
  <c r="BE180" i="32"/>
  <c r="BJ180" i="32"/>
  <c r="BE181" i="32"/>
  <c r="BJ181" i="32"/>
  <c r="BJ196" i="32"/>
  <c r="BE197" i="32"/>
  <c r="BE209" i="32"/>
  <c r="BI209" i="32"/>
  <c r="BJ209" i="32"/>
  <c r="BE210" i="32"/>
  <c r="BI210" i="32"/>
  <c r="BJ210" i="32"/>
  <c r="BE211" i="32"/>
  <c r="BI211" i="32"/>
  <c r="BJ211" i="32"/>
  <c r="BE212" i="32"/>
  <c r="BI212" i="32"/>
  <c r="BJ212" i="32"/>
  <c r="BE213" i="32"/>
  <c r="BI213" i="32"/>
  <c r="BJ213" i="32"/>
  <c r="BE214" i="32"/>
  <c r="BI214" i="32"/>
  <c r="BJ214" i="32"/>
  <c r="BE215" i="32"/>
  <c r="BJ215" i="32"/>
  <c r="BE216" i="32"/>
  <c r="BI216" i="32"/>
  <c r="BJ216" i="32"/>
  <c r="BE217" i="32"/>
  <c r="BI217" i="32"/>
  <c r="BJ217" i="32"/>
  <c r="BE218" i="32"/>
  <c r="BI218" i="32"/>
  <c r="BJ218" i="32"/>
  <c r="BE219" i="32"/>
  <c r="BI219" i="32"/>
  <c r="BJ219" i="32"/>
  <c r="BE220" i="32"/>
  <c r="BI220" i="32"/>
  <c r="BJ220" i="32"/>
  <c r="BE225" i="32"/>
  <c r="BI225" i="32"/>
  <c r="BE226" i="32"/>
  <c r="BI226" i="32"/>
  <c r="BE227" i="32"/>
  <c r="BI227" i="32"/>
  <c r="BE228" i="32"/>
  <c r="BI228" i="32"/>
  <c r="BE233" i="32"/>
  <c r="BI233" i="32"/>
  <c r="BE234" i="32"/>
  <c r="BI234" i="32"/>
  <c r="BE235" i="32"/>
  <c r="BI235" i="32"/>
  <c r="BE236" i="32"/>
  <c r="BI236" i="32"/>
  <c r="BG237" i="32"/>
  <c r="W237" i="32" s="1"/>
  <c r="BE267" i="32"/>
  <c r="BE268" i="32"/>
  <c r="BE269" i="32"/>
  <c r="BE270" i="32"/>
  <c r="BE275" i="32"/>
  <c r="BE276" i="32"/>
  <c r="BE277" i="32"/>
  <c r="BE278" i="32"/>
  <c r="BE279" i="32"/>
  <c r="BE280" i="32"/>
  <c r="BE281" i="32"/>
  <c r="BE282" i="32"/>
  <c r="BE284" i="32"/>
  <c r="BE285" i="32"/>
  <c r="BE286" i="32"/>
  <c r="BE287" i="32"/>
  <c r="BE288" i="32"/>
  <c r="BE289" i="32"/>
  <c r="BE290" i="32"/>
  <c r="AZ108" i="32"/>
  <c r="BI108" i="32" s="1"/>
  <c r="AW93" i="32"/>
  <c r="AV55" i="32"/>
  <c r="BE55" i="32" s="1"/>
  <c r="AW51" i="32"/>
  <c r="BF51" i="32" s="1"/>
  <c r="AT47" i="32"/>
  <c r="AX15" i="32"/>
  <c r="BG15" i="32" s="1"/>
  <c r="AV23" i="32"/>
  <c r="BE23" i="32" s="1"/>
  <c r="AV24" i="32"/>
  <c r="BE24" i="32" s="1"/>
  <c r="AV25" i="32"/>
  <c r="BE25" i="32" s="1"/>
  <c r="AV26" i="32"/>
  <c r="BE26" i="32" s="1"/>
  <c r="AV27" i="32"/>
  <c r="BE27" i="32" s="1"/>
  <c r="AV28" i="32"/>
  <c r="BE28" i="32" s="1"/>
  <c r="AV29" i="32"/>
  <c r="BE29" i="32" s="1"/>
  <c r="AV30" i="32"/>
  <c r="BE30" i="32" s="1"/>
  <c r="AV31" i="32"/>
  <c r="BE31" i="32" s="1"/>
  <c r="AV32" i="32"/>
  <c r="BE32" i="32" s="1"/>
  <c r="AV33" i="32"/>
  <c r="BE33" i="32" s="1"/>
  <c r="AV34" i="32"/>
  <c r="BE34" i="32" s="1"/>
  <c r="AX42" i="32"/>
  <c r="BG42" i="32" s="1"/>
  <c r="AY46" i="32"/>
  <c r="BH46" i="32" s="1"/>
  <c r="AZ46" i="32"/>
  <c r="BI46" i="32" s="1"/>
  <c r="AV56" i="32"/>
  <c r="BE56" i="32" s="1"/>
  <c r="AV57" i="32"/>
  <c r="BE57" i="32" s="1"/>
  <c r="AV58" i="32"/>
  <c r="BE58" i="32" s="1"/>
  <c r="AW65" i="32"/>
  <c r="BF65" i="32" s="1"/>
  <c r="AX65" i="32"/>
  <c r="BG65" i="32" s="1"/>
  <c r="AY65" i="32"/>
  <c r="BH65" i="32" s="1"/>
  <c r="AZ96" i="32"/>
  <c r="BI96" i="32" s="1"/>
  <c r="BA96" i="32"/>
  <c r="BJ96" i="32" s="1"/>
  <c r="AV97" i="32"/>
  <c r="BE97" i="32" s="1"/>
  <c r="AZ104" i="32"/>
  <c r="BI104" i="32" s="1"/>
  <c r="BA104" i="32"/>
  <c r="Z104" i="32" s="1"/>
  <c r="AV105" i="32"/>
  <c r="U105" i="32" s="1"/>
  <c r="AZ116" i="32"/>
  <c r="BI116" i="32" s="1"/>
  <c r="BA116" i="32"/>
  <c r="BJ116" i="32" s="1"/>
  <c r="AV117" i="32"/>
  <c r="BE117" i="32" s="1"/>
  <c r="AZ124" i="32"/>
  <c r="BI124" i="32" s="1"/>
  <c r="BA124" i="32"/>
  <c r="Z124" i="32" s="1"/>
  <c r="AV125" i="32"/>
  <c r="U125" i="32" s="1"/>
  <c r="BA156" i="32"/>
  <c r="BJ156" i="32" s="1"/>
  <c r="AV157" i="32"/>
  <c r="U157" i="32" s="1"/>
  <c r="AV172" i="32"/>
  <c r="BE172" i="32" s="1"/>
  <c r="BA172" i="32"/>
  <c r="BJ172" i="32" s="1"/>
  <c r="AV173" i="32"/>
  <c r="BE173" i="32" s="1"/>
  <c r="AW173" i="32"/>
  <c r="BF173" i="32" s="1"/>
  <c r="V173" i="32" s="1"/>
  <c r="AY173" i="32"/>
  <c r="BH173" i="32" s="1"/>
  <c r="X173" i="32" s="1"/>
  <c r="BA173" i="32"/>
  <c r="BJ173" i="32" s="1"/>
  <c r="AV174" i="32"/>
  <c r="BE174" i="32" s="1"/>
  <c r="AW174" i="32"/>
  <c r="BF174" i="32" s="1"/>
  <c r="V174" i="32" s="1"/>
  <c r="AX174" i="32"/>
  <c r="BG174" i="32" s="1"/>
  <c r="W174" i="32" s="1"/>
  <c r="AY174" i="32"/>
  <c r="BH174" i="32" s="1"/>
  <c r="X174" i="32" s="1"/>
  <c r="BA174" i="32"/>
  <c r="BJ174" i="32" s="1"/>
  <c r="AV175" i="32"/>
  <c r="BE175" i="32" s="1"/>
  <c r="AW175" i="32"/>
  <c r="BF175" i="32" s="1"/>
  <c r="V175" i="32" s="1"/>
  <c r="AX175" i="32"/>
  <c r="BG175" i="32" s="1"/>
  <c r="W175" i="32" s="1"/>
  <c r="AY175" i="32"/>
  <c r="BH175" i="32" s="1"/>
  <c r="X175" i="32" s="1"/>
  <c r="BA175" i="32"/>
  <c r="BJ175" i="32" s="1"/>
  <c r="AV176" i="32"/>
  <c r="AW176" i="32"/>
  <c r="BF176" i="32" s="1"/>
  <c r="V176" i="32" s="1"/>
  <c r="AY176" i="32"/>
  <c r="BH176" i="32" s="1"/>
  <c r="X176" i="32" s="1"/>
  <c r="BA176" i="32"/>
  <c r="BJ176" i="32" s="1"/>
  <c r="Z176" i="32" s="1"/>
  <c r="AV177" i="32"/>
  <c r="BE177" i="32" s="1"/>
  <c r="AW177" i="32"/>
  <c r="BF177" i="32" s="1"/>
  <c r="V177" i="32" s="1"/>
  <c r="AX177" i="32"/>
  <c r="AY177" i="32"/>
  <c r="BH177" i="32" s="1"/>
  <c r="X177" i="32" s="1"/>
  <c r="BA177" i="32"/>
  <c r="BJ177" i="32" s="1"/>
  <c r="AV183" i="32"/>
  <c r="BE183" i="32" s="1"/>
  <c r="AW183" i="32"/>
  <c r="BF183" i="32" s="1"/>
  <c r="V183" i="32" s="1"/>
  <c r="AY183" i="32"/>
  <c r="BH183" i="32" s="1"/>
  <c r="X183" i="32" s="1"/>
  <c r="AZ183" i="32"/>
  <c r="BI183" i="32" s="1"/>
  <c r="Y183" i="32" s="1"/>
  <c r="BA183" i="32"/>
  <c r="BJ183" i="32" s="1"/>
  <c r="AV184" i="32"/>
  <c r="BE184" i="32" s="1"/>
  <c r="AW184" i="32"/>
  <c r="BF184" i="32" s="1"/>
  <c r="V184" i="32" s="1"/>
  <c r="AX184" i="32"/>
  <c r="BG184" i="32" s="1"/>
  <c r="W184" i="32" s="1"/>
  <c r="AY184" i="32"/>
  <c r="BH184" i="32" s="1"/>
  <c r="X184" i="32" s="1"/>
  <c r="AZ184" i="32"/>
  <c r="BI184" i="32" s="1"/>
  <c r="Y184" i="32" s="1"/>
  <c r="BA184" i="32"/>
  <c r="BJ184" i="32" s="1"/>
  <c r="AV185" i="32"/>
  <c r="BE185" i="32" s="1"/>
  <c r="AW185" i="32"/>
  <c r="BF185" i="32" s="1"/>
  <c r="V185" i="32" s="1"/>
  <c r="AX185" i="32"/>
  <c r="BG185" i="32" s="1"/>
  <c r="W185" i="32" s="1"/>
  <c r="AY185" i="32"/>
  <c r="BH185" i="32" s="1"/>
  <c r="X185" i="32" s="1"/>
  <c r="AZ185" i="32"/>
  <c r="BI185" i="32" s="1"/>
  <c r="Y185" i="32" s="1"/>
  <c r="BA185" i="32"/>
  <c r="BJ185" i="32" s="1"/>
  <c r="AV186" i="32"/>
  <c r="BE186" i="32" s="1"/>
  <c r="AW186" i="32"/>
  <c r="BF186" i="32" s="1"/>
  <c r="V186" i="32" s="1"/>
  <c r="AY186" i="32"/>
  <c r="BH186" i="32" s="1"/>
  <c r="X186" i="32" s="1"/>
  <c r="AZ186" i="32"/>
  <c r="BI186" i="32" s="1"/>
  <c r="Y186" i="32" s="1"/>
  <c r="BA186" i="32"/>
  <c r="BJ186" i="32" s="1"/>
  <c r="AV187" i="32"/>
  <c r="BE187" i="32" s="1"/>
  <c r="AW187" i="32"/>
  <c r="BF187" i="32" s="1"/>
  <c r="V187" i="32" s="1"/>
  <c r="AX187" i="32"/>
  <c r="BG187" i="32" s="1"/>
  <c r="W187" i="32" s="1"/>
  <c r="AY187" i="32"/>
  <c r="BH187" i="32" s="1"/>
  <c r="X187" i="32" s="1"/>
  <c r="AZ187" i="32"/>
  <c r="BI187" i="32" s="1"/>
  <c r="Y187" i="32" s="1"/>
  <c r="BA187" i="32"/>
  <c r="BJ187" i="32" s="1"/>
  <c r="AV188" i="32"/>
  <c r="BE188" i="32" s="1"/>
  <c r="AW188" i="32"/>
  <c r="BF188" i="32" s="1"/>
  <c r="V188" i="32" s="1"/>
  <c r="AX188" i="32"/>
  <c r="BG188" i="32" s="1"/>
  <c r="W188" i="32" s="1"/>
  <c r="AY188" i="32"/>
  <c r="BH188" i="32" s="1"/>
  <c r="X188" i="32" s="1"/>
  <c r="AZ188" i="32"/>
  <c r="BI188" i="32" s="1"/>
  <c r="Y188" i="32" s="1"/>
  <c r="BA188" i="32"/>
  <c r="BJ188" i="32" s="1"/>
  <c r="AV189" i="32"/>
  <c r="BE189" i="32" s="1"/>
  <c r="AW189" i="32"/>
  <c r="BF189" i="32" s="1"/>
  <c r="V189" i="32" s="1"/>
  <c r="AX189" i="32"/>
  <c r="BG189" i="32" s="1"/>
  <c r="W189" i="32" s="1"/>
  <c r="AY189" i="32"/>
  <c r="BH189" i="32" s="1"/>
  <c r="X189" i="32" s="1"/>
  <c r="AZ189" i="32"/>
  <c r="BI189" i="32" s="1"/>
  <c r="Y189" i="32" s="1"/>
  <c r="BA189" i="32"/>
  <c r="BJ189" i="32" s="1"/>
  <c r="AV190" i="32"/>
  <c r="BE190" i="32" s="1"/>
  <c r="AW190" i="32"/>
  <c r="BF190" i="32" s="1"/>
  <c r="V190" i="32" s="1"/>
  <c r="AX190" i="32"/>
  <c r="BG190" i="32" s="1"/>
  <c r="W190" i="32" s="1"/>
  <c r="AY190" i="32"/>
  <c r="BH190" i="32" s="1"/>
  <c r="X190" i="32" s="1"/>
  <c r="AZ190" i="32"/>
  <c r="BI190" i="32" s="1"/>
  <c r="Y190" i="32" s="1"/>
  <c r="BA190" i="32"/>
  <c r="BJ190" i="32" s="1"/>
  <c r="AV191" i="32"/>
  <c r="BE191" i="32" s="1"/>
  <c r="AW191" i="32"/>
  <c r="BF191" i="32" s="1"/>
  <c r="V191" i="32" s="1"/>
  <c r="AY191" i="32"/>
  <c r="BH191" i="32" s="1"/>
  <c r="X191" i="32" s="1"/>
  <c r="AZ191" i="32"/>
  <c r="BI191" i="32" s="1"/>
  <c r="Y191" i="32" s="1"/>
  <c r="BA191" i="32"/>
  <c r="BJ191" i="32" s="1"/>
  <c r="AV192" i="32"/>
  <c r="BE192" i="32" s="1"/>
  <c r="AW192" i="32"/>
  <c r="BF192" i="32" s="1"/>
  <c r="V192" i="32" s="1"/>
  <c r="AX192" i="32"/>
  <c r="BG192" i="32" s="1"/>
  <c r="W192" i="32" s="1"/>
  <c r="AY192" i="32"/>
  <c r="BH192" i="32" s="1"/>
  <c r="X192" i="32" s="1"/>
  <c r="AZ192" i="32"/>
  <c r="BI192" i="32" s="1"/>
  <c r="Y192" i="32" s="1"/>
  <c r="BA192" i="32"/>
  <c r="BJ192" i="32" s="1"/>
  <c r="AV193" i="32"/>
  <c r="BE193" i="32" s="1"/>
  <c r="AW193" i="32"/>
  <c r="BF193" i="32" s="1"/>
  <c r="V193" i="32" s="1"/>
  <c r="AX193" i="32"/>
  <c r="BG193" i="32" s="1"/>
  <c r="W193" i="32" s="1"/>
  <c r="AY193" i="32"/>
  <c r="BH193" i="32" s="1"/>
  <c r="X193" i="32" s="1"/>
  <c r="AZ193" i="32"/>
  <c r="BI193" i="32" s="1"/>
  <c r="Y193" i="32" s="1"/>
  <c r="BA193" i="32"/>
  <c r="BJ193" i="32" s="1"/>
  <c r="AV194" i="32"/>
  <c r="BE194" i="32" s="1"/>
  <c r="AW194" i="32"/>
  <c r="BF194" i="32" s="1"/>
  <c r="V194" i="32" s="1"/>
  <c r="AY194" i="32"/>
  <c r="BH194" i="32" s="1"/>
  <c r="X194" i="32" s="1"/>
  <c r="AZ194" i="32"/>
  <c r="BI194" i="32" s="1"/>
  <c r="Y194" i="32" s="1"/>
  <c r="BA194" i="32"/>
  <c r="BJ194" i="32" s="1"/>
  <c r="AV195" i="32"/>
  <c r="BE195" i="32" s="1"/>
  <c r="AW195" i="32"/>
  <c r="BF195" i="32" s="1"/>
  <c r="V195" i="32" s="1"/>
  <c r="AX195" i="32"/>
  <c r="BG195" i="32" s="1"/>
  <c r="W195" i="32" s="1"/>
  <c r="AY195" i="32"/>
  <c r="BH195" i="32" s="1"/>
  <c r="AZ195" i="32"/>
  <c r="BI195" i="32" s="1"/>
  <c r="BA195" i="32"/>
  <c r="BJ195" i="32" s="1"/>
  <c r="AV196" i="32"/>
  <c r="BE196" i="32" s="1"/>
  <c r="AW196" i="32"/>
  <c r="BF196" i="32" s="1"/>
  <c r="V196" i="32" s="1"/>
  <c r="AX196" i="32"/>
  <c r="BG196" i="32" s="1"/>
  <c r="W196" i="32" s="1"/>
  <c r="AY196" i="32"/>
  <c r="BH196" i="32" s="1"/>
  <c r="X196" i="32" s="1"/>
  <c r="AZ196" i="32"/>
  <c r="BI196" i="32" s="1"/>
  <c r="Y196" i="32" s="1"/>
  <c r="BA196" i="32"/>
  <c r="AV197" i="32"/>
  <c r="AW197" i="32"/>
  <c r="BF197" i="32" s="1"/>
  <c r="V197" i="32" s="1"/>
  <c r="AY197" i="32"/>
  <c r="BH197" i="32" s="1"/>
  <c r="X197" i="32" s="1"/>
  <c r="AZ197" i="32"/>
  <c r="BI197" i="32" s="1"/>
  <c r="Y197" i="32" s="1"/>
  <c r="BA197" i="32"/>
  <c r="BJ197" i="32" s="1"/>
  <c r="AV198" i="32"/>
  <c r="BE198" i="32" s="1"/>
  <c r="AW198" i="32"/>
  <c r="BF198" i="32" s="1"/>
  <c r="V198" i="32" s="1"/>
  <c r="AX198" i="32"/>
  <c r="BG198" i="32" s="1"/>
  <c r="W198" i="32" s="1"/>
  <c r="AY198" i="32"/>
  <c r="BH198" i="32" s="1"/>
  <c r="X198" i="32" s="1"/>
  <c r="AZ198" i="32"/>
  <c r="BI198" i="32" s="1"/>
  <c r="Y198" i="32" s="1"/>
  <c r="BA198" i="32"/>
  <c r="BJ198" i="32" s="1"/>
  <c r="AV199" i="32"/>
  <c r="BE199" i="32" s="1"/>
  <c r="AW199" i="32"/>
  <c r="BF199" i="32" s="1"/>
  <c r="V199" i="32" s="1"/>
  <c r="AX199" i="32"/>
  <c r="BG199" i="32" s="1"/>
  <c r="W199" i="32" s="1"/>
  <c r="AY199" i="32"/>
  <c r="BH199" i="32" s="1"/>
  <c r="AZ199" i="32"/>
  <c r="BI199" i="32" s="1"/>
  <c r="BA199" i="32"/>
  <c r="BJ199" i="32" s="1"/>
  <c r="AV200" i="32"/>
  <c r="BE200" i="32" s="1"/>
  <c r="AW200" i="32"/>
  <c r="BF200" i="32" s="1"/>
  <c r="V200" i="32" s="1"/>
  <c r="AY200" i="32"/>
  <c r="BH200" i="32" s="1"/>
  <c r="X200" i="32" s="1"/>
  <c r="AZ200" i="32"/>
  <c r="BI200" i="32" s="1"/>
  <c r="Y200" i="32" s="1"/>
  <c r="BA200" i="32"/>
  <c r="BJ200" i="32" s="1"/>
  <c r="AV201" i="32"/>
  <c r="BE201" i="32" s="1"/>
  <c r="AW201" i="32"/>
  <c r="BF201" i="32" s="1"/>
  <c r="V201" i="32" s="1"/>
  <c r="AX201" i="32"/>
  <c r="BG201" i="32" s="1"/>
  <c r="W201" i="32" s="1"/>
  <c r="AY201" i="32"/>
  <c r="BH201" i="32" s="1"/>
  <c r="X201" i="32" s="1"/>
  <c r="AZ201" i="32"/>
  <c r="BI201" i="32" s="1"/>
  <c r="Y201" i="32" s="1"/>
  <c r="BA201" i="32"/>
  <c r="BJ201" i="32" s="1"/>
  <c r="AV202" i="32"/>
  <c r="BE202" i="32" s="1"/>
  <c r="AW202" i="32"/>
  <c r="BF202" i="32" s="1"/>
  <c r="V202" i="32" s="1"/>
  <c r="AX202" i="32"/>
  <c r="BG202" i="32" s="1"/>
  <c r="W202" i="32" s="1"/>
  <c r="AY202" i="32"/>
  <c r="BH202" i="32" s="1"/>
  <c r="X202" i="32" s="1"/>
  <c r="AZ202" i="32"/>
  <c r="BI202" i="32" s="1"/>
  <c r="Y202" i="32" s="1"/>
  <c r="BA202" i="32"/>
  <c r="BJ202" i="32" s="1"/>
  <c r="AV203" i="32"/>
  <c r="BE203" i="32" s="1"/>
  <c r="AW203" i="32"/>
  <c r="BF203" i="32" s="1"/>
  <c r="V203" i="32" s="1"/>
  <c r="AY203" i="32"/>
  <c r="BH203" i="32" s="1"/>
  <c r="X203" i="32" s="1"/>
  <c r="AZ203" i="32"/>
  <c r="BI203" i="32" s="1"/>
  <c r="Y203" i="32" s="1"/>
  <c r="BA203" i="32"/>
  <c r="BJ203" i="32" s="1"/>
  <c r="AV204" i="32"/>
  <c r="BE204" i="32" s="1"/>
  <c r="BA204" i="32"/>
  <c r="BJ204" i="32" s="1"/>
  <c r="AV205" i="32"/>
  <c r="BE205" i="32" s="1"/>
  <c r="AW205" i="32"/>
  <c r="BF205" i="32" s="1"/>
  <c r="V205" i="32" s="1"/>
  <c r="AX205" i="32"/>
  <c r="BG205" i="32" s="1"/>
  <c r="W205" i="32" s="1"/>
  <c r="AY205" i="32"/>
  <c r="BH205" i="32" s="1"/>
  <c r="X205" i="32" s="1"/>
  <c r="AZ205" i="32"/>
  <c r="BI205" i="32" s="1"/>
  <c r="Y205" i="32" s="1"/>
  <c r="BA205" i="32"/>
  <c r="BJ205" i="32" s="1"/>
  <c r="AV206" i="32"/>
  <c r="BE206" i="32" s="1"/>
  <c r="AW206" i="32"/>
  <c r="BF206" i="32" s="1"/>
  <c r="V206" i="32" s="1"/>
  <c r="AY206" i="32"/>
  <c r="BH206" i="32" s="1"/>
  <c r="X206" i="32" s="1"/>
  <c r="AZ206" i="32"/>
  <c r="BI206" i="32" s="1"/>
  <c r="Y206" i="32" s="1"/>
  <c r="BA206" i="32"/>
  <c r="BJ206" i="32" s="1"/>
  <c r="AV207" i="32"/>
  <c r="BE207" i="32" s="1"/>
  <c r="AW207" i="32"/>
  <c r="BF207" i="32" s="1"/>
  <c r="V207" i="32" s="1"/>
  <c r="AX207" i="32"/>
  <c r="BG207" i="32" s="1"/>
  <c r="W207" i="32" s="1"/>
  <c r="AY207" i="32"/>
  <c r="BH207" i="32" s="1"/>
  <c r="X207" i="32" s="1"/>
  <c r="AZ207" i="32"/>
  <c r="BI207" i="32" s="1"/>
  <c r="Y207" i="32" s="1"/>
  <c r="BA207" i="32"/>
  <c r="BJ207" i="32" s="1"/>
  <c r="AV208" i="32"/>
  <c r="BE208" i="32" s="1"/>
  <c r="AW208" i="32"/>
  <c r="BF208" i="32" s="1"/>
  <c r="V208" i="32" s="1"/>
  <c r="AX208" i="32"/>
  <c r="BG208" i="32" s="1"/>
  <c r="W208" i="32" s="1"/>
  <c r="AY208" i="32"/>
  <c r="BH208" i="32" s="1"/>
  <c r="X208" i="32" s="1"/>
  <c r="AZ208" i="32"/>
  <c r="BI208" i="32" s="1"/>
  <c r="Y208" i="32" s="1"/>
  <c r="BA208" i="32"/>
  <c r="BJ208" i="32" s="1"/>
  <c r="AW221" i="32"/>
  <c r="BF221" i="32" s="1"/>
  <c r="AV222" i="32"/>
  <c r="BE222" i="32" s="1"/>
  <c r="AW222" i="32"/>
  <c r="BF222" i="32" s="1"/>
  <c r="V222" i="32" s="1"/>
  <c r="AX222" i="32"/>
  <c r="BG222" i="32" s="1"/>
  <c r="W222" i="32" s="1"/>
  <c r="AY222" i="32"/>
  <c r="BH222" i="32" s="1"/>
  <c r="X222" i="32" s="1"/>
  <c r="AZ222" i="32"/>
  <c r="BI222" i="32" s="1"/>
  <c r="BA222" i="32"/>
  <c r="BJ222" i="32" s="1"/>
  <c r="Z222" i="32" s="1"/>
  <c r="AV229" i="32"/>
  <c r="U229" i="32" s="1"/>
  <c r="AW229" i="32"/>
  <c r="BF229" i="32" s="1"/>
  <c r="AV239" i="32"/>
  <c r="U239" i="32" s="1"/>
  <c r="AW239" i="32"/>
  <c r="BF239" i="32" s="1"/>
  <c r="AV245" i="32"/>
  <c r="BE245" i="32" s="1"/>
  <c r="AW245" i="32"/>
  <c r="BF245" i="32" s="1"/>
  <c r="AX245" i="32"/>
  <c r="BG245" i="32" s="1"/>
  <c r="AY245" i="32"/>
  <c r="BH245" i="32" s="1"/>
  <c r="AZ245" i="32"/>
  <c r="BI245" i="32" s="1"/>
  <c r="BA245" i="32"/>
  <c r="BJ245" i="32" s="1"/>
  <c r="Z245" i="32" s="1"/>
  <c r="AW249" i="32"/>
  <c r="BF249" i="32" s="1"/>
  <c r="AW255" i="32"/>
  <c r="BF255" i="32" s="1"/>
  <c r="AW261" i="32"/>
  <c r="BF261" i="32" s="1"/>
  <c r="AZ267" i="32"/>
  <c r="BI267" i="32" s="1"/>
  <c r="BA267" i="32"/>
  <c r="BJ267" i="32" s="1"/>
  <c r="AV271" i="32"/>
  <c r="BE271" i="32" s="1"/>
  <c r="AV272" i="32"/>
  <c r="BE272" i="32" s="1"/>
  <c r="AW272" i="32"/>
  <c r="BF272" i="32" s="1"/>
  <c r="AX272" i="32"/>
  <c r="BG272" i="32" s="1"/>
  <c r="AV273" i="32"/>
  <c r="BE273" i="32" s="1"/>
  <c r="AV274" i="32"/>
  <c r="BE274" i="32" s="1"/>
  <c r="AY276" i="32"/>
  <c r="BH276" i="32" s="1"/>
  <c r="AZ276" i="32"/>
  <c r="BI276" i="32" s="1"/>
  <c r="AV283" i="32"/>
  <c r="BE283" i="32" s="1"/>
  <c r="AW287" i="32"/>
  <c r="BF287" i="32" s="1"/>
  <c r="BA290" i="32"/>
  <c r="BJ290" i="32" s="1"/>
  <c r="AW11" i="32"/>
  <c r="BF11" i="32" s="1"/>
  <c r="AV11" i="32"/>
  <c r="BE11" i="32" s="1"/>
  <c r="AM11" i="32"/>
  <c r="AM178" i="32"/>
  <c r="AN178" i="32"/>
  <c r="AW178" i="32" s="1"/>
  <c r="BF178" i="32" s="1"/>
  <c r="AO178" i="32"/>
  <c r="AX178" i="32" s="1"/>
  <c r="BG178" i="32" s="1"/>
  <c r="AP178" i="32"/>
  <c r="AY178" i="32" s="1"/>
  <c r="BH178" i="32" s="1"/>
  <c r="AQ178" i="32"/>
  <c r="AZ178" i="32" s="1"/>
  <c r="BI178" i="32" s="1"/>
  <c r="AR178" i="32"/>
  <c r="Z178" i="32" s="1"/>
  <c r="AM179" i="32"/>
  <c r="AN179" i="32"/>
  <c r="AW179" i="32" s="1"/>
  <c r="BF179" i="32" s="1"/>
  <c r="AO179" i="32"/>
  <c r="AX179" i="32" s="1"/>
  <c r="BG179" i="32" s="1"/>
  <c r="AP179" i="32"/>
  <c r="AY179" i="32" s="1"/>
  <c r="BH179" i="32" s="1"/>
  <c r="AQ179" i="32"/>
  <c r="AZ179" i="32" s="1"/>
  <c r="BI179" i="32" s="1"/>
  <c r="AR179" i="32"/>
  <c r="AM180" i="32"/>
  <c r="AN180" i="32"/>
  <c r="AW180" i="32" s="1"/>
  <c r="BF180" i="32" s="1"/>
  <c r="AO180" i="32"/>
  <c r="AX180" i="32" s="1"/>
  <c r="BG180" i="32" s="1"/>
  <c r="AP180" i="32"/>
  <c r="AY180" i="32" s="1"/>
  <c r="BH180" i="32" s="1"/>
  <c r="AQ180" i="32"/>
  <c r="AZ180" i="32" s="1"/>
  <c r="AR180" i="32"/>
  <c r="Z180" i="32" s="1"/>
  <c r="AM181" i="32"/>
  <c r="AN181" i="32"/>
  <c r="AW181" i="32" s="1"/>
  <c r="BF181" i="32" s="1"/>
  <c r="AO181" i="32"/>
  <c r="AX181" i="32" s="1"/>
  <c r="BG181" i="32" s="1"/>
  <c r="AP181" i="32"/>
  <c r="AY181" i="32" s="1"/>
  <c r="BH181" i="32" s="1"/>
  <c r="AQ181" i="32"/>
  <c r="AZ181" i="32" s="1"/>
  <c r="BI181" i="32" s="1"/>
  <c r="AR181" i="32"/>
  <c r="AM14" i="32"/>
  <c r="AV14" i="32" s="1"/>
  <c r="BE14" i="32" s="1"/>
  <c r="AN14" i="32"/>
  <c r="AW14" i="32" s="1"/>
  <c r="BF14" i="32" s="1"/>
  <c r="AO14" i="32"/>
  <c r="AX14" i="32" s="1"/>
  <c r="BG14" i="32" s="1"/>
  <c r="AP14" i="32"/>
  <c r="AY14" i="32" s="1"/>
  <c r="BH14" i="32" s="1"/>
  <c r="AQ14" i="32"/>
  <c r="AZ14" i="32" s="1"/>
  <c r="BI14" i="32" s="1"/>
  <c r="AR14" i="32"/>
  <c r="BA14" i="32" s="1"/>
  <c r="BJ14" i="32" s="1"/>
  <c r="AM15" i="32"/>
  <c r="AV15" i="32" s="1"/>
  <c r="BE15" i="32" s="1"/>
  <c r="AN15" i="32"/>
  <c r="AW15" i="32" s="1"/>
  <c r="BF15" i="32" s="1"/>
  <c r="AO15" i="32"/>
  <c r="AP15" i="32"/>
  <c r="AY15" i="32" s="1"/>
  <c r="BH15" i="32" s="1"/>
  <c r="AQ15" i="32"/>
  <c r="AZ15" i="32" s="1"/>
  <c r="BI15" i="32" s="1"/>
  <c r="AR15" i="32"/>
  <c r="BA15" i="32" s="1"/>
  <c r="AM16" i="32"/>
  <c r="AV16" i="32" s="1"/>
  <c r="BE16" i="32" s="1"/>
  <c r="AN16" i="32"/>
  <c r="AW16" i="32" s="1"/>
  <c r="BF16" i="32" s="1"/>
  <c r="AO16" i="32"/>
  <c r="AX16" i="32" s="1"/>
  <c r="BG16" i="32" s="1"/>
  <c r="AP16" i="32"/>
  <c r="AY16" i="32" s="1"/>
  <c r="BH16" i="32" s="1"/>
  <c r="AQ16" i="32"/>
  <c r="AZ16" i="32" s="1"/>
  <c r="BI16" i="32" s="1"/>
  <c r="AR16" i="32"/>
  <c r="BA16" i="32" s="1"/>
  <c r="BJ16" i="32" s="1"/>
  <c r="AM17" i="32"/>
  <c r="AV17" i="32" s="1"/>
  <c r="BE17" i="32" s="1"/>
  <c r="AN17" i="32"/>
  <c r="AW17" i="32" s="1"/>
  <c r="BF17" i="32" s="1"/>
  <c r="AO17" i="32"/>
  <c r="AX17" i="32" s="1"/>
  <c r="BG17" i="32" s="1"/>
  <c r="AP17" i="32"/>
  <c r="AY17" i="32" s="1"/>
  <c r="BH17" i="32" s="1"/>
  <c r="AQ17" i="32"/>
  <c r="AZ17" i="32" s="1"/>
  <c r="BI17" i="32" s="1"/>
  <c r="AR17" i="32"/>
  <c r="BA17" i="32" s="1"/>
  <c r="BJ17" i="32" s="1"/>
  <c r="AM18" i="32"/>
  <c r="AV18" i="32" s="1"/>
  <c r="BE18" i="32" s="1"/>
  <c r="AN18" i="32"/>
  <c r="AW18" i="32" s="1"/>
  <c r="BF18" i="32" s="1"/>
  <c r="AO18" i="32"/>
  <c r="AX18" i="32" s="1"/>
  <c r="BG18" i="32" s="1"/>
  <c r="AP18" i="32"/>
  <c r="AY18" i="32" s="1"/>
  <c r="BH18" i="32" s="1"/>
  <c r="AQ18" i="32"/>
  <c r="AZ18" i="32" s="1"/>
  <c r="BI18" i="32" s="1"/>
  <c r="AR18" i="32"/>
  <c r="BA18" i="32" s="1"/>
  <c r="BJ18" i="32" s="1"/>
  <c r="AM19" i="32"/>
  <c r="U19" i="32" s="1"/>
  <c r="AN19" i="32"/>
  <c r="AW19" i="32" s="1"/>
  <c r="BF19" i="32" s="1"/>
  <c r="AO19" i="32"/>
  <c r="AX19" i="32" s="1"/>
  <c r="BG19" i="32" s="1"/>
  <c r="AP19" i="32"/>
  <c r="AY19" i="32" s="1"/>
  <c r="BH19" i="32" s="1"/>
  <c r="AQ19" i="32"/>
  <c r="AZ19" i="32" s="1"/>
  <c r="BI19" i="32" s="1"/>
  <c r="AR19" i="32"/>
  <c r="BA19" i="32" s="1"/>
  <c r="BJ19" i="32" s="1"/>
  <c r="AM20" i="32"/>
  <c r="AN20" i="32"/>
  <c r="AW20" i="32" s="1"/>
  <c r="BF20" i="32" s="1"/>
  <c r="AO20" i="32"/>
  <c r="AX20" i="32" s="1"/>
  <c r="BG20" i="32" s="1"/>
  <c r="AP20" i="32"/>
  <c r="AY20" i="32" s="1"/>
  <c r="BH20" i="32" s="1"/>
  <c r="AQ20" i="32"/>
  <c r="AZ20" i="32" s="1"/>
  <c r="BI20" i="32" s="1"/>
  <c r="AR20" i="32"/>
  <c r="BA20" i="32" s="1"/>
  <c r="BJ20" i="32" s="1"/>
  <c r="AM21" i="32"/>
  <c r="AN21" i="32"/>
  <c r="AW21" i="32" s="1"/>
  <c r="BF21" i="32" s="1"/>
  <c r="AO21" i="32"/>
  <c r="AX21" i="32" s="1"/>
  <c r="BG21" i="32" s="1"/>
  <c r="AP21" i="32"/>
  <c r="AY21" i="32" s="1"/>
  <c r="BH21" i="32" s="1"/>
  <c r="AQ21" i="32"/>
  <c r="AZ21" i="32" s="1"/>
  <c r="BI21" i="32" s="1"/>
  <c r="AR21" i="32"/>
  <c r="BA21" i="32" s="1"/>
  <c r="AM22" i="32"/>
  <c r="AN22" i="32"/>
  <c r="AW22" i="32" s="1"/>
  <c r="BF22" i="32" s="1"/>
  <c r="AO22" i="32"/>
  <c r="AX22" i="32" s="1"/>
  <c r="BG22" i="32" s="1"/>
  <c r="AP22" i="32"/>
  <c r="AY22" i="32" s="1"/>
  <c r="AQ22" i="32"/>
  <c r="AZ22" i="32" s="1"/>
  <c r="BI22" i="32" s="1"/>
  <c r="AR22" i="32"/>
  <c r="BA22" i="32" s="1"/>
  <c r="BJ22" i="32" s="1"/>
  <c r="AN23" i="32"/>
  <c r="AW23" i="32" s="1"/>
  <c r="BF23" i="32" s="1"/>
  <c r="AO23" i="32"/>
  <c r="AX23" i="32" s="1"/>
  <c r="BG23" i="32" s="1"/>
  <c r="AP23" i="32"/>
  <c r="AY23" i="32" s="1"/>
  <c r="BH23" i="32" s="1"/>
  <c r="AQ23" i="32"/>
  <c r="AZ23" i="32" s="1"/>
  <c r="BI23" i="32" s="1"/>
  <c r="AR23" i="32"/>
  <c r="BA23" i="32" s="1"/>
  <c r="BJ23" i="32" s="1"/>
  <c r="AN24" i="32"/>
  <c r="AW24" i="32" s="1"/>
  <c r="BF24" i="32" s="1"/>
  <c r="AO24" i="32"/>
  <c r="AX24" i="32" s="1"/>
  <c r="BG24" i="32" s="1"/>
  <c r="AP24" i="32"/>
  <c r="AY24" i="32" s="1"/>
  <c r="BH24" i="32" s="1"/>
  <c r="AQ24" i="32"/>
  <c r="AZ24" i="32" s="1"/>
  <c r="BI24" i="32" s="1"/>
  <c r="AR24" i="32"/>
  <c r="BA24" i="32" s="1"/>
  <c r="BJ24" i="32" s="1"/>
  <c r="AN25" i="32"/>
  <c r="AW25" i="32" s="1"/>
  <c r="BF25" i="32" s="1"/>
  <c r="AO25" i="32"/>
  <c r="AX25" i="32" s="1"/>
  <c r="BG25" i="32" s="1"/>
  <c r="AP25" i="32"/>
  <c r="AY25" i="32" s="1"/>
  <c r="BH25" i="32" s="1"/>
  <c r="AQ25" i="32"/>
  <c r="AZ25" i="32" s="1"/>
  <c r="BI25" i="32" s="1"/>
  <c r="AR25" i="32"/>
  <c r="BA25" i="32" s="1"/>
  <c r="BJ25" i="32" s="1"/>
  <c r="AN26" i="32"/>
  <c r="AW26" i="32" s="1"/>
  <c r="BF26" i="32" s="1"/>
  <c r="AO26" i="32"/>
  <c r="AX26" i="32" s="1"/>
  <c r="BG26" i="32" s="1"/>
  <c r="AP26" i="32"/>
  <c r="AY26" i="32" s="1"/>
  <c r="BH26" i="32" s="1"/>
  <c r="AQ26" i="32"/>
  <c r="AZ26" i="32" s="1"/>
  <c r="BI26" i="32" s="1"/>
  <c r="AR26" i="32"/>
  <c r="BA26" i="32" s="1"/>
  <c r="BJ26" i="32" s="1"/>
  <c r="AN27" i="32"/>
  <c r="AW27" i="32" s="1"/>
  <c r="BF27" i="32" s="1"/>
  <c r="AO27" i="32"/>
  <c r="AX27" i="32" s="1"/>
  <c r="BG27" i="32" s="1"/>
  <c r="AP27" i="32"/>
  <c r="AY27" i="32" s="1"/>
  <c r="BH27" i="32" s="1"/>
  <c r="AQ27" i="32"/>
  <c r="AR27" i="32"/>
  <c r="BA27" i="32" s="1"/>
  <c r="BJ27" i="32" s="1"/>
  <c r="AN28" i="32"/>
  <c r="AW28" i="32" s="1"/>
  <c r="BF28" i="32" s="1"/>
  <c r="AO28" i="32"/>
  <c r="AX28" i="32" s="1"/>
  <c r="BG28" i="32" s="1"/>
  <c r="AP28" i="32"/>
  <c r="AY28" i="32" s="1"/>
  <c r="BH28" i="32" s="1"/>
  <c r="AQ28" i="32"/>
  <c r="AZ28" i="32" s="1"/>
  <c r="BI28" i="32" s="1"/>
  <c r="AR28" i="32"/>
  <c r="BA28" i="32" s="1"/>
  <c r="BJ28" i="32" s="1"/>
  <c r="AN29" i="32"/>
  <c r="AW29" i="32" s="1"/>
  <c r="BF29" i="32" s="1"/>
  <c r="AO29" i="32"/>
  <c r="AX29" i="32" s="1"/>
  <c r="BG29" i="32" s="1"/>
  <c r="AP29" i="32"/>
  <c r="AY29" i="32" s="1"/>
  <c r="BH29" i="32" s="1"/>
  <c r="AQ29" i="32"/>
  <c r="AZ29" i="32" s="1"/>
  <c r="BI29" i="32" s="1"/>
  <c r="AR29" i="32"/>
  <c r="BA29" i="32" s="1"/>
  <c r="BJ29" i="32" s="1"/>
  <c r="AN30" i="32"/>
  <c r="AW30" i="32" s="1"/>
  <c r="BF30" i="32" s="1"/>
  <c r="AO30" i="32"/>
  <c r="AX30" i="32" s="1"/>
  <c r="BG30" i="32" s="1"/>
  <c r="AP30" i="32"/>
  <c r="AY30" i="32" s="1"/>
  <c r="BH30" i="32" s="1"/>
  <c r="AQ30" i="32"/>
  <c r="AZ30" i="32" s="1"/>
  <c r="BI30" i="32" s="1"/>
  <c r="AR30" i="32"/>
  <c r="BA30" i="32" s="1"/>
  <c r="BJ30" i="32" s="1"/>
  <c r="AN31" i="32"/>
  <c r="AW31" i="32" s="1"/>
  <c r="AO31" i="32"/>
  <c r="AX31" i="32" s="1"/>
  <c r="AP31" i="32"/>
  <c r="AY31" i="32" s="1"/>
  <c r="AQ31" i="32"/>
  <c r="AZ31" i="32" s="1"/>
  <c r="AR31" i="32"/>
  <c r="BA31" i="32" s="1"/>
  <c r="AN32" i="32"/>
  <c r="AW32" i="32" s="1"/>
  <c r="AO32" i="32"/>
  <c r="AX32" i="32" s="1"/>
  <c r="AP32" i="32"/>
  <c r="AY32" i="32" s="1"/>
  <c r="AQ32" i="32"/>
  <c r="AZ32" i="32" s="1"/>
  <c r="AR32" i="32"/>
  <c r="BA32" i="32" s="1"/>
  <c r="AN33" i="32"/>
  <c r="AW33" i="32" s="1"/>
  <c r="AO33" i="32"/>
  <c r="AX33" i="32" s="1"/>
  <c r="AP33" i="32"/>
  <c r="AY33" i="32" s="1"/>
  <c r="AQ33" i="32"/>
  <c r="AZ33" i="32" s="1"/>
  <c r="AR33" i="32"/>
  <c r="BA33" i="32" s="1"/>
  <c r="AN34" i="32"/>
  <c r="AW34" i="32" s="1"/>
  <c r="AO34" i="32"/>
  <c r="AX34" i="32" s="1"/>
  <c r="AP34" i="32"/>
  <c r="AY34" i="32" s="1"/>
  <c r="AQ34" i="32"/>
  <c r="AZ34" i="32" s="1"/>
  <c r="AR34" i="32"/>
  <c r="BA34" i="32" s="1"/>
  <c r="AM35" i="32"/>
  <c r="AV35" i="32" s="1"/>
  <c r="AN35" i="32"/>
  <c r="AW35" i="32" s="1"/>
  <c r="AO35" i="32"/>
  <c r="AX35" i="32" s="1"/>
  <c r="BG35" i="32" s="1"/>
  <c r="AP35" i="32"/>
  <c r="AY35" i="32" s="1"/>
  <c r="BH35" i="32" s="1"/>
  <c r="AQ35" i="32"/>
  <c r="AZ35" i="32" s="1"/>
  <c r="BI35" i="32" s="1"/>
  <c r="AR35" i="32"/>
  <c r="BA35" i="32" s="1"/>
  <c r="BJ35" i="32" s="1"/>
  <c r="AM36" i="32"/>
  <c r="AV36" i="32" s="1"/>
  <c r="AN36" i="32"/>
  <c r="AW36" i="32" s="1"/>
  <c r="BF36" i="32" s="1"/>
  <c r="AO36" i="32"/>
  <c r="AX36" i="32" s="1"/>
  <c r="BG36" i="32" s="1"/>
  <c r="AP36" i="32"/>
  <c r="AY36" i="32" s="1"/>
  <c r="BH36" i="32" s="1"/>
  <c r="AQ36" i="32"/>
  <c r="AZ36" i="32" s="1"/>
  <c r="BI36" i="32" s="1"/>
  <c r="AR36" i="32"/>
  <c r="BA36" i="32" s="1"/>
  <c r="BJ36" i="32" s="1"/>
  <c r="AM37" i="32"/>
  <c r="AV37" i="32" s="1"/>
  <c r="AN37" i="32"/>
  <c r="AW37" i="32" s="1"/>
  <c r="BF37" i="32" s="1"/>
  <c r="AO37" i="32"/>
  <c r="AX37" i="32" s="1"/>
  <c r="BG37" i="32" s="1"/>
  <c r="AP37" i="32"/>
  <c r="AY37" i="32" s="1"/>
  <c r="BH37" i="32" s="1"/>
  <c r="AQ37" i="32"/>
  <c r="AZ37" i="32" s="1"/>
  <c r="BI37" i="32" s="1"/>
  <c r="AR37" i="32"/>
  <c r="BA37" i="32" s="1"/>
  <c r="BJ37" i="32" s="1"/>
  <c r="AM38" i="32"/>
  <c r="AV38" i="32" s="1"/>
  <c r="AN38" i="32"/>
  <c r="AW38" i="32" s="1"/>
  <c r="BF38" i="32" s="1"/>
  <c r="AO38" i="32"/>
  <c r="AX38" i="32" s="1"/>
  <c r="BG38" i="32" s="1"/>
  <c r="AP38" i="32"/>
  <c r="AY38" i="32" s="1"/>
  <c r="BH38" i="32" s="1"/>
  <c r="AQ38" i="32"/>
  <c r="AZ38" i="32" s="1"/>
  <c r="BI38" i="32" s="1"/>
  <c r="AR38" i="32"/>
  <c r="BA38" i="32" s="1"/>
  <c r="BJ38" i="32" s="1"/>
  <c r="AN39" i="32"/>
  <c r="AW39" i="32" s="1"/>
  <c r="BF39" i="32" s="1"/>
  <c r="AO39" i="32"/>
  <c r="AX39" i="32" s="1"/>
  <c r="BG39" i="32" s="1"/>
  <c r="AP39" i="32"/>
  <c r="AY39" i="32" s="1"/>
  <c r="BH39" i="32" s="1"/>
  <c r="AQ39" i="32"/>
  <c r="AZ39" i="32" s="1"/>
  <c r="BI39" i="32" s="1"/>
  <c r="AR39" i="32"/>
  <c r="BA39" i="32" s="1"/>
  <c r="BJ39" i="32" s="1"/>
  <c r="AN40" i="32"/>
  <c r="AW40" i="32" s="1"/>
  <c r="BF40" i="32" s="1"/>
  <c r="AO40" i="32"/>
  <c r="AX40" i="32" s="1"/>
  <c r="AP40" i="32"/>
  <c r="AY40" i="32" s="1"/>
  <c r="BH40" i="32" s="1"/>
  <c r="AQ40" i="32"/>
  <c r="AZ40" i="32" s="1"/>
  <c r="BI40" i="32" s="1"/>
  <c r="AR40" i="32"/>
  <c r="BA40" i="32" s="1"/>
  <c r="AN41" i="32"/>
  <c r="AW41" i="32" s="1"/>
  <c r="BF41" i="32" s="1"/>
  <c r="AO41" i="32"/>
  <c r="AX41" i="32" s="1"/>
  <c r="BG41" i="32" s="1"/>
  <c r="AP41" i="32"/>
  <c r="AY41" i="32" s="1"/>
  <c r="BH41" i="32" s="1"/>
  <c r="AQ41" i="32"/>
  <c r="AZ41" i="32" s="1"/>
  <c r="BI41" i="32" s="1"/>
  <c r="AR41" i="32"/>
  <c r="BA41" i="32" s="1"/>
  <c r="BJ41" i="32" s="1"/>
  <c r="AN42" i="32"/>
  <c r="AW42" i="32" s="1"/>
  <c r="BF42" i="32" s="1"/>
  <c r="AO42" i="32"/>
  <c r="AP42" i="32"/>
  <c r="AY42" i="32" s="1"/>
  <c r="BH42" i="32" s="1"/>
  <c r="AQ42" i="32"/>
  <c r="AZ42" i="32" s="1"/>
  <c r="BI42" i="32" s="1"/>
  <c r="AR42" i="32"/>
  <c r="BA42" i="32" s="1"/>
  <c r="BJ42" i="32" s="1"/>
  <c r="AM43" i="32"/>
  <c r="AV43" i="32" s="1"/>
  <c r="AN43" i="32"/>
  <c r="AW43" i="32" s="1"/>
  <c r="BF43" i="32" s="1"/>
  <c r="AO43" i="32"/>
  <c r="AX43" i="32" s="1"/>
  <c r="BG43" i="32" s="1"/>
  <c r="AP43" i="32"/>
  <c r="AY43" i="32" s="1"/>
  <c r="BH43" i="32" s="1"/>
  <c r="AQ43" i="32"/>
  <c r="AZ43" i="32" s="1"/>
  <c r="BI43" i="32" s="1"/>
  <c r="AR43" i="32"/>
  <c r="BA43" i="32" s="1"/>
  <c r="BJ43" i="32" s="1"/>
  <c r="AM44" i="32"/>
  <c r="AV44" i="32" s="1"/>
  <c r="AN44" i="32"/>
  <c r="AW44" i="32" s="1"/>
  <c r="BF44" i="32" s="1"/>
  <c r="AO44" i="32"/>
  <c r="AX44" i="32" s="1"/>
  <c r="BG44" i="32" s="1"/>
  <c r="AP44" i="32"/>
  <c r="AY44" i="32" s="1"/>
  <c r="BH44" i="32" s="1"/>
  <c r="AQ44" i="32"/>
  <c r="AZ44" i="32" s="1"/>
  <c r="BI44" i="32" s="1"/>
  <c r="AR44" i="32"/>
  <c r="BA44" i="32" s="1"/>
  <c r="BJ44" i="32" s="1"/>
  <c r="AM45" i="32"/>
  <c r="AV45" i="32" s="1"/>
  <c r="AN45" i="32"/>
  <c r="AW45" i="32" s="1"/>
  <c r="BF45" i="32" s="1"/>
  <c r="AO45" i="32"/>
  <c r="AX45" i="32" s="1"/>
  <c r="BG45" i="32" s="1"/>
  <c r="AP45" i="32"/>
  <c r="AY45" i="32" s="1"/>
  <c r="BH45" i="32" s="1"/>
  <c r="AQ45" i="32"/>
  <c r="AZ45" i="32" s="1"/>
  <c r="BI45" i="32" s="1"/>
  <c r="AR45" i="32"/>
  <c r="BA45" i="32" s="1"/>
  <c r="BJ45" i="32" s="1"/>
  <c r="AM46" i="32"/>
  <c r="AV46" i="32" s="1"/>
  <c r="AN46" i="32"/>
  <c r="AW46" i="32" s="1"/>
  <c r="BF46" i="32" s="1"/>
  <c r="AO46" i="32"/>
  <c r="AX46" i="32" s="1"/>
  <c r="BG46" i="32" s="1"/>
  <c r="AP46" i="32"/>
  <c r="AQ46" i="32"/>
  <c r="AR46" i="32"/>
  <c r="BA46" i="32" s="1"/>
  <c r="BJ46" i="32" s="1"/>
  <c r="AM47" i="32"/>
  <c r="AN47" i="32"/>
  <c r="AW47" i="32" s="1"/>
  <c r="BF47" i="32" s="1"/>
  <c r="AO47" i="32"/>
  <c r="AX47" i="32" s="1"/>
  <c r="AP47" i="32"/>
  <c r="AY47" i="32" s="1"/>
  <c r="BH47" i="32" s="1"/>
  <c r="AQ47" i="32"/>
  <c r="AZ47" i="32" s="1"/>
  <c r="BI47" i="32" s="1"/>
  <c r="AR47" i="32"/>
  <c r="BA47" i="32" s="1"/>
  <c r="BJ47" i="32" s="1"/>
  <c r="AM48" i="32"/>
  <c r="AN48" i="32"/>
  <c r="AW48" i="32" s="1"/>
  <c r="BF48" i="32" s="1"/>
  <c r="AO48" i="32"/>
  <c r="AX48" i="32" s="1"/>
  <c r="BG48" i="32" s="1"/>
  <c r="AP48" i="32"/>
  <c r="AY48" i="32" s="1"/>
  <c r="BH48" i="32" s="1"/>
  <c r="AQ48" i="32"/>
  <c r="AZ48" i="32" s="1"/>
  <c r="BI48" i="32" s="1"/>
  <c r="AR48" i="32"/>
  <c r="BA48" i="32" s="1"/>
  <c r="BJ48" i="32" s="1"/>
  <c r="AM49" i="32"/>
  <c r="AN49" i="32"/>
  <c r="AW49" i="32" s="1"/>
  <c r="BF49" i="32" s="1"/>
  <c r="AO49" i="32"/>
  <c r="AX49" i="32" s="1"/>
  <c r="BG49" i="32" s="1"/>
  <c r="AP49" i="32"/>
  <c r="AY49" i="32" s="1"/>
  <c r="BH49" i="32" s="1"/>
  <c r="AQ49" i="32"/>
  <c r="AZ49" i="32" s="1"/>
  <c r="BI49" i="32" s="1"/>
  <c r="AR49" i="32"/>
  <c r="BA49" i="32" s="1"/>
  <c r="BJ49" i="32" s="1"/>
  <c r="AM50" i="32"/>
  <c r="AN50" i="32"/>
  <c r="AW50" i="32" s="1"/>
  <c r="BF50" i="32" s="1"/>
  <c r="AO50" i="32"/>
  <c r="AX50" i="32" s="1"/>
  <c r="BG50" i="32" s="1"/>
  <c r="AP50" i="32"/>
  <c r="AY50" i="32" s="1"/>
  <c r="BH50" i="32" s="1"/>
  <c r="AQ50" i="32"/>
  <c r="AZ50" i="32" s="1"/>
  <c r="BI50" i="32" s="1"/>
  <c r="AR50" i="32"/>
  <c r="BA50" i="32" s="1"/>
  <c r="BJ50" i="32" s="1"/>
  <c r="AM51" i="32"/>
  <c r="AN51" i="32"/>
  <c r="AO51" i="32"/>
  <c r="AX51" i="32" s="1"/>
  <c r="BG51" i="32" s="1"/>
  <c r="AP51" i="32"/>
  <c r="AY51" i="32" s="1"/>
  <c r="BH51" i="32" s="1"/>
  <c r="AQ51" i="32"/>
  <c r="AZ51" i="32" s="1"/>
  <c r="BI51" i="32" s="1"/>
  <c r="AR51" i="32"/>
  <c r="BA51" i="32" s="1"/>
  <c r="BJ51" i="32" s="1"/>
  <c r="AM52" i="32"/>
  <c r="AN52" i="32"/>
  <c r="AW52" i="32" s="1"/>
  <c r="BF52" i="32" s="1"/>
  <c r="AO52" i="32"/>
  <c r="AX52" i="32" s="1"/>
  <c r="BG52" i="32" s="1"/>
  <c r="AP52" i="32"/>
  <c r="AY52" i="32" s="1"/>
  <c r="BH52" i="32" s="1"/>
  <c r="AQ52" i="32"/>
  <c r="AZ52" i="32" s="1"/>
  <c r="BI52" i="32" s="1"/>
  <c r="AR52" i="32"/>
  <c r="BA52" i="32" s="1"/>
  <c r="BJ52" i="32" s="1"/>
  <c r="AM53" i="32"/>
  <c r="AN53" i="32"/>
  <c r="AW53" i="32" s="1"/>
  <c r="BF53" i="32" s="1"/>
  <c r="V53" i="32" s="1"/>
  <c r="AO53" i="32"/>
  <c r="AX53" i="32" s="1"/>
  <c r="BG53" i="32" s="1"/>
  <c r="AP53" i="32"/>
  <c r="AY53" i="32" s="1"/>
  <c r="BH53" i="32" s="1"/>
  <c r="X53" i="32" s="1"/>
  <c r="AQ53" i="32"/>
  <c r="AZ53" i="32" s="1"/>
  <c r="BI53" i="32" s="1"/>
  <c r="AR53" i="32"/>
  <c r="BA53" i="32" s="1"/>
  <c r="BJ53" i="32" s="1"/>
  <c r="Z53" i="32" s="1"/>
  <c r="AM54" i="32"/>
  <c r="AN54" i="32"/>
  <c r="AW54" i="32" s="1"/>
  <c r="BF54" i="32" s="1"/>
  <c r="V54" i="32" s="1"/>
  <c r="AO54" i="32"/>
  <c r="AX54" i="32" s="1"/>
  <c r="BG54" i="32" s="1"/>
  <c r="W54" i="32" s="1"/>
  <c r="AP54" i="32"/>
  <c r="AY54" i="32" s="1"/>
  <c r="BH54" i="32" s="1"/>
  <c r="AQ54" i="32"/>
  <c r="AZ54" i="32" s="1"/>
  <c r="BI54" i="32" s="1"/>
  <c r="AR54" i="32"/>
  <c r="BA54" i="32" s="1"/>
  <c r="BJ54" i="32" s="1"/>
  <c r="Z54" i="32" s="1"/>
  <c r="AN55" i="32"/>
  <c r="AW55" i="32" s="1"/>
  <c r="BF55" i="32" s="1"/>
  <c r="AO55" i="32"/>
  <c r="AX55" i="32" s="1"/>
  <c r="AP55" i="32"/>
  <c r="AY55" i="32" s="1"/>
  <c r="AQ55" i="32"/>
  <c r="AZ55" i="32" s="1"/>
  <c r="BI55" i="32" s="1"/>
  <c r="AR55" i="32"/>
  <c r="BA55" i="32" s="1"/>
  <c r="BJ55" i="32" s="1"/>
  <c r="AN56" i="32"/>
  <c r="AW56" i="32" s="1"/>
  <c r="BF56" i="32" s="1"/>
  <c r="AO56" i="32"/>
  <c r="AX56" i="32" s="1"/>
  <c r="BG56" i="32" s="1"/>
  <c r="AP56" i="32"/>
  <c r="AY56" i="32" s="1"/>
  <c r="BH56" i="32" s="1"/>
  <c r="AQ56" i="32"/>
  <c r="AZ56" i="32" s="1"/>
  <c r="BI56" i="32" s="1"/>
  <c r="AR56" i="32"/>
  <c r="BA56" i="32" s="1"/>
  <c r="BJ56" i="32" s="1"/>
  <c r="AN57" i="32"/>
  <c r="AW57" i="32" s="1"/>
  <c r="BF57" i="32" s="1"/>
  <c r="AO57" i="32"/>
  <c r="AX57" i="32" s="1"/>
  <c r="BG57" i="32" s="1"/>
  <c r="AP57" i="32"/>
  <c r="AY57" i="32" s="1"/>
  <c r="BH57" i="32" s="1"/>
  <c r="AQ57" i="32"/>
  <c r="AZ57" i="32" s="1"/>
  <c r="AR57" i="32"/>
  <c r="BA57" i="32" s="1"/>
  <c r="AN58" i="32"/>
  <c r="AW58" i="32" s="1"/>
  <c r="BF58" i="32" s="1"/>
  <c r="AO58" i="32"/>
  <c r="AX58" i="32" s="1"/>
  <c r="BG58" i="32" s="1"/>
  <c r="AP58" i="32"/>
  <c r="AY58" i="32" s="1"/>
  <c r="BH58" i="32" s="1"/>
  <c r="AQ58" i="32"/>
  <c r="AZ58" i="32" s="1"/>
  <c r="BI58" i="32" s="1"/>
  <c r="AR58" i="32"/>
  <c r="BA58" i="32" s="1"/>
  <c r="BJ58" i="32" s="1"/>
  <c r="AM59" i="32"/>
  <c r="AN59" i="32"/>
  <c r="AW59" i="32" s="1"/>
  <c r="BF59" i="32" s="1"/>
  <c r="AO59" i="32"/>
  <c r="AX59" i="32" s="1"/>
  <c r="BG59" i="32" s="1"/>
  <c r="AP59" i="32"/>
  <c r="AY59" i="32" s="1"/>
  <c r="BH59" i="32" s="1"/>
  <c r="AQ59" i="32"/>
  <c r="AZ59" i="32" s="1"/>
  <c r="BI59" i="32" s="1"/>
  <c r="AR59" i="32"/>
  <c r="AM60" i="32"/>
  <c r="AN60" i="32"/>
  <c r="AW60" i="32" s="1"/>
  <c r="BF60" i="32" s="1"/>
  <c r="AO60" i="32"/>
  <c r="AX60" i="32" s="1"/>
  <c r="BG60" i="32" s="1"/>
  <c r="AP60" i="32"/>
  <c r="AY60" i="32" s="1"/>
  <c r="BH60" i="32" s="1"/>
  <c r="AQ60" i="32"/>
  <c r="AZ60" i="32" s="1"/>
  <c r="BI60" i="32" s="1"/>
  <c r="AR60" i="32"/>
  <c r="AM61" i="32"/>
  <c r="AN61" i="32"/>
  <c r="AW61" i="32" s="1"/>
  <c r="BF61" i="32" s="1"/>
  <c r="AO61" i="32"/>
  <c r="AX61" i="32" s="1"/>
  <c r="AP61" i="32"/>
  <c r="AY61" i="32" s="1"/>
  <c r="BH61" i="32" s="1"/>
  <c r="AQ61" i="32"/>
  <c r="AZ61" i="32" s="1"/>
  <c r="BI61" i="32" s="1"/>
  <c r="AR61" i="32"/>
  <c r="AM62" i="32"/>
  <c r="AN62" i="32"/>
  <c r="AW62" i="32" s="1"/>
  <c r="AO62" i="32"/>
  <c r="AX62" i="32" s="1"/>
  <c r="BG62" i="32" s="1"/>
  <c r="AP62" i="32"/>
  <c r="AY62" i="32" s="1"/>
  <c r="BH62" i="32" s="1"/>
  <c r="AQ62" i="32"/>
  <c r="AZ62" i="32" s="1"/>
  <c r="BI62" i="32" s="1"/>
  <c r="AR62" i="32"/>
  <c r="AM63" i="32"/>
  <c r="AN63" i="32"/>
  <c r="AW63" i="32" s="1"/>
  <c r="AO63" i="32"/>
  <c r="AX63" i="32" s="1"/>
  <c r="BG63" i="32" s="1"/>
  <c r="AP63" i="32"/>
  <c r="AY63" i="32" s="1"/>
  <c r="BH63" i="32" s="1"/>
  <c r="AQ63" i="32"/>
  <c r="AZ63" i="32" s="1"/>
  <c r="BI63" i="32" s="1"/>
  <c r="AR63" i="32"/>
  <c r="AM64" i="32"/>
  <c r="AN64" i="32"/>
  <c r="AW64" i="32" s="1"/>
  <c r="BF64" i="32" s="1"/>
  <c r="AO64" i="32"/>
  <c r="AX64" i="32" s="1"/>
  <c r="BG64" i="32" s="1"/>
  <c r="AP64" i="32"/>
  <c r="AY64" i="32" s="1"/>
  <c r="BH64" i="32" s="1"/>
  <c r="AQ64" i="32"/>
  <c r="AZ64" i="32" s="1"/>
  <c r="BI64" i="32" s="1"/>
  <c r="AR64" i="32"/>
  <c r="AM65" i="32"/>
  <c r="AN65" i="32"/>
  <c r="AO65" i="32"/>
  <c r="AP65" i="32"/>
  <c r="AQ65" i="32"/>
  <c r="AZ65" i="32" s="1"/>
  <c r="BI65" i="32" s="1"/>
  <c r="AR65" i="32"/>
  <c r="AM66" i="32"/>
  <c r="AN66" i="32"/>
  <c r="AW66" i="32" s="1"/>
  <c r="BF66" i="32" s="1"/>
  <c r="AO66" i="32"/>
  <c r="AX66" i="32" s="1"/>
  <c r="BG66" i="32" s="1"/>
  <c r="AP66" i="32"/>
  <c r="AY66" i="32" s="1"/>
  <c r="BH66" i="32" s="1"/>
  <c r="AQ66" i="32"/>
  <c r="AZ66" i="32" s="1"/>
  <c r="BI66" i="32" s="1"/>
  <c r="AR66" i="32"/>
  <c r="AM67" i="32"/>
  <c r="AN67" i="32"/>
  <c r="AW67" i="32" s="1"/>
  <c r="AO67" i="32"/>
  <c r="AX67" i="32" s="1"/>
  <c r="BG67" i="32" s="1"/>
  <c r="AP67" i="32"/>
  <c r="AY67" i="32" s="1"/>
  <c r="BH67" i="32" s="1"/>
  <c r="AQ67" i="32"/>
  <c r="AZ67" i="32" s="1"/>
  <c r="BI67" i="32" s="1"/>
  <c r="AR67" i="32"/>
  <c r="AM68" i="32"/>
  <c r="AN68" i="32"/>
  <c r="AW68" i="32" s="1"/>
  <c r="BF68" i="32" s="1"/>
  <c r="AO68" i="32"/>
  <c r="AX68" i="32" s="1"/>
  <c r="BG68" i="32" s="1"/>
  <c r="AP68" i="32"/>
  <c r="AY68" i="32" s="1"/>
  <c r="BH68" i="32" s="1"/>
  <c r="AQ68" i="32"/>
  <c r="AZ68" i="32" s="1"/>
  <c r="AR68" i="32"/>
  <c r="AM69" i="32"/>
  <c r="AV69" i="32" s="1"/>
  <c r="AN69" i="32"/>
  <c r="AW69" i="32" s="1"/>
  <c r="BF69" i="32" s="1"/>
  <c r="AO69" i="32"/>
  <c r="AX69" i="32" s="1"/>
  <c r="BG69" i="32" s="1"/>
  <c r="AP69" i="32"/>
  <c r="AY69" i="32" s="1"/>
  <c r="BH69" i="32" s="1"/>
  <c r="AQ69" i="32"/>
  <c r="AZ69" i="32" s="1"/>
  <c r="BI69" i="32" s="1"/>
  <c r="AR69" i="32"/>
  <c r="BA69" i="32" s="1"/>
  <c r="AM70" i="32"/>
  <c r="AV70" i="32" s="1"/>
  <c r="AN70" i="32"/>
  <c r="AW70" i="32" s="1"/>
  <c r="BF70" i="32" s="1"/>
  <c r="AO70" i="32"/>
  <c r="AX70" i="32" s="1"/>
  <c r="BG70" i="32" s="1"/>
  <c r="AP70" i="32"/>
  <c r="AY70" i="32" s="1"/>
  <c r="AQ70" i="32"/>
  <c r="AZ70" i="32" s="1"/>
  <c r="AR70" i="32"/>
  <c r="BA70" i="32" s="1"/>
  <c r="AM71" i="32"/>
  <c r="AN71" i="32"/>
  <c r="AW71" i="32" s="1"/>
  <c r="AO71" i="32"/>
  <c r="AX71" i="32" s="1"/>
  <c r="BG71" i="32" s="1"/>
  <c r="AP71" i="32"/>
  <c r="AY71" i="32" s="1"/>
  <c r="BH71" i="32" s="1"/>
  <c r="AQ71" i="32"/>
  <c r="AZ71" i="32" s="1"/>
  <c r="BI71" i="32" s="1"/>
  <c r="AR71" i="32"/>
  <c r="AM72" i="32"/>
  <c r="AN72" i="32"/>
  <c r="AW72" i="32" s="1"/>
  <c r="BF72" i="32" s="1"/>
  <c r="AO72" i="32"/>
  <c r="AX72" i="32" s="1"/>
  <c r="BG72" i="32" s="1"/>
  <c r="AP72" i="32"/>
  <c r="AY72" i="32" s="1"/>
  <c r="BH72" i="32" s="1"/>
  <c r="AQ72" i="32"/>
  <c r="AZ72" i="32" s="1"/>
  <c r="AR72" i="32"/>
  <c r="AM73" i="32"/>
  <c r="AN73" i="32"/>
  <c r="AW73" i="32" s="1"/>
  <c r="BF73" i="32" s="1"/>
  <c r="AO73" i="32"/>
  <c r="AX73" i="32" s="1"/>
  <c r="BG73" i="32" s="1"/>
  <c r="AP73" i="32"/>
  <c r="AY73" i="32" s="1"/>
  <c r="BH73" i="32" s="1"/>
  <c r="AQ73" i="32"/>
  <c r="AZ73" i="32" s="1"/>
  <c r="BI73" i="32" s="1"/>
  <c r="AR73" i="32"/>
  <c r="AM74" i="32"/>
  <c r="AN74" i="32"/>
  <c r="AW74" i="32" s="1"/>
  <c r="BF74" i="32" s="1"/>
  <c r="AO74" i="32"/>
  <c r="AX74" i="32" s="1"/>
  <c r="BG74" i="32" s="1"/>
  <c r="AP74" i="32"/>
  <c r="AY74" i="32" s="1"/>
  <c r="BH74" i="32" s="1"/>
  <c r="AQ74" i="32"/>
  <c r="AZ74" i="32" s="1"/>
  <c r="BI74" i="32" s="1"/>
  <c r="AR74" i="32"/>
  <c r="AM75" i="32"/>
  <c r="AN75" i="32"/>
  <c r="AW75" i="32" s="1"/>
  <c r="BF75" i="32" s="1"/>
  <c r="AO75" i="32"/>
  <c r="AX75" i="32" s="1"/>
  <c r="BG75" i="32" s="1"/>
  <c r="AP75" i="32"/>
  <c r="AY75" i="32" s="1"/>
  <c r="BH75" i="32" s="1"/>
  <c r="AQ75" i="32"/>
  <c r="AZ75" i="32" s="1"/>
  <c r="BI75" i="32" s="1"/>
  <c r="AR75" i="32"/>
  <c r="AM76" i="32"/>
  <c r="AN76" i="32"/>
  <c r="AW76" i="32" s="1"/>
  <c r="BF76" i="32" s="1"/>
  <c r="AO76" i="32"/>
  <c r="AX76" i="32" s="1"/>
  <c r="BG76" i="32" s="1"/>
  <c r="AP76" i="32"/>
  <c r="AY76" i="32" s="1"/>
  <c r="BH76" i="32" s="1"/>
  <c r="AQ76" i="32"/>
  <c r="AZ76" i="32" s="1"/>
  <c r="BI76" i="32" s="1"/>
  <c r="AR76" i="32"/>
  <c r="AM77" i="32"/>
  <c r="AN77" i="32"/>
  <c r="AW77" i="32" s="1"/>
  <c r="BF77" i="32" s="1"/>
  <c r="AO77" i="32"/>
  <c r="AX77" i="32" s="1"/>
  <c r="BG77" i="32" s="1"/>
  <c r="AP77" i="32"/>
  <c r="AY77" i="32" s="1"/>
  <c r="BH77" i="32" s="1"/>
  <c r="AQ77" i="32"/>
  <c r="AZ77" i="32" s="1"/>
  <c r="BI77" i="32" s="1"/>
  <c r="AR77" i="32"/>
  <c r="AM78" i="32"/>
  <c r="AN78" i="32"/>
  <c r="AW78" i="32" s="1"/>
  <c r="BF78" i="32" s="1"/>
  <c r="AO78" i="32"/>
  <c r="AX78" i="32" s="1"/>
  <c r="BG78" i="32" s="1"/>
  <c r="AP78" i="32"/>
  <c r="AY78" i="32" s="1"/>
  <c r="BH78" i="32" s="1"/>
  <c r="AQ78" i="32"/>
  <c r="AZ78" i="32" s="1"/>
  <c r="BI78" i="32" s="1"/>
  <c r="AR78" i="32"/>
  <c r="AM79" i="32"/>
  <c r="AN79" i="32"/>
  <c r="AW79" i="32" s="1"/>
  <c r="BF79" i="32" s="1"/>
  <c r="AO79" i="32"/>
  <c r="AX79" i="32" s="1"/>
  <c r="BG79" i="32" s="1"/>
  <c r="AP79" i="32"/>
  <c r="AY79" i="32" s="1"/>
  <c r="BH79" i="32" s="1"/>
  <c r="AQ79" i="32"/>
  <c r="AZ79" i="32" s="1"/>
  <c r="BI79" i="32" s="1"/>
  <c r="AR79" i="32"/>
  <c r="AM80" i="32"/>
  <c r="AN80" i="32"/>
  <c r="AW80" i="32" s="1"/>
  <c r="BF80" i="32" s="1"/>
  <c r="AO80" i="32"/>
  <c r="AX80" i="32" s="1"/>
  <c r="BG80" i="32" s="1"/>
  <c r="AP80" i="32"/>
  <c r="AY80" i="32" s="1"/>
  <c r="BH80" i="32" s="1"/>
  <c r="AQ80" i="32"/>
  <c r="AZ80" i="32" s="1"/>
  <c r="AR80" i="32"/>
  <c r="AM81" i="32"/>
  <c r="AN81" i="32"/>
  <c r="AW81" i="32" s="1"/>
  <c r="AO81" i="32"/>
  <c r="AX81" i="32" s="1"/>
  <c r="BG81" i="32" s="1"/>
  <c r="AP81" i="32"/>
  <c r="AY81" i="32" s="1"/>
  <c r="BH81" i="32" s="1"/>
  <c r="AQ81" i="32"/>
  <c r="AZ81" i="32" s="1"/>
  <c r="BI81" i="32" s="1"/>
  <c r="AR81" i="32"/>
  <c r="AM82" i="32"/>
  <c r="AN82" i="32"/>
  <c r="AW82" i="32" s="1"/>
  <c r="BF82" i="32" s="1"/>
  <c r="AO82" i="32"/>
  <c r="AX82" i="32" s="1"/>
  <c r="BG82" i="32" s="1"/>
  <c r="AP82" i="32"/>
  <c r="AY82" i="32" s="1"/>
  <c r="BH82" i="32" s="1"/>
  <c r="AQ82" i="32"/>
  <c r="AZ82" i="32" s="1"/>
  <c r="BI82" i="32" s="1"/>
  <c r="AR82" i="32"/>
  <c r="AM83" i="32"/>
  <c r="AN83" i="32"/>
  <c r="AW83" i="32" s="1"/>
  <c r="AO83" i="32"/>
  <c r="AX83" i="32" s="1"/>
  <c r="AP83" i="32"/>
  <c r="AY83" i="32" s="1"/>
  <c r="BH83" i="32" s="1"/>
  <c r="AQ83" i="32"/>
  <c r="AZ83" i="32" s="1"/>
  <c r="AR83" i="32"/>
  <c r="AM84" i="32"/>
  <c r="AN84" i="32"/>
  <c r="AW84" i="32" s="1"/>
  <c r="AO84" i="32"/>
  <c r="AP84" i="32"/>
  <c r="AY84" i="32" s="1"/>
  <c r="AQ84" i="32"/>
  <c r="AZ84" i="32" s="1"/>
  <c r="BI84" i="32" s="1"/>
  <c r="AR84" i="32"/>
  <c r="AM85" i="32"/>
  <c r="AN85" i="32"/>
  <c r="AW85" i="32" s="1"/>
  <c r="BF85" i="32" s="1"/>
  <c r="AO85" i="32"/>
  <c r="AX85" i="32" s="1"/>
  <c r="BG85" i="32" s="1"/>
  <c r="AP85" i="32"/>
  <c r="AY85" i="32" s="1"/>
  <c r="BH85" i="32" s="1"/>
  <c r="AQ85" i="32"/>
  <c r="AZ85" i="32" s="1"/>
  <c r="BI85" i="32" s="1"/>
  <c r="AR85" i="32"/>
  <c r="AM86" i="32"/>
  <c r="AN86" i="32"/>
  <c r="AW86" i="32" s="1"/>
  <c r="BF86" i="32" s="1"/>
  <c r="AO86" i="32"/>
  <c r="AX86" i="32" s="1"/>
  <c r="BG86" i="32" s="1"/>
  <c r="AP86" i="32"/>
  <c r="AY86" i="32" s="1"/>
  <c r="BH86" i="32" s="1"/>
  <c r="AQ86" i="32"/>
  <c r="AZ86" i="32" s="1"/>
  <c r="BI86" i="32" s="1"/>
  <c r="AR86" i="32"/>
  <c r="AM87" i="32"/>
  <c r="AN87" i="32"/>
  <c r="AW87" i="32" s="1"/>
  <c r="BF87" i="32" s="1"/>
  <c r="AO87" i="32"/>
  <c r="AX87" i="32" s="1"/>
  <c r="BG87" i="32" s="1"/>
  <c r="AP87" i="32"/>
  <c r="AY87" i="32" s="1"/>
  <c r="BH87" i="32" s="1"/>
  <c r="AQ87" i="32"/>
  <c r="AZ87" i="32" s="1"/>
  <c r="BI87" i="32" s="1"/>
  <c r="AR87" i="32"/>
  <c r="AM88" i="32"/>
  <c r="AN88" i="32"/>
  <c r="AW88" i="32" s="1"/>
  <c r="BF88" i="32" s="1"/>
  <c r="AO88" i="32"/>
  <c r="AX88" i="32" s="1"/>
  <c r="BG88" i="32" s="1"/>
  <c r="AP88" i="32"/>
  <c r="AY88" i="32" s="1"/>
  <c r="BH88" i="32" s="1"/>
  <c r="AQ88" i="32"/>
  <c r="AZ88" i="32" s="1"/>
  <c r="BI88" i="32" s="1"/>
  <c r="AR88" i="32"/>
  <c r="AM89" i="32"/>
  <c r="AN89" i="32"/>
  <c r="AW89" i="32" s="1"/>
  <c r="BF89" i="32" s="1"/>
  <c r="AO89" i="32"/>
  <c r="AX89" i="32" s="1"/>
  <c r="BG89" i="32" s="1"/>
  <c r="AP89" i="32"/>
  <c r="AY89" i="32" s="1"/>
  <c r="BH89" i="32" s="1"/>
  <c r="AQ89" i="32"/>
  <c r="AZ89" i="32" s="1"/>
  <c r="BI89" i="32" s="1"/>
  <c r="AR89" i="32"/>
  <c r="AM90" i="32"/>
  <c r="AN90" i="32"/>
  <c r="AW90" i="32" s="1"/>
  <c r="BF90" i="32" s="1"/>
  <c r="AO90" i="32"/>
  <c r="AX90" i="32" s="1"/>
  <c r="BG90" i="32" s="1"/>
  <c r="AP90" i="32"/>
  <c r="AY90" i="32" s="1"/>
  <c r="BH90" i="32" s="1"/>
  <c r="AQ90" i="32"/>
  <c r="AZ90" i="32" s="1"/>
  <c r="BI90" i="32" s="1"/>
  <c r="AR90" i="32"/>
  <c r="AM91" i="32"/>
  <c r="AN91" i="32"/>
  <c r="AW91" i="32" s="1"/>
  <c r="BF91" i="32" s="1"/>
  <c r="AO91" i="32"/>
  <c r="AX91" i="32" s="1"/>
  <c r="BG91" i="32" s="1"/>
  <c r="AP91" i="32"/>
  <c r="AY91" i="32" s="1"/>
  <c r="BH91" i="32" s="1"/>
  <c r="AQ91" i="32"/>
  <c r="AZ91" i="32" s="1"/>
  <c r="BI91" i="32" s="1"/>
  <c r="AR91" i="32"/>
  <c r="AM92" i="32"/>
  <c r="AN92" i="32"/>
  <c r="AW92" i="32" s="1"/>
  <c r="BF92" i="32" s="1"/>
  <c r="AO92" i="32"/>
  <c r="AX92" i="32" s="1"/>
  <c r="BG92" i="32" s="1"/>
  <c r="AP92" i="32"/>
  <c r="AY92" i="32" s="1"/>
  <c r="BH92" i="32" s="1"/>
  <c r="AQ92" i="32"/>
  <c r="AZ92" i="32" s="1"/>
  <c r="AR92" i="32"/>
  <c r="AM93" i="32"/>
  <c r="AN93" i="32"/>
  <c r="AO93" i="32"/>
  <c r="AX93" i="32" s="1"/>
  <c r="BG93" i="32" s="1"/>
  <c r="AP93" i="32"/>
  <c r="AY93" i="32" s="1"/>
  <c r="BH93" i="32" s="1"/>
  <c r="AQ93" i="32"/>
  <c r="AZ93" i="32" s="1"/>
  <c r="BI93" i="32" s="1"/>
  <c r="AR93" i="32"/>
  <c r="AM94" i="32"/>
  <c r="AV94" i="32" s="1"/>
  <c r="BE94" i="32" s="1"/>
  <c r="AN94" i="32"/>
  <c r="AW94" i="32" s="1"/>
  <c r="BF94" i="32" s="1"/>
  <c r="AO94" i="32"/>
  <c r="AX94" i="32" s="1"/>
  <c r="BG94" i="32" s="1"/>
  <c r="AP94" i="32"/>
  <c r="AY94" i="32" s="1"/>
  <c r="BH94" i="32" s="1"/>
  <c r="AQ94" i="32"/>
  <c r="AZ94" i="32" s="1"/>
  <c r="AR94" i="32"/>
  <c r="BA94" i="32" s="1"/>
  <c r="AM95" i="32"/>
  <c r="AV95" i="32" s="1"/>
  <c r="AN95" i="32"/>
  <c r="AW95" i="32" s="1"/>
  <c r="BF95" i="32" s="1"/>
  <c r="AO95" i="32"/>
  <c r="AX95" i="32" s="1"/>
  <c r="BG95" i="32" s="1"/>
  <c r="AP95" i="32"/>
  <c r="AY95" i="32" s="1"/>
  <c r="BH95" i="32" s="1"/>
  <c r="AQ95" i="32"/>
  <c r="AZ95" i="32" s="1"/>
  <c r="BI95" i="32" s="1"/>
  <c r="AR95" i="32"/>
  <c r="BA95" i="32" s="1"/>
  <c r="BJ95" i="32" s="1"/>
  <c r="AM96" i="32"/>
  <c r="AV96" i="32" s="1"/>
  <c r="BE96" i="32" s="1"/>
  <c r="AN96" i="32"/>
  <c r="AW96" i="32" s="1"/>
  <c r="BF96" i="32" s="1"/>
  <c r="AO96" i="32"/>
  <c r="AX96" i="32" s="1"/>
  <c r="BG96" i="32" s="1"/>
  <c r="AP96" i="32"/>
  <c r="AY96" i="32" s="1"/>
  <c r="BH96" i="32" s="1"/>
  <c r="AQ96" i="32"/>
  <c r="AR96" i="32"/>
  <c r="AM97" i="32"/>
  <c r="AN97" i="32"/>
  <c r="AW97" i="32" s="1"/>
  <c r="BF97" i="32" s="1"/>
  <c r="AO97" i="32"/>
  <c r="AX97" i="32" s="1"/>
  <c r="BG97" i="32" s="1"/>
  <c r="AP97" i="32"/>
  <c r="AY97" i="32" s="1"/>
  <c r="BH97" i="32" s="1"/>
  <c r="AQ97" i="32"/>
  <c r="AZ97" i="32" s="1"/>
  <c r="BI97" i="32" s="1"/>
  <c r="AR97" i="32"/>
  <c r="BA97" i="32" s="1"/>
  <c r="BJ97" i="32" s="1"/>
  <c r="AM98" i="32"/>
  <c r="AV98" i="32" s="1"/>
  <c r="AN98" i="32"/>
  <c r="AW98" i="32" s="1"/>
  <c r="BF98" i="32" s="1"/>
  <c r="AO98" i="32"/>
  <c r="AX98" i="32" s="1"/>
  <c r="BG98" i="32" s="1"/>
  <c r="AP98" i="32"/>
  <c r="AY98" i="32" s="1"/>
  <c r="BH98" i="32" s="1"/>
  <c r="AQ98" i="32"/>
  <c r="AZ98" i="32" s="1"/>
  <c r="AR98" i="32"/>
  <c r="BA98" i="32" s="1"/>
  <c r="Z98" i="32" s="1"/>
  <c r="AM99" i="32"/>
  <c r="AV99" i="32" s="1"/>
  <c r="U99" i="32" s="1"/>
  <c r="AN99" i="32"/>
  <c r="AW99" i="32" s="1"/>
  <c r="BF99" i="32" s="1"/>
  <c r="AO99" i="32"/>
  <c r="AX99" i="32" s="1"/>
  <c r="BG99" i="32" s="1"/>
  <c r="AP99" i="32"/>
  <c r="AY99" i="32" s="1"/>
  <c r="BH99" i="32" s="1"/>
  <c r="AQ99" i="32"/>
  <c r="AZ99" i="32" s="1"/>
  <c r="BI99" i="32" s="1"/>
  <c r="AR99" i="32"/>
  <c r="BA99" i="32" s="1"/>
  <c r="AM100" i="32"/>
  <c r="AV100" i="32" s="1"/>
  <c r="AN100" i="32"/>
  <c r="AW100" i="32" s="1"/>
  <c r="BF100" i="32" s="1"/>
  <c r="AO100" i="32"/>
  <c r="AX100" i="32" s="1"/>
  <c r="BG100" i="32" s="1"/>
  <c r="AP100" i="32"/>
  <c r="AY100" i="32" s="1"/>
  <c r="BH100" i="32" s="1"/>
  <c r="AQ100" i="32"/>
  <c r="AZ100" i="32" s="1"/>
  <c r="AR100" i="32"/>
  <c r="BA100" i="32" s="1"/>
  <c r="Z100" i="32" s="1"/>
  <c r="AM101" i="32"/>
  <c r="AV101" i="32" s="1"/>
  <c r="U101" i="32" s="1"/>
  <c r="AN101" i="32"/>
  <c r="AW101" i="32" s="1"/>
  <c r="BF101" i="32" s="1"/>
  <c r="AO101" i="32"/>
  <c r="AX101" i="32" s="1"/>
  <c r="BG101" i="32" s="1"/>
  <c r="AP101" i="32"/>
  <c r="AY101" i="32" s="1"/>
  <c r="BH101" i="32" s="1"/>
  <c r="AQ101" i="32"/>
  <c r="AZ101" i="32" s="1"/>
  <c r="BI101" i="32" s="1"/>
  <c r="AR101" i="32"/>
  <c r="BA101" i="32" s="1"/>
  <c r="AM102" i="32"/>
  <c r="AV102" i="32" s="1"/>
  <c r="AN102" i="32"/>
  <c r="AW102" i="32" s="1"/>
  <c r="BF102" i="32" s="1"/>
  <c r="AO102" i="32"/>
  <c r="AX102" i="32" s="1"/>
  <c r="BG102" i="32" s="1"/>
  <c r="AP102" i="32"/>
  <c r="AY102" i="32" s="1"/>
  <c r="BH102" i="32" s="1"/>
  <c r="AQ102" i="32"/>
  <c r="AZ102" i="32" s="1"/>
  <c r="AR102" i="32"/>
  <c r="BA102" i="32" s="1"/>
  <c r="Z102" i="32" s="1"/>
  <c r="AM103" i="32"/>
  <c r="AV103" i="32" s="1"/>
  <c r="U103" i="32" s="1"/>
  <c r="AN103" i="32"/>
  <c r="AW103" i="32" s="1"/>
  <c r="BF103" i="32" s="1"/>
  <c r="AO103" i="32"/>
  <c r="AX103" i="32" s="1"/>
  <c r="BG103" i="32" s="1"/>
  <c r="AP103" i="32"/>
  <c r="AY103" i="32" s="1"/>
  <c r="BH103" i="32" s="1"/>
  <c r="AQ103" i="32"/>
  <c r="AZ103" i="32" s="1"/>
  <c r="BI103" i="32" s="1"/>
  <c r="AR103" i="32"/>
  <c r="BA103" i="32" s="1"/>
  <c r="AM104" i="32"/>
  <c r="AV104" i="32" s="1"/>
  <c r="AN104" i="32"/>
  <c r="AW104" i="32" s="1"/>
  <c r="BF104" i="32" s="1"/>
  <c r="AO104" i="32"/>
  <c r="AX104" i="32" s="1"/>
  <c r="BG104" i="32" s="1"/>
  <c r="AP104" i="32"/>
  <c r="AY104" i="32" s="1"/>
  <c r="BH104" i="32" s="1"/>
  <c r="AQ104" i="32"/>
  <c r="AR104" i="32"/>
  <c r="AM105" i="32"/>
  <c r="AN105" i="32"/>
  <c r="AW105" i="32" s="1"/>
  <c r="BF105" i="32" s="1"/>
  <c r="AO105" i="32"/>
  <c r="AX105" i="32" s="1"/>
  <c r="BG105" i="32" s="1"/>
  <c r="AP105" i="32"/>
  <c r="AY105" i="32" s="1"/>
  <c r="BH105" i="32" s="1"/>
  <c r="AQ105" i="32"/>
  <c r="AZ105" i="32" s="1"/>
  <c r="BI105" i="32" s="1"/>
  <c r="AR105" i="32"/>
  <c r="BA105" i="32" s="1"/>
  <c r="AM106" i="32"/>
  <c r="AV106" i="32" s="1"/>
  <c r="AN106" i="32"/>
  <c r="AW106" i="32" s="1"/>
  <c r="BF106" i="32" s="1"/>
  <c r="AO106" i="32"/>
  <c r="AX106" i="32" s="1"/>
  <c r="BG106" i="32" s="1"/>
  <c r="AP106" i="32"/>
  <c r="AY106" i="32" s="1"/>
  <c r="BH106" i="32" s="1"/>
  <c r="AQ106" i="32"/>
  <c r="AZ106" i="32" s="1"/>
  <c r="AR106" i="32"/>
  <c r="BA106" i="32" s="1"/>
  <c r="Z106" i="32" s="1"/>
  <c r="AM107" i="32"/>
  <c r="AV107" i="32" s="1"/>
  <c r="U107" i="32" s="1"/>
  <c r="AN107" i="32"/>
  <c r="AW107" i="32" s="1"/>
  <c r="BF107" i="32" s="1"/>
  <c r="AO107" i="32"/>
  <c r="AX107" i="32" s="1"/>
  <c r="BG107" i="32" s="1"/>
  <c r="AP107" i="32"/>
  <c r="AY107" i="32" s="1"/>
  <c r="BH107" i="32" s="1"/>
  <c r="AQ107" i="32"/>
  <c r="AZ107" i="32" s="1"/>
  <c r="BI107" i="32" s="1"/>
  <c r="AR107" i="32"/>
  <c r="BA107" i="32" s="1"/>
  <c r="AM108" i="32"/>
  <c r="AN108" i="32"/>
  <c r="AW108" i="32" s="1"/>
  <c r="BF108" i="32" s="1"/>
  <c r="AO108" i="32"/>
  <c r="AX108" i="32" s="1"/>
  <c r="BG108" i="32" s="1"/>
  <c r="AP108" i="32"/>
  <c r="AY108" i="32" s="1"/>
  <c r="BH108" i="32" s="1"/>
  <c r="AQ108" i="32"/>
  <c r="AR108" i="32"/>
  <c r="AM109" i="32"/>
  <c r="AN109" i="32"/>
  <c r="AW109" i="32" s="1"/>
  <c r="BF109" i="32" s="1"/>
  <c r="AO109" i="32"/>
  <c r="AX109" i="32" s="1"/>
  <c r="BG109" i="32" s="1"/>
  <c r="AP109" i="32"/>
  <c r="AY109" i="32" s="1"/>
  <c r="BH109" i="32" s="1"/>
  <c r="AQ109" i="32"/>
  <c r="AZ109" i="32" s="1"/>
  <c r="BI109" i="32" s="1"/>
  <c r="AR109" i="32"/>
  <c r="AM110" i="32"/>
  <c r="AN110" i="32"/>
  <c r="AW110" i="32" s="1"/>
  <c r="BF110" i="32" s="1"/>
  <c r="AO110" i="32"/>
  <c r="AX110" i="32" s="1"/>
  <c r="BG110" i="32" s="1"/>
  <c r="AP110" i="32"/>
  <c r="AY110" i="32" s="1"/>
  <c r="BH110" i="32" s="1"/>
  <c r="AQ110" i="32"/>
  <c r="AZ110" i="32" s="1"/>
  <c r="BI110" i="32" s="1"/>
  <c r="AR110" i="32"/>
  <c r="AM111" i="32"/>
  <c r="AN111" i="32"/>
  <c r="AW111" i="32" s="1"/>
  <c r="BF111" i="32" s="1"/>
  <c r="AO111" i="32"/>
  <c r="AX111" i="32" s="1"/>
  <c r="BG111" i="32" s="1"/>
  <c r="AP111" i="32"/>
  <c r="AY111" i="32" s="1"/>
  <c r="BH111" i="32" s="1"/>
  <c r="AQ111" i="32"/>
  <c r="AZ111" i="32" s="1"/>
  <c r="BI111" i="32" s="1"/>
  <c r="AR111" i="32"/>
  <c r="AM112" i="32"/>
  <c r="AV112" i="32" s="1"/>
  <c r="AN112" i="32"/>
  <c r="AW112" i="32" s="1"/>
  <c r="BF112" i="32" s="1"/>
  <c r="AO112" i="32"/>
  <c r="AX112" i="32" s="1"/>
  <c r="BG112" i="32" s="1"/>
  <c r="AP112" i="32"/>
  <c r="AY112" i="32" s="1"/>
  <c r="BH112" i="32" s="1"/>
  <c r="AQ112" i="32"/>
  <c r="AZ112" i="32" s="1"/>
  <c r="AR112" i="32"/>
  <c r="BA112" i="32" s="1"/>
  <c r="Z112" i="32" s="1"/>
  <c r="AM113" i="32"/>
  <c r="AV113" i="32" s="1"/>
  <c r="U113" i="32" s="1"/>
  <c r="AN113" i="32"/>
  <c r="AW113" i="32" s="1"/>
  <c r="BF113" i="32" s="1"/>
  <c r="AO113" i="32"/>
  <c r="AX113" i="32" s="1"/>
  <c r="BG113" i="32" s="1"/>
  <c r="AP113" i="32"/>
  <c r="AY113" i="32" s="1"/>
  <c r="BH113" i="32" s="1"/>
  <c r="AQ113" i="32"/>
  <c r="AZ113" i="32" s="1"/>
  <c r="BI113" i="32" s="1"/>
  <c r="AR113" i="32"/>
  <c r="BA113" i="32" s="1"/>
  <c r="AM114" i="32"/>
  <c r="AV114" i="32" s="1"/>
  <c r="AN114" i="32"/>
  <c r="AW114" i="32" s="1"/>
  <c r="BF114" i="32" s="1"/>
  <c r="AO114" i="32"/>
  <c r="AX114" i="32" s="1"/>
  <c r="BG114" i="32" s="1"/>
  <c r="AP114" i="32"/>
  <c r="AY114" i="32" s="1"/>
  <c r="BH114" i="32" s="1"/>
  <c r="AQ114" i="32"/>
  <c r="AZ114" i="32" s="1"/>
  <c r="AR114" i="32"/>
  <c r="BA114" i="32" s="1"/>
  <c r="Z114" i="32" s="1"/>
  <c r="AM115" i="32"/>
  <c r="AV115" i="32" s="1"/>
  <c r="U115" i="32" s="1"/>
  <c r="AN115" i="32"/>
  <c r="AW115" i="32" s="1"/>
  <c r="BF115" i="32" s="1"/>
  <c r="AO115" i="32"/>
  <c r="AX115" i="32" s="1"/>
  <c r="BG115" i="32" s="1"/>
  <c r="AP115" i="32"/>
  <c r="AY115" i="32" s="1"/>
  <c r="BH115" i="32" s="1"/>
  <c r="AQ115" i="32"/>
  <c r="AZ115" i="32" s="1"/>
  <c r="BI115" i="32" s="1"/>
  <c r="AR115" i="32"/>
  <c r="BA115" i="32" s="1"/>
  <c r="AM116" i="32"/>
  <c r="AV116" i="32" s="1"/>
  <c r="BE116" i="32" s="1"/>
  <c r="AN116" i="32"/>
  <c r="AW116" i="32" s="1"/>
  <c r="BF116" i="32" s="1"/>
  <c r="AO116" i="32"/>
  <c r="AX116" i="32" s="1"/>
  <c r="BG116" i="32" s="1"/>
  <c r="AP116" i="32"/>
  <c r="AY116" i="32" s="1"/>
  <c r="BH116" i="32" s="1"/>
  <c r="AQ116" i="32"/>
  <c r="AR116" i="32"/>
  <c r="AM117" i="32"/>
  <c r="AN117" i="32"/>
  <c r="AW117" i="32" s="1"/>
  <c r="BF117" i="32" s="1"/>
  <c r="AO117" i="32"/>
  <c r="AX117" i="32" s="1"/>
  <c r="BG117" i="32" s="1"/>
  <c r="AP117" i="32"/>
  <c r="AY117" i="32" s="1"/>
  <c r="BH117" i="32" s="1"/>
  <c r="AQ117" i="32"/>
  <c r="AZ117" i="32" s="1"/>
  <c r="BI117" i="32" s="1"/>
  <c r="AR117" i="32"/>
  <c r="BA117" i="32" s="1"/>
  <c r="BJ117" i="32" s="1"/>
  <c r="AM118" i="32"/>
  <c r="AV118" i="32" s="1"/>
  <c r="BE118" i="32" s="1"/>
  <c r="AN118" i="32"/>
  <c r="AW118" i="32" s="1"/>
  <c r="BF118" i="32" s="1"/>
  <c r="AO118" i="32"/>
  <c r="AX118" i="32" s="1"/>
  <c r="BG118" i="32" s="1"/>
  <c r="AP118" i="32"/>
  <c r="AY118" i="32" s="1"/>
  <c r="BH118" i="32" s="1"/>
  <c r="AQ118" i="32"/>
  <c r="AZ118" i="32" s="1"/>
  <c r="AR118" i="32"/>
  <c r="BA118" i="32" s="1"/>
  <c r="AM119" i="32"/>
  <c r="AV119" i="32" s="1"/>
  <c r="AN119" i="32"/>
  <c r="AW119" i="32" s="1"/>
  <c r="BF119" i="32" s="1"/>
  <c r="AO119" i="32"/>
  <c r="AX119" i="32" s="1"/>
  <c r="BG119" i="32" s="1"/>
  <c r="AP119" i="32"/>
  <c r="AY119" i="32" s="1"/>
  <c r="BH119" i="32" s="1"/>
  <c r="AQ119" i="32"/>
  <c r="AZ119" i="32" s="1"/>
  <c r="BI119" i="32" s="1"/>
  <c r="AR119" i="32"/>
  <c r="BA119" i="32" s="1"/>
  <c r="BJ119" i="32" s="1"/>
  <c r="AM120" i="32"/>
  <c r="AV120" i="32" s="1"/>
  <c r="BE120" i="32" s="1"/>
  <c r="AN120" i="32"/>
  <c r="AW120" i="32" s="1"/>
  <c r="BF120" i="32" s="1"/>
  <c r="AO120" i="32"/>
  <c r="AX120" i="32" s="1"/>
  <c r="BG120" i="32" s="1"/>
  <c r="AP120" i="32"/>
  <c r="AY120" i="32" s="1"/>
  <c r="BH120" i="32" s="1"/>
  <c r="AQ120" i="32"/>
  <c r="AZ120" i="32" s="1"/>
  <c r="AR120" i="32"/>
  <c r="BA120" i="32" s="1"/>
  <c r="AM121" i="32"/>
  <c r="AV121" i="32" s="1"/>
  <c r="AN121" i="32"/>
  <c r="AW121" i="32" s="1"/>
  <c r="BF121" i="32" s="1"/>
  <c r="AO121" i="32"/>
  <c r="AX121" i="32" s="1"/>
  <c r="BG121" i="32" s="1"/>
  <c r="AP121" i="32"/>
  <c r="AY121" i="32" s="1"/>
  <c r="BH121" i="32" s="1"/>
  <c r="AQ121" i="32"/>
  <c r="AZ121" i="32" s="1"/>
  <c r="BI121" i="32" s="1"/>
  <c r="AR121" i="32"/>
  <c r="BA121" i="32" s="1"/>
  <c r="BJ121" i="32" s="1"/>
  <c r="AM122" i="32"/>
  <c r="AV122" i="32" s="1"/>
  <c r="AN122" i="32"/>
  <c r="AW122" i="32" s="1"/>
  <c r="BF122" i="32" s="1"/>
  <c r="AO122" i="32"/>
  <c r="AX122" i="32" s="1"/>
  <c r="BG122" i="32" s="1"/>
  <c r="AP122" i="32"/>
  <c r="AY122" i="32" s="1"/>
  <c r="BH122" i="32" s="1"/>
  <c r="AQ122" i="32"/>
  <c r="AZ122" i="32" s="1"/>
  <c r="AR122" i="32"/>
  <c r="BA122" i="32" s="1"/>
  <c r="Z122" i="32" s="1"/>
  <c r="AM123" i="32"/>
  <c r="AV123" i="32" s="1"/>
  <c r="U123" i="32" s="1"/>
  <c r="AN123" i="32"/>
  <c r="AW123" i="32" s="1"/>
  <c r="BF123" i="32" s="1"/>
  <c r="AO123" i="32"/>
  <c r="AX123" i="32" s="1"/>
  <c r="BG123" i="32" s="1"/>
  <c r="AP123" i="32"/>
  <c r="AY123" i="32" s="1"/>
  <c r="BH123" i="32" s="1"/>
  <c r="AQ123" i="32"/>
  <c r="AZ123" i="32" s="1"/>
  <c r="BI123" i="32" s="1"/>
  <c r="AR123" i="32"/>
  <c r="BA123" i="32" s="1"/>
  <c r="AM124" i="32"/>
  <c r="AV124" i="32" s="1"/>
  <c r="AN124" i="32"/>
  <c r="AW124" i="32" s="1"/>
  <c r="BF124" i="32" s="1"/>
  <c r="AO124" i="32"/>
  <c r="AX124" i="32" s="1"/>
  <c r="BG124" i="32" s="1"/>
  <c r="AP124" i="32"/>
  <c r="AY124" i="32" s="1"/>
  <c r="BH124" i="32" s="1"/>
  <c r="AQ124" i="32"/>
  <c r="AR124" i="32"/>
  <c r="AM125" i="32"/>
  <c r="AN125" i="32"/>
  <c r="AW125" i="32" s="1"/>
  <c r="BF125" i="32" s="1"/>
  <c r="AO125" i="32"/>
  <c r="AX125" i="32" s="1"/>
  <c r="BG125" i="32" s="1"/>
  <c r="AP125" i="32"/>
  <c r="AY125" i="32" s="1"/>
  <c r="BH125" i="32" s="1"/>
  <c r="AQ125" i="32"/>
  <c r="AZ125" i="32" s="1"/>
  <c r="BI125" i="32" s="1"/>
  <c r="AR125" i="32"/>
  <c r="BA125" i="32" s="1"/>
  <c r="AM126" i="32"/>
  <c r="AN126" i="32"/>
  <c r="AW126" i="32" s="1"/>
  <c r="BF126" i="32" s="1"/>
  <c r="AO126" i="32"/>
  <c r="AX126" i="32" s="1"/>
  <c r="BG126" i="32" s="1"/>
  <c r="AP126" i="32"/>
  <c r="AY126" i="32" s="1"/>
  <c r="BH126" i="32" s="1"/>
  <c r="AQ126" i="32"/>
  <c r="AR126" i="32"/>
  <c r="BA126" i="32" s="1"/>
  <c r="BJ126" i="32" s="1"/>
  <c r="AM127" i="32"/>
  <c r="AN127" i="32"/>
  <c r="AW127" i="32" s="1"/>
  <c r="BF127" i="32" s="1"/>
  <c r="AO127" i="32"/>
  <c r="AX127" i="32" s="1"/>
  <c r="BG127" i="32" s="1"/>
  <c r="AP127" i="32"/>
  <c r="AY127" i="32" s="1"/>
  <c r="BH127" i="32" s="1"/>
  <c r="AQ127" i="32"/>
  <c r="AR127" i="32"/>
  <c r="BA127" i="32" s="1"/>
  <c r="BJ127" i="32" s="1"/>
  <c r="AM128" i="32"/>
  <c r="AN128" i="32"/>
  <c r="AW128" i="32" s="1"/>
  <c r="BF128" i="32" s="1"/>
  <c r="AO128" i="32"/>
  <c r="AX128" i="32" s="1"/>
  <c r="BG128" i="32" s="1"/>
  <c r="AP128" i="32"/>
  <c r="AY128" i="32" s="1"/>
  <c r="BH128" i="32" s="1"/>
  <c r="AQ128" i="32"/>
  <c r="AR128" i="32"/>
  <c r="BA128" i="32" s="1"/>
  <c r="BJ128" i="32" s="1"/>
  <c r="AM129" i="32"/>
  <c r="AN129" i="32"/>
  <c r="AW129" i="32" s="1"/>
  <c r="BF129" i="32" s="1"/>
  <c r="AO129" i="32"/>
  <c r="AX129" i="32" s="1"/>
  <c r="BG129" i="32" s="1"/>
  <c r="AP129" i="32"/>
  <c r="AY129" i="32" s="1"/>
  <c r="BH129" i="32" s="1"/>
  <c r="AQ129" i="32"/>
  <c r="AR129" i="32"/>
  <c r="BA129" i="32" s="1"/>
  <c r="BJ129" i="32" s="1"/>
  <c r="AM130" i="32"/>
  <c r="AV130" i="32" s="1"/>
  <c r="U130" i="32" s="1"/>
  <c r="AN130" i="32"/>
  <c r="AW130" i="32" s="1"/>
  <c r="AO130" i="32"/>
  <c r="AX130" i="32" s="1"/>
  <c r="AP130" i="32"/>
  <c r="AY130" i="32" s="1"/>
  <c r="BH130" i="32" s="1"/>
  <c r="AQ130" i="32"/>
  <c r="AZ130" i="32" s="1"/>
  <c r="AR130" i="32"/>
  <c r="BA130" i="32" s="1"/>
  <c r="BJ130" i="32" s="1"/>
  <c r="AM131" i="32"/>
  <c r="AV131" i="32" s="1"/>
  <c r="AN131" i="32"/>
  <c r="AW131" i="32" s="1"/>
  <c r="BF131" i="32" s="1"/>
  <c r="AO131" i="32"/>
  <c r="AX131" i="32" s="1"/>
  <c r="BG131" i="32" s="1"/>
  <c r="AP131" i="32"/>
  <c r="AY131" i="32" s="1"/>
  <c r="BH131" i="32" s="1"/>
  <c r="AQ131" i="32"/>
  <c r="AZ131" i="32" s="1"/>
  <c r="AR131" i="32"/>
  <c r="BA131" i="32" s="1"/>
  <c r="BJ131" i="32" s="1"/>
  <c r="AM132" i="32"/>
  <c r="AV132" i="32" s="1"/>
  <c r="U132" i="32" s="1"/>
  <c r="AN132" i="32"/>
  <c r="AW132" i="32" s="1"/>
  <c r="AO132" i="32"/>
  <c r="AX132" i="32" s="1"/>
  <c r="AP132" i="32"/>
  <c r="AY132" i="32" s="1"/>
  <c r="BH132" i="32" s="1"/>
  <c r="AQ132" i="32"/>
  <c r="AZ132" i="32" s="1"/>
  <c r="AR132" i="32"/>
  <c r="BA132" i="32" s="1"/>
  <c r="BJ132" i="32" s="1"/>
  <c r="AM133" i="32"/>
  <c r="AV133" i="32" s="1"/>
  <c r="AN133" i="32"/>
  <c r="AW133" i="32" s="1"/>
  <c r="BF133" i="32" s="1"/>
  <c r="AO133" i="32"/>
  <c r="AX133" i="32" s="1"/>
  <c r="BG133" i="32" s="1"/>
  <c r="AP133" i="32"/>
  <c r="AY133" i="32" s="1"/>
  <c r="BH133" i="32" s="1"/>
  <c r="AQ133" i="32"/>
  <c r="AZ133" i="32" s="1"/>
  <c r="AR133" i="32"/>
  <c r="BA133" i="32" s="1"/>
  <c r="BJ133" i="32" s="1"/>
  <c r="AM134" i="32"/>
  <c r="AV134" i="32" s="1"/>
  <c r="U134" i="32" s="1"/>
  <c r="AN134" i="32"/>
  <c r="AW134" i="32" s="1"/>
  <c r="AO134" i="32"/>
  <c r="AX134" i="32" s="1"/>
  <c r="AP134" i="32"/>
  <c r="AY134" i="32" s="1"/>
  <c r="BH134" i="32" s="1"/>
  <c r="AQ134" i="32"/>
  <c r="AZ134" i="32" s="1"/>
  <c r="AR134" i="32"/>
  <c r="BA134" i="32" s="1"/>
  <c r="BJ134" i="32" s="1"/>
  <c r="AM135" i="32"/>
  <c r="AV135" i="32" s="1"/>
  <c r="AN135" i="32"/>
  <c r="AW135" i="32" s="1"/>
  <c r="BF135" i="32" s="1"/>
  <c r="V135" i="32" s="1"/>
  <c r="AO135" i="32"/>
  <c r="AX135" i="32" s="1"/>
  <c r="BG135" i="32" s="1"/>
  <c r="AP135" i="32"/>
  <c r="AY135" i="32" s="1"/>
  <c r="BH135" i="32" s="1"/>
  <c r="AQ135" i="32"/>
  <c r="AZ135" i="32" s="1"/>
  <c r="AR135" i="32"/>
  <c r="BA135" i="32" s="1"/>
  <c r="BJ135" i="32" s="1"/>
  <c r="AM136" i="32"/>
  <c r="AV136" i="32" s="1"/>
  <c r="U136" i="32" s="1"/>
  <c r="AN136" i="32"/>
  <c r="AO136" i="32"/>
  <c r="AX136" i="32" s="1"/>
  <c r="BG136" i="32" s="1"/>
  <c r="AP136" i="32"/>
  <c r="AY136" i="32" s="1"/>
  <c r="BH136" i="32" s="1"/>
  <c r="AQ136" i="32"/>
  <c r="AZ136" i="32" s="1"/>
  <c r="AR136" i="32"/>
  <c r="BA136" i="32" s="1"/>
  <c r="BJ136" i="32" s="1"/>
  <c r="AM137" i="32"/>
  <c r="AV137" i="32" s="1"/>
  <c r="AN137" i="32"/>
  <c r="AW137" i="32" s="1"/>
  <c r="BF137" i="32" s="1"/>
  <c r="AO137" i="32"/>
  <c r="AX137" i="32" s="1"/>
  <c r="BG137" i="32" s="1"/>
  <c r="AP137" i="32"/>
  <c r="AY137" i="32" s="1"/>
  <c r="BH137" i="32" s="1"/>
  <c r="AQ137" i="32"/>
  <c r="AZ137" i="32" s="1"/>
  <c r="AR137" i="32"/>
  <c r="BA137" i="32" s="1"/>
  <c r="BJ137" i="32" s="1"/>
  <c r="AM138" i="32"/>
  <c r="AN138" i="32"/>
  <c r="AW138" i="32" s="1"/>
  <c r="BF138" i="32" s="1"/>
  <c r="AO138" i="32"/>
  <c r="AX138" i="32" s="1"/>
  <c r="BG138" i="32" s="1"/>
  <c r="AP138" i="32"/>
  <c r="AY138" i="32" s="1"/>
  <c r="AQ138" i="32"/>
  <c r="AR138" i="32"/>
  <c r="BA138" i="32" s="1"/>
  <c r="BJ138" i="32" s="1"/>
  <c r="AM139" i="32"/>
  <c r="AN139" i="32"/>
  <c r="AW139" i="32" s="1"/>
  <c r="BF139" i="32" s="1"/>
  <c r="AO139" i="32"/>
  <c r="AX139" i="32" s="1"/>
  <c r="BG139" i="32" s="1"/>
  <c r="AP139" i="32"/>
  <c r="AY139" i="32" s="1"/>
  <c r="BH139" i="32" s="1"/>
  <c r="AQ139" i="32"/>
  <c r="AR139" i="32"/>
  <c r="BA139" i="32" s="1"/>
  <c r="AM140" i="32"/>
  <c r="AN140" i="32"/>
  <c r="AW140" i="32" s="1"/>
  <c r="BF140" i="32" s="1"/>
  <c r="AO140" i="32"/>
  <c r="AX140" i="32" s="1"/>
  <c r="BG140" i="32" s="1"/>
  <c r="AP140" i="32"/>
  <c r="AY140" i="32" s="1"/>
  <c r="BH140" i="32" s="1"/>
  <c r="AQ140" i="32"/>
  <c r="AR140" i="32"/>
  <c r="BA140" i="32" s="1"/>
  <c r="BJ140" i="32" s="1"/>
  <c r="AM141" i="32"/>
  <c r="AN141" i="32"/>
  <c r="AW141" i="32" s="1"/>
  <c r="BF141" i="32" s="1"/>
  <c r="AO141" i="32"/>
  <c r="AX141" i="32" s="1"/>
  <c r="BG141" i="32" s="1"/>
  <c r="AP141" i="32"/>
  <c r="AY141" i="32" s="1"/>
  <c r="BH141" i="32" s="1"/>
  <c r="AQ141" i="32"/>
  <c r="AR141" i="32"/>
  <c r="BA141" i="32" s="1"/>
  <c r="AM142" i="32"/>
  <c r="AN142" i="32"/>
  <c r="AW142" i="32" s="1"/>
  <c r="BF142" i="32" s="1"/>
  <c r="AO142" i="32"/>
  <c r="AX142" i="32" s="1"/>
  <c r="BG142" i="32" s="1"/>
  <c r="AP142" i="32"/>
  <c r="AY142" i="32" s="1"/>
  <c r="BH142" i="32" s="1"/>
  <c r="AQ142" i="32"/>
  <c r="AR142" i="32"/>
  <c r="BA142" i="32" s="1"/>
  <c r="BJ142" i="32" s="1"/>
  <c r="AM143" i="32"/>
  <c r="AN143" i="32"/>
  <c r="AW143" i="32" s="1"/>
  <c r="BF143" i="32" s="1"/>
  <c r="V143" i="32" s="1"/>
  <c r="AO143" i="32"/>
  <c r="AX143" i="32" s="1"/>
  <c r="BG143" i="32" s="1"/>
  <c r="AP143" i="32"/>
  <c r="AY143" i="32" s="1"/>
  <c r="BH143" i="32" s="1"/>
  <c r="AQ143" i="32"/>
  <c r="AR143" i="32"/>
  <c r="BA143" i="32" s="1"/>
  <c r="BJ143" i="32" s="1"/>
  <c r="AM144" i="32"/>
  <c r="AN144" i="32"/>
  <c r="AW144" i="32" s="1"/>
  <c r="BF144" i="32" s="1"/>
  <c r="AO144" i="32"/>
  <c r="AX144" i="32" s="1"/>
  <c r="BG144" i="32" s="1"/>
  <c r="AP144" i="32"/>
  <c r="AY144" i="32" s="1"/>
  <c r="BH144" i="32" s="1"/>
  <c r="AQ144" i="32"/>
  <c r="AR144" i="32"/>
  <c r="BA144" i="32" s="1"/>
  <c r="BJ144" i="32" s="1"/>
  <c r="AM145" i="32"/>
  <c r="AN145" i="32"/>
  <c r="AW145" i="32" s="1"/>
  <c r="BF145" i="32" s="1"/>
  <c r="AO145" i="32"/>
  <c r="AX145" i="32" s="1"/>
  <c r="BG145" i="32" s="1"/>
  <c r="AP145" i="32"/>
  <c r="AY145" i="32" s="1"/>
  <c r="BH145" i="32" s="1"/>
  <c r="AQ145" i="32"/>
  <c r="AR145" i="32"/>
  <c r="BA145" i="32" s="1"/>
  <c r="BJ145" i="32" s="1"/>
  <c r="AM146" i="32"/>
  <c r="AN146" i="32"/>
  <c r="AW146" i="32" s="1"/>
  <c r="BF146" i="32" s="1"/>
  <c r="AO146" i="32"/>
  <c r="AX146" i="32" s="1"/>
  <c r="BG146" i="32" s="1"/>
  <c r="AP146" i="32"/>
  <c r="AY146" i="32" s="1"/>
  <c r="BH146" i="32" s="1"/>
  <c r="AQ146" i="32"/>
  <c r="AR146" i="32"/>
  <c r="BA146" i="32" s="1"/>
  <c r="BJ146" i="32" s="1"/>
  <c r="AM147" i="32"/>
  <c r="AN147" i="32"/>
  <c r="AW147" i="32" s="1"/>
  <c r="AO147" i="32"/>
  <c r="AX147" i="32" s="1"/>
  <c r="BG147" i="32" s="1"/>
  <c r="AP147" i="32"/>
  <c r="AY147" i="32" s="1"/>
  <c r="BH147" i="32" s="1"/>
  <c r="AQ147" i="32"/>
  <c r="AR147" i="32"/>
  <c r="BA147" i="32" s="1"/>
  <c r="BJ147" i="32" s="1"/>
  <c r="AM148" i="32"/>
  <c r="AN148" i="32"/>
  <c r="AW148" i="32" s="1"/>
  <c r="BF148" i="32" s="1"/>
  <c r="AO148" i="32"/>
  <c r="AX148" i="32" s="1"/>
  <c r="BG148" i="32" s="1"/>
  <c r="AP148" i="32"/>
  <c r="AY148" i="32" s="1"/>
  <c r="BH148" i="32" s="1"/>
  <c r="AQ148" i="32"/>
  <c r="AR148" i="32"/>
  <c r="BA148" i="32" s="1"/>
  <c r="BJ148" i="32" s="1"/>
  <c r="AM149" i="32"/>
  <c r="AN149" i="32"/>
  <c r="AW149" i="32" s="1"/>
  <c r="BF149" i="32" s="1"/>
  <c r="AO149" i="32"/>
  <c r="AX149" i="32" s="1"/>
  <c r="BG149" i="32" s="1"/>
  <c r="AP149" i="32"/>
  <c r="AY149" i="32" s="1"/>
  <c r="BH149" i="32" s="1"/>
  <c r="AQ149" i="32"/>
  <c r="AR149" i="32"/>
  <c r="BA149" i="32" s="1"/>
  <c r="AM150" i="32"/>
  <c r="AN150" i="32"/>
  <c r="AW150" i="32" s="1"/>
  <c r="BF150" i="32" s="1"/>
  <c r="AO150" i="32"/>
  <c r="AX150" i="32" s="1"/>
  <c r="BG150" i="32" s="1"/>
  <c r="AP150" i="32"/>
  <c r="AY150" i="32" s="1"/>
  <c r="BH150" i="32" s="1"/>
  <c r="AQ150" i="32"/>
  <c r="AR150" i="32"/>
  <c r="BA150" i="32" s="1"/>
  <c r="BJ150" i="32" s="1"/>
  <c r="AM151" i="32"/>
  <c r="AN151" i="32"/>
  <c r="AW151" i="32" s="1"/>
  <c r="BF151" i="32" s="1"/>
  <c r="AO151" i="32"/>
  <c r="AX151" i="32" s="1"/>
  <c r="BG151" i="32" s="1"/>
  <c r="AP151" i="32"/>
  <c r="AY151" i="32" s="1"/>
  <c r="BH151" i="32" s="1"/>
  <c r="AQ151" i="32"/>
  <c r="AR151" i="32"/>
  <c r="BA151" i="32" s="1"/>
  <c r="AM152" i="32"/>
  <c r="AV152" i="32" s="1"/>
  <c r="AN152" i="32"/>
  <c r="AW152" i="32" s="1"/>
  <c r="BF152" i="32" s="1"/>
  <c r="AO152" i="32"/>
  <c r="AX152" i="32" s="1"/>
  <c r="BG152" i="32" s="1"/>
  <c r="AP152" i="32"/>
  <c r="AY152" i="32" s="1"/>
  <c r="BH152" i="32" s="1"/>
  <c r="AQ152" i="32"/>
  <c r="AZ152" i="32" s="1"/>
  <c r="Y152" i="32" s="1"/>
  <c r="AR152" i="32"/>
  <c r="BA152" i="32" s="1"/>
  <c r="AM153" i="32"/>
  <c r="AV153" i="32" s="1"/>
  <c r="U153" i="32" s="1"/>
  <c r="AN153" i="32"/>
  <c r="AW153" i="32" s="1"/>
  <c r="BF153" i="32" s="1"/>
  <c r="AO153" i="32"/>
  <c r="AX153" i="32" s="1"/>
  <c r="BG153" i="32" s="1"/>
  <c r="AP153" i="32"/>
  <c r="AY153" i="32" s="1"/>
  <c r="BH153" i="32" s="1"/>
  <c r="AQ153" i="32"/>
  <c r="AZ153" i="32" s="1"/>
  <c r="AR153" i="32"/>
  <c r="BA153" i="32" s="1"/>
  <c r="BJ153" i="32" s="1"/>
  <c r="AM154" i="32"/>
  <c r="AV154" i="32" s="1"/>
  <c r="AN154" i="32"/>
  <c r="AW154" i="32" s="1"/>
  <c r="BF154" i="32" s="1"/>
  <c r="AO154" i="32"/>
  <c r="AX154" i="32" s="1"/>
  <c r="BG154" i="32" s="1"/>
  <c r="AP154" i="32"/>
  <c r="AY154" i="32" s="1"/>
  <c r="BH154" i="32" s="1"/>
  <c r="AQ154" i="32"/>
  <c r="AZ154" i="32" s="1"/>
  <c r="Y154" i="32" s="1"/>
  <c r="AR154" i="32"/>
  <c r="BA154" i="32" s="1"/>
  <c r="AM155" i="32"/>
  <c r="AV155" i="32" s="1"/>
  <c r="U155" i="32" s="1"/>
  <c r="AN155" i="32"/>
  <c r="AW155" i="32" s="1"/>
  <c r="BF155" i="32" s="1"/>
  <c r="AO155" i="32"/>
  <c r="AX155" i="32" s="1"/>
  <c r="BG155" i="32" s="1"/>
  <c r="AP155" i="32"/>
  <c r="AY155" i="32" s="1"/>
  <c r="BH155" i="32" s="1"/>
  <c r="AQ155" i="32"/>
  <c r="AZ155" i="32" s="1"/>
  <c r="AR155" i="32"/>
  <c r="BA155" i="32" s="1"/>
  <c r="BJ155" i="32" s="1"/>
  <c r="AM156" i="32"/>
  <c r="AV156" i="32" s="1"/>
  <c r="AN156" i="32"/>
  <c r="AW156" i="32" s="1"/>
  <c r="BF156" i="32" s="1"/>
  <c r="AO156" i="32"/>
  <c r="AX156" i="32" s="1"/>
  <c r="BG156" i="32" s="1"/>
  <c r="AP156" i="32"/>
  <c r="AY156" i="32" s="1"/>
  <c r="BH156" i="32" s="1"/>
  <c r="AQ156" i="32"/>
  <c r="AZ156" i="32" s="1"/>
  <c r="Y156" i="32" s="1"/>
  <c r="AR156" i="32"/>
  <c r="AM157" i="32"/>
  <c r="AN157" i="32"/>
  <c r="AW157" i="32" s="1"/>
  <c r="BF157" i="32" s="1"/>
  <c r="AO157" i="32"/>
  <c r="AX157" i="32" s="1"/>
  <c r="BG157" i="32" s="1"/>
  <c r="AP157" i="32"/>
  <c r="AY157" i="32" s="1"/>
  <c r="BH157" i="32" s="1"/>
  <c r="AQ157" i="32"/>
  <c r="AZ157" i="32" s="1"/>
  <c r="AR157" i="32"/>
  <c r="BA157" i="32" s="1"/>
  <c r="BJ157" i="32" s="1"/>
  <c r="AM158" i="32"/>
  <c r="AV158" i="32" s="1"/>
  <c r="AN158" i="32"/>
  <c r="AW158" i="32" s="1"/>
  <c r="BF158" i="32" s="1"/>
  <c r="AO158" i="32"/>
  <c r="AX158" i="32" s="1"/>
  <c r="BG158" i="32" s="1"/>
  <c r="AP158" i="32"/>
  <c r="AY158" i="32" s="1"/>
  <c r="BH158" i="32" s="1"/>
  <c r="AQ158" i="32"/>
  <c r="AZ158" i="32" s="1"/>
  <c r="Y158" i="32" s="1"/>
  <c r="AR158" i="32"/>
  <c r="BA158" i="32" s="1"/>
  <c r="AM159" i="32"/>
  <c r="AV159" i="32" s="1"/>
  <c r="U159" i="32" s="1"/>
  <c r="AN159" i="32"/>
  <c r="AW159" i="32" s="1"/>
  <c r="BF159" i="32" s="1"/>
  <c r="AO159" i="32"/>
  <c r="AX159" i="32" s="1"/>
  <c r="BG159" i="32" s="1"/>
  <c r="AP159" i="32"/>
  <c r="AY159" i="32" s="1"/>
  <c r="BH159" i="32" s="1"/>
  <c r="AQ159" i="32"/>
  <c r="AZ159" i="32" s="1"/>
  <c r="BI159" i="32" s="1"/>
  <c r="AR159" i="32"/>
  <c r="BA159" i="32" s="1"/>
  <c r="AM160" i="32"/>
  <c r="AV160" i="32" s="1"/>
  <c r="AN160" i="32"/>
  <c r="AW160" i="32" s="1"/>
  <c r="BF160" i="32" s="1"/>
  <c r="AO160" i="32"/>
  <c r="AX160" i="32" s="1"/>
  <c r="BG160" i="32" s="1"/>
  <c r="AP160" i="32"/>
  <c r="AY160" i="32" s="1"/>
  <c r="BH160" i="32" s="1"/>
  <c r="AQ160" i="32"/>
  <c r="AZ160" i="32" s="1"/>
  <c r="Y160" i="32" s="1"/>
  <c r="AR160" i="32"/>
  <c r="BA160" i="32" s="1"/>
  <c r="AM161" i="32"/>
  <c r="AV161" i="32" s="1"/>
  <c r="U161" i="32" s="1"/>
  <c r="AN161" i="32"/>
  <c r="AW161" i="32" s="1"/>
  <c r="BF161" i="32" s="1"/>
  <c r="AO161" i="32"/>
  <c r="AX161" i="32" s="1"/>
  <c r="BG161" i="32" s="1"/>
  <c r="AP161" i="32"/>
  <c r="AY161" i="32" s="1"/>
  <c r="BH161" i="32" s="1"/>
  <c r="AQ161" i="32"/>
  <c r="AZ161" i="32" s="1"/>
  <c r="AR161" i="32"/>
  <c r="BA161" i="32" s="1"/>
  <c r="BJ161" i="32" s="1"/>
  <c r="AM162" i="32"/>
  <c r="AV162" i="32" s="1"/>
  <c r="AN162" i="32"/>
  <c r="AW162" i="32" s="1"/>
  <c r="BF162" i="32" s="1"/>
  <c r="AO162" i="32"/>
  <c r="AX162" i="32" s="1"/>
  <c r="BG162" i="32" s="1"/>
  <c r="AP162" i="32"/>
  <c r="AY162" i="32" s="1"/>
  <c r="BH162" i="32" s="1"/>
  <c r="AQ162" i="32"/>
  <c r="AZ162" i="32" s="1"/>
  <c r="Y162" i="32" s="1"/>
  <c r="AR162" i="32"/>
  <c r="BA162" i="32" s="1"/>
  <c r="AM163" i="32"/>
  <c r="AN163" i="32"/>
  <c r="AW163" i="32" s="1"/>
  <c r="AO163" i="32"/>
  <c r="AX163" i="32" s="1"/>
  <c r="BG163" i="32" s="1"/>
  <c r="AP163" i="32"/>
  <c r="AY163" i="32" s="1"/>
  <c r="BH163" i="32" s="1"/>
  <c r="AQ163" i="32"/>
  <c r="AR163" i="32"/>
  <c r="BA163" i="32" s="1"/>
  <c r="BJ163" i="32" s="1"/>
  <c r="AM164" i="32"/>
  <c r="AN164" i="32"/>
  <c r="AW164" i="32" s="1"/>
  <c r="BF164" i="32" s="1"/>
  <c r="AO164" i="32"/>
  <c r="AX164" i="32" s="1"/>
  <c r="BG164" i="32" s="1"/>
  <c r="AP164" i="32"/>
  <c r="AY164" i="32" s="1"/>
  <c r="BH164" i="32" s="1"/>
  <c r="AQ164" i="32"/>
  <c r="AR164" i="32"/>
  <c r="BA164" i="32" s="1"/>
  <c r="BJ164" i="32" s="1"/>
  <c r="AM165" i="32"/>
  <c r="AN165" i="32"/>
  <c r="AW165" i="32" s="1"/>
  <c r="BF165" i="32" s="1"/>
  <c r="AO165" i="32"/>
  <c r="AX165" i="32" s="1"/>
  <c r="BG165" i="32" s="1"/>
  <c r="AP165" i="32"/>
  <c r="AY165" i="32" s="1"/>
  <c r="BH165" i="32" s="1"/>
  <c r="AQ165" i="32"/>
  <c r="AR165" i="32"/>
  <c r="BA165" i="32" s="1"/>
  <c r="BJ165" i="32" s="1"/>
  <c r="AM166" i="32"/>
  <c r="AN166" i="32"/>
  <c r="AW166" i="32" s="1"/>
  <c r="BF166" i="32" s="1"/>
  <c r="AO166" i="32"/>
  <c r="AX166" i="32" s="1"/>
  <c r="BG166" i="32" s="1"/>
  <c r="AP166" i="32"/>
  <c r="AY166" i="32" s="1"/>
  <c r="BH166" i="32" s="1"/>
  <c r="AQ166" i="32"/>
  <c r="AR166" i="32"/>
  <c r="BA166" i="32" s="1"/>
  <c r="BJ166" i="32" s="1"/>
  <c r="AM167" i="32"/>
  <c r="AV167" i="32" s="1"/>
  <c r="BE167" i="32" s="1"/>
  <c r="AN167" i="32"/>
  <c r="AW167" i="32" s="1"/>
  <c r="BF167" i="32" s="1"/>
  <c r="AO167" i="32"/>
  <c r="AX167" i="32" s="1"/>
  <c r="BG167" i="32" s="1"/>
  <c r="AP167" i="32"/>
  <c r="AY167" i="32" s="1"/>
  <c r="BH167" i="32" s="1"/>
  <c r="AQ167" i="32"/>
  <c r="AZ167" i="32" s="1"/>
  <c r="BI167" i="32" s="1"/>
  <c r="AR167" i="32"/>
  <c r="BA167" i="32" s="1"/>
  <c r="BJ167" i="32" s="1"/>
  <c r="AM168" i="32"/>
  <c r="AV168" i="32" s="1"/>
  <c r="AN168" i="32"/>
  <c r="AW168" i="32" s="1"/>
  <c r="BF168" i="32" s="1"/>
  <c r="AO168" i="32"/>
  <c r="AX168" i="32" s="1"/>
  <c r="BG168" i="32" s="1"/>
  <c r="AP168" i="32"/>
  <c r="AY168" i="32" s="1"/>
  <c r="BH168" i="32" s="1"/>
  <c r="AQ168" i="32"/>
  <c r="AZ168" i="32" s="1"/>
  <c r="BI168" i="32" s="1"/>
  <c r="AR168" i="32"/>
  <c r="BA168" i="32" s="1"/>
  <c r="BJ168" i="32" s="1"/>
  <c r="AM169" i="32"/>
  <c r="AN169" i="32"/>
  <c r="AW169" i="32" s="1"/>
  <c r="BF169" i="32" s="1"/>
  <c r="AO169" i="32"/>
  <c r="AX169" i="32" s="1"/>
  <c r="BG169" i="32" s="1"/>
  <c r="AP169" i="32"/>
  <c r="AY169" i="32" s="1"/>
  <c r="BH169" i="32" s="1"/>
  <c r="AQ169" i="32"/>
  <c r="AZ169" i="32" s="1"/>
  <c r="BI169" i="32" s="1"/>
  <c r="AR169" i="32"/>
  <c r="AM170" i="32"/>
  <c r="AN170" i="32"/>
  <c r="AW170" i="32" s="1"/>
  <c r="BF170" i="32" s="1"/>
  <c r="AO170" i="32"/>
  <c r="AX170" i="32" s="1"/>
  <c r="BG170" i="32" s="1"/>
  <c r="AP170" i="32"/>
  <c r="AY170" i="32" s="1"/>
  <c r="BH170" i="32" s="1"/>
  <c r="AQ170" i="32"/>
  <c r="AZ170" i="32" s="1"/>
  <c r="BI170" i="32" s="1"/>
  <c r="AR170" i="32"/>
  <c r="AM171" i="32"/>
  <c r="AN171" i="32"/>
  <c r="AW171" i="32" s="1"/>
  <c r="BF171" i="32" s="1"/>
  <c r="AO171" i="32"/>
  <c r="AX171" i="32" s="1"/>
  <c r="BG171" i="32" s="1"/>
  <c r="AP171" i="32"/>
  <c r="AY171" i="32" s="1"/>
  <c r="BH171" i="32" s="1"/>
  <c r="AQ171" i="32"/>
  <c r="AZ171" i="32" s="1"/>
  <c r="BI171" i="32" s="1"/>
  <c r="AR171" i="32"/>
  <c r="AN172" i="32"/>
  <c r="AO172" i="32"/>
  <c r="AX172" i="32" s="1"/>
  <c r="BG172" i="32" s="1"/>
  <c r="AP172" i="32"/>
  <c r="AY172" i="32" s="1"/>
  <c r="BH172" i="32" s="1"/>
  <c r="AQ172" i="32"/>
  <c r="AZ172" i="32" s="1"/>
  <c r="AM182" i="32"/>
  <c r="AV182" i="32" s="1"/>
  <c r="AN182" i="32"/>
  <c r="AW182" i="32" s="1"/>
  <c r="AO182" i="32"/>
  <c r="AX182" i="32" s="1"/>
  <c r="BG182" i="32" s="1"/>
  <c r="AP182" i="32"/>
  <c r="AY182" i="32" s="1"/>
  <c r="BH182" i="32" s="1"/>
  <c r="AQ182" i="32"/>
  <c r="AZ182" i="32" s="1"/>
  <c r="BI182" i="32" s="1"/>
  <c r="AR182" i="32"/>
  <c r="BA182" i="32" s="1"/>
  <c r="BJ182" i="32" s="1"/>
  <c r="AN204" i="32"/>
  <c r="AW204" i="32" s="1"/>
  <c r="AO204" i="32"/>
  <c r="AX204" i="32" s="1"/>
  <c r="BG204" i="32" s="1"/>
  <c r="AP204" i="32"/>
  <c r="AY204" i="32" s="1"/>
  <c r="BH204" i="32" s="1"/>
  <c r="AQ204" i="32"/>
  <c r="AZ204" i="32" s="1"/>
  <c r="BI204" i="32" s="1"/>
  <c r="AM209" i="32"/>
  <c r="U209" i="32" s="1"/>
  <c r="AN209" i="32"/>
  <c r="AW209" i="32" s="1"/>
  <c r="BF209" i="32" s="1"/>
  <c r="AO209" i="32"/>
  <c r="AX209" i="32" s="1"/>
  <c r="BG209" i="32" s="1"/>
  <c r="AP209" i="32"/>
  <c r="AY209" i="32" s="1"/>
  <c r="BH209" i="32" s="1"/>
  <c r="AQ209" i="32"/>
  <c r="AR209" i="32"/>
  <c r="AM210" i="32"/>
  <c r="AN210" i="32"/>
  <c r="AW210" i="32" s="1"/>
  <c r="BF210" i="32" s="1"/>
  <c r="AO210" i="32"/>
  <c r="AX210" i="32" s="1"/>
  <c r="BG210" i="32" s="1"/>
  <c r="AP210" i="32"/>
  <c r="AY210" i="32" s="1"/>
  <c r="BH210" i="32" s="1"/>
  <c r="AQ210" i="32"/>
  <c r="AR210" i="32"/>
  <c r="Z210" i="32" s="1"/>
  <c r="AM211" i="32"/>
  <c r="U211" i="32" s="1"/>
  <c r="AN211" i="32"/>
  <c r="AW211" i="32" s="1"/>
  <c r="BF211" i="32" s="1"/>
  <c r="AO211" i="32"/>
  <c r="AX211" i="32" s="1"/>
  <c r="BG211" i="32" s="1"/>
  <c r="AP211" i="32"/>
  <c r="AY211" i="32" s="1"/>
  <c r="BH211" i="32" s="1"/>
  <c r="AQ211" i="32"/>
  <c r="AR211" i="32"/>
  <c r="AM212" i="32"/>
  <c r="AN212" i="32"/>
  <c r="AW212" i="32" s="1"/>
  <c r="BF212" i="32" s="1"/>
  <c r="AO212" i="32"/>
  <c r="AX212" i="32" s="1"/>
  <c r="BG212" i="32" s="1"/>
  <c r="AP212" i="32"/>
  <c r="AY212" i="32" s="1"/>
  <c r="BH212" i="32" s="1"/>
  <c r="AQ212" i="32"/>
  <c r="AR212" i="32"/>
  <c r="Z212" i="32" s="1"/>
  <c r="AM213" i="32"/>
  <c r="U213" i="32" s="1"/>
  <c r="AN213" i="32"/>
  <c r="AW213" i="32" s="1"/>
  <c r="BF213" i="32" s="1"/>
  <c r="AO213" i="32"/>
  <c r="AX213" i="32" s="1"/>
  <c r="BG213" i="32" s="1"/>
  <c r="AP213" i="32"/>
  <c r="AY213" i="32" s="1"/>
  <c r="BH213" i="32" s="1"/>
  <c r="AQ213" i="32"/>
  <c r="AR213" i="32"/>
  <c r="AM214" i="32"/>
  <c r="AN214" i="32"/>
  <c r="AW214" i="32" s="1"/>
  <c r="BF214" i="32" s="1"/>
  <c r="AO214" i="32"/>
  <c r="AX214" i="32" s="1"/>
  <c r="BG214" i="32" s="1"/>
  <c r="AP214" i="32"/>
  <c r="AY214" i="32" s="1"/>
  <c r="BH214" i="32" s="1"/>
  <c r="X214" i="32" s="1"/>
  <c r="AQ214" i="32"/>
  <c r="AR214" i="32"/>
  <c r="Z214" i="32" s="1"/>
  <c r="AM215" i="32"/>
  <c r="U215" i="32" s="1"/>
  <c r="AN215" i="32"/>
  <c r="AW215" i="32" s="1"/>
  <c r="BF215" i="32" s="1"/>
  <c r="AO215" i="32"/>
  <c r="AX215" i="32" s="1"/>
  <c r="BG215" i="32" s="1"/>
  <c r="AP215" i="32"/>
  <c r="AY215" i="32" s="1"/>
  <c r="BH215" i="32" s="1"/>
  <c r="AQ215" i="32"/>
  <c r="AZ215" i="32" s="1"/>
  <c r="BI215" i="32" s="1"/>
  <c r="AR215" i="32"/>
  <c r="AM216" i="32"/>
  <c r="AN216" i="32"/>
  <c r="AW216" i="32" s="1"/>
  <c r="BF216" i="32" s="1"/>
  <c r="AO216" i="32"/>
  <c r="AX216" i="32" s="1"/>
  <c r="BG216" i="32" s="1"/>
  <c r="AP216" i="32"/>
  <c r="AY216" i="32" s="1"/>
  <c r="BH216" i="32" s="1"/>
  <c r="AQ216" i="32"/>
  <c r="AR216" i="32"/>
  <c r="Z216" i="32" s="1"/>
  <c r="AM217" i="32"/>
  <c r="U217" i="32" s="1"/>
  <c r="AN217" i="32"/>
  <c r="AW217" i="32" s="1"/>
  <c r="AO217" i="32"/>
  <c r="AX217" i="32" s="1"/>
  <c r="BG217" i="32" s="1"/>
  <c r="AP217" i="32"/>
  <c r="AY217" i="32" s="1"/>
  <c r="BH217" i="32" s="1"/>
  <c r="AQ217" i="32"/>
  <c r="AR217" i="32"/>
  <c r="AM218" i="32"/>
  <c r="AN218" i="32"/>
  <c r="AW218" i="32" s="1"/>
  <c r="BF218" i="32" s="1"/>
  <c r="AO218" i="32"/>
  <c r="AX218" i="32" s="1"/>
  <c r="AP218" i="32"/>
  <c r="AY218" i="32" s="1"/>
  <c r="AQ218" i="32"/>
  <c r="AR218" i="32"/>
  <c r="Z218" i="32" s="1"/>
  <c r="AM219" i="32"/>
  <c r="U219" i="32" s="1"/>
  <c r="AN219" i="32"/>
  <c r="AW219" i="32" s="1"/>
  <c r="BF219" i="32" s="1"/>
  <c r="AO219" i="32"/>
  <c r="AX219" i="32" s="1"/>
  <c r="BG219" i="32" s="1"/>
  <c r="AP219" i="32"/>
  <c r="AY219" i="32" s="1"/>
  <c r="BH219" i="32" s="1"/>
  <c r="AQ219" i="32"/>
  <c r="AR219" i="32"/>
  <c r="AM220" i="32"/>
  <c r="AN220" i="32"/>
  <c r="AW220" i="32" s="1"/>
  <c r="BF220" i="32" s="1"/>
  <c r="AO220" i="32"/>
  <c r="AX220" i="32" s="1"/>
  <c r="BG220" i="32" s="1"/>
  <c r="AP220" i="32"/>
  <c r="AY220" i="32" s="1"/>
  <c r="BH220" i="32" s="1"/>
  <c r="AQ220" i="32"/>
  <c r="AR220" i="32"/>
  <c r="Z220" i="32" s="1"/>
  <c r="AM221" i="32"/>
  <c r="AV221" i="32" s="1"/>
  <c r="BE221" i="32" s="1"/>
  <c r="AN221" i="32"/>
  <c r="AO221" i="32"/>
  <c r="AX221" i="32" s="1"/>
  <c r="BG221" i="32" s="1"/>
  <c r="AP221" i="32"/>
  <c r="AY221" i="32" s="1"/>
  <c r="BH221" i="32" s="1"/>
  <c r="AQ221" i="32"/>
  <c r="AZ221" i="32" s="1"/>
  <c r="BI221" i="32" s="1"/>
  <c r="AR221" i="32"/>
  <c r="BA221" i="32" s="1"/>
  <c r="BJ221" i="32" s="1"/>
  <c r="AM223" i="32"/>
  <c r="AV223" i="32" s="1"/>
  <c r="AN223" i="32"/>
  <c r="AW223" i="32" s="1"/>
  <c r="AO223" i="32"/>
  <c r="AX223" i="32" s="1"/>
  <c r="BG223" i="32" s="1"/>
  <c r="AP223" i="32"/>
  <c r="AY223" i="32" s="1"/>
  <c r="BH223" i="32" s="1"/>
  <c r="AQ223" i="32"/>
  <c r="AZ223" i="32" s="1"/>
  <c r="BI223" i="32" s="1"/>
  <c r="AR223" i="32"/>
  <c r="BA223" i="32" s="1"/>
  <c r="BJ223" i="32" s="1"/>
  <c r="AM224" i="32"/>
  <c r="AV224" i="32" s="1"/>
  <c r="BE224" i="32" s="1"/>
  <c r="AN224" i="32"/>
  <c r="AW224" i="32" s="1"/>
  <c r="BF224" i="32" s="1"/>
  <c r="AO224" i="32"/>
  <c r="AX224" i="32" s="1"/>
  <c r="BG224" i="32" s="1"/>
  <c r="AP224" i="32"/>
  <c r="AY224" i="32" s="1"/>
  <c r="AQ224" i="32"/>
  <c r="AZ224" i="32" s="1"/>
  <c r="BI224" i="32" s="1"/>
  <c r="AR224" i="32"/>
  <c r="BA224" i="32" s="1"/>
  <c r="AM225" i="32"/>
  <c r="AN225" i="32"/>
  <c r="AW225" i="32" s="1"/>
  <c r="BF225" i="32" s="1"/>
  <c r="AO225" i="32"/>
  <c r="AX225" i="32" s="1"/>
  <c r="BG225" i="32" s="1"/>
  <c r="AP225" i="32"/>
  <c r="AY225" i="32" s="1"/>
  <c r="BH225" i="32" s="1"/>
  <c r="AQ225" i="32"/>
  <c r="AR225" i="32"/>
  <c r="BA225" i="32" s="1"/>
  <c r="BJ225" i="32" s="1"/>
  <c r="AM226" i="32"/>
  <c r="U226" i="32" s="1"/>
  <c r="AN226" i="32"/>
  <c r="AW226" i="32" s="1"/>
  <c r="AO226" i="32"/>
  <c r="AX226" i="32" s="1"/>
  <c r="BG226" i="32" s="1"/>
  <c r="AP226" i="32"/>
  <c r="AY226" i="32" s="1"/>
  <c r="BH226" i="32" s="1"/>
  <c r="AQ226" i="32"/>
  <c r="AR226" i="32"/>
  <c r="BA226" i="32" s="1"/>
  <c r="BJ226" i="32" s="1"/>
  <c r="AM227" i="32"/>
  <c r="AN227" i="32"/>
  <c r="AW227" i="32" s="1"/>
  <c r="BF227" i="32" s="1"/>
  <c r="AO227" i="32"/>
  <c r="AX227" i="32" s="1"/>
  <c r="BG227" i="32" s="1"/>
  <c r="AP227" i="32"/>
  <c r="AY227" i="32" s="1"/>
  <c r="BH227" i="32" s="1"/>
  <c r="AQ227" i="32"/>
  <c r="AR227" i="32"/>
  <c r="BA227" i="32" s="1"/>
  <c r="BJ227" i="32" s="1"/>
  <c r="AM228" i="32"/>
  <c r="U228" i="32" s="1"/>
  <c r="AN228" i="32"/>
  <c r="AW228" i="32" s="1"/>
  <c r="BF228" i="32" s="1"/>
  <c r="AO228" i="32"/>
  <c r="AX228" i="32" s="1"/>
  <c r="BG228" i="32" s="1"/>
  <c r="AP228" i="32"/>
  <c r="AY228" i="32" s="1"/>
  <c r="BH228" i="32" s="1"/>
  <c r="AQ228" i="32"/>
  <c r="AR228" i="32"/>
  <c r="BA228" i="32" s="1"/>
  <c r="BJ228" i="32" s="1"/>
  <c r="AM229" i="32"/>
  <c r="AN229" i="32"/>
  <c r="AO229" i="32"/>
  <c r="AX229" i="32" s="1"/>
  <c r="BG229" i="32" s="1"/>
  <c r="AP229" i="32"/>
  <c r="AY229" i="32" s="1"/>
  <c r="BH229" i="32" s="1"/>
  <c r="AQ229" i="32"/>
  <c r="AZ229" i="32" s="1"/>
  <c r="AR229" i="32"/>
  <c r="BA229" i="32" s="1"/>
  <c r="BJ229" i="32" s="1"/>
  <c r="AM230" i="32"/>
  <c r="AV230" i="32" s="1"/>
  <c r="AN230" i="32"/>
  <c r="AW230" i="32" s="1"/>
  <c r="BF230" i="32" s="1"/>
  <c r="AO230" i="32"/>
  <c r="AX230" i="32" s="1"/>
  <c r="BG230" i="32" s="1"/>
  <c r="AP230" i="32"/>
  <c r="AY230" i="32" s="1"/>
  <c r="BH230" i="32" s="1"/>
  <c r="AQ230" i="32"/>
  <c r="AZ230" i="32" s="1"/>
  <c r="AR230" i="32"/>
  <c r="BA230" i="32" s="1"/>
  <c r="BJ230" i="32" s="1"/>
  <c r="AM231" i="32"/>
  <c r="AV231" i="32" s="1"/>
  <c r="AN231" i="32"/>
  <c r="AW231" i="32" s="1"/>
  <c r="BF231" i="32" s="1"/>
  <c r="AO231" i="32"/>
  <c r="AX231" i="32" s="1"/>
  <c r="BG231" i="32" s="1"/>
  <c r="AP231" i="32"/>
  <c r="AY231" i="32" s="1"/>
  <c r="BH231" i="32" s="1"/>
  <c r="AQ231" i="32"/>
  <c r="AZ231" i="32" s="1"/>
  <c r="AR231" i="32"/>
  <c r="BA231" i="32" s="1"/>
  <c r="BJ231" i="32" s="1"/>
  <c r="AM232" i="32"/>
  <c r="AV232" i="32" s="1"/>
  <c r="AN232" i="32"/>
  <c r="AW232" i="32" s="1"/>
  <c r="BF232" i="32" s="1"/>
  <c r="AO232" i="32"/>
  <c r="AX232" i="32" s="1"/>
  <c r="BG232" i="32" s="1"/>
  <c r="AP232" i="32"/>
  <c r="AY232" i="32" s="1"/>
  <c r="BH232" i="32" s="1"/>
  <c r="AQ232" i="32"/>
  <c r="AZ232" i="32" s="1"/>
  <c r="AR232" i="32"/>
  <c r="BA232" i="32" s="1"/>
  <c r="BJ232" i="32" s="1"/>
  <c r="AM233" i="32"/>
  <c r="AN233" i="32"/>
  <c r="AW233" i="32" s="1"/>
  <c r="BF233" i="32" s="1"/>
  <c r="AO233" i="32"/>
  <c r="AX233" i="32" s="1"/>
  <c r="BG233" i="32" s="1"/>
  <c r="AP233" i="32"/>
  <c r="AY233" i="32" s="1"/>
  <c r="BH233" i="32" s="1"/>
  <c r="AQ233" i="32"/>
  <c r="AR233" i="32"/>
  <c r="BA233" i="32" s="1"/>
  <c r="BJ233" i="32" s="1"/>
  <c r="AM234" i="32"/>
  <c r="U234" i="32" s="1"/>
  <c r="AN234" i="32"/>
  <c r="AW234" i="32" s="1"/>
  <c r="BF234" i="32" s="1"/>
  <c r="AO234" i="32"/>
  <c r="AX234" i="32" s="1"/>
  <c r="BG234" i="32" s="1"/>
  <c r="AP234" i="32"/>
  <c r="AY234" i="32" s="1"/>
  <c r="BH234" i="32" s="1"/>
  <c r="AQ234" i="32"/>
  <c r="AR234" i="32"/>
  <c r="BA234" i="32" s="1"/>
  <c r="BJ234" i="32" s="1"/>
  <c r="AM235" i="32"/>
  <c r="AN235" i="32"/>
  <c r="AW235" i="32" s="1"/>
  <c r="BF235" i="32" s="1"/>
  <c r="AO235" i="32"/>
  <c r="AX235" i="32" s="1"/>
  <c r="BG235" i="32" s="1"/>
  <c r="AP235" i="32"/>
  <c r="AY235" i="32" s="1"/>
  <c r="BH235" i="32" s="1"/>
  <c r="AQ235" i="32"/>
  <c r="AR235" i="32"/>
  <c r="BA235" i="32" s="1"/>
  <c r="BJ235" i="32" s="1"/>
  <c r="AM236" i="32"/>
  <c r="U236" i="32" s="1"/>
  <c r="AN236" i="32"/>
  <c r="AW236" i="32" s="1"/>
  <c r="BF236" i="32" s="1"/>
  <c r="AO236" i="32"/>
  <c r="AX236" i="32" s="1"/>
  <c r="BG236" i="32" s="1"/>
  <c r="AP236" i="32"/>
  <c r="AY236" i="32" s="1"/>
  <c r="BH236" i="32" s="1"/>
  <c r="AQ236" i="32"/>
  <c r="AR236" i="32"/>
  <c r="BA236" i="32" s="1"/>
  <c r="BJ236" i="32" s="1"/>
  <c r="AM237" i="32"/>
  <c r="AV237" i="32" s="1"/>
  <c r="U237" i="32" s="1"/>
  <c r="AN237" i="32"/>
  <c r="AW237" i="32" s="1"/>
  <c r="AO237" i="32"/>
  <c r="AX237" i="32" s="1"/>
  <c r="AP237" i="32"/>
  <c r="AY237" i="32" s="1"/>
  <c r="BH237" i="32" s="1"/>
  <c r="AQ237" i="32"/>
  <c r="AZ237" i="32" s="1"/>
  <c r="AR237" i="32"/>
  <c r="BA237" i="32" s="1"/>
  <c r="BJ237" i="32" s="1"/>
  <c r="AM238" i="32"/>
  <c r="AV238" i="32" s="1"/>
  <c r="AN238" i="32"/>
  <c r="AW238" i="32" s="1"/>
  <c r="BF238" i="32" s="1"/>
  <c r="AO238" i="32"/>
  <c r="AX238" i="32" s="1"/>
  <c r="BG238" i="32" s="1"/>
  <c r="AP238" i="32"/>
  <c r="AY238" i="32" s="1"/>
  <c r="AQ238" i="32"/>
  <c r="AZ238" i="32" s="1"/>
  <c r="AR238" i="32"/>
  <c r="BA238" i="32" s="1"/>
  <c r="AM239" i="32"/>
  <c r="AN239" i="32"/>
  <c r="AO239" i="32"/>
  <c r="AX239" i="32" s="1"/>
  <c r="BG239" i="32" s="1"/>
  <c r="AP239" i="32"/>
  <c r="AY239" i="32" s="1"/>
  <c r="BH239" i="32" s="1"/>
  <c r="AQ239" i="32"/>
  <c r="AZ239" i="32" s="1"/>
  <c r="AR239" i="32"/>
  <c r="BA239" i="32" s="1"/>
  <c r="BJ239" i="32" s="1"/>
  <c r="AM240" i="32"/>
  <c r="AV240" i="32" s="1"/>
  <c r="AN240" i="32"/>
  <c r="AW240" i="32" s="1"/>
  <c r="BF240" i="32" s="1"/>
  <c r="AO240" i="32"/>
  <c r="AX240" i="32" s="1"/>
  <c r="BG240" i="32" s="1"/>
  <c r="AP240" i="32"/>
  <c r="AY240" i="32" s="1"/>
  <c r="AQ240" i="32"/>
  <c r="AZ240" i="32" s="1"/>
  <c r="AR240" i="32"/>
  <c r="BA240" i="32" s="1"/>
  <c r="AM241" i="32"/>
  <c r="AV241" i="32" s="1"/>
  <c r="U241" i="32" s="1"/>
  <c r="AN241" i="32"/>
  <c r="AW241" i="32" s="1"/>
  <c r="AO241" i="32"/>
  <c r="AX241" i="32" s="1"/>
  <c r="BG241" i="32" s="1"/>
  <c r="AP241" i="32"/>
  <c r="AY241" i="32" s="1"/>
  <c r="BH241" i="32" s="1"/>
  <c r="AQ241" i="32"/>
  <c r="AZ241" i="32" s="1"/>
  <c r="AR241" i="32"/>
  <c r="BA241" i="32" s="1"/>
  <c r="BJ241" i="32" s="1"/>
  <c r="AM242" i="32"/>
  <c r="AV242" i="32" s="1"/>
  <c r="AN242" i="32"/>
  <c r="AW242" i="32" s="1"/>
  <c r="BF242" i="32" s="1"/>
  <c r="AO242" i="32"/>
  <c r="AX242" i="32" s="1"/>
  <c r="BG242" i="32" s="1"/>
  <c r="AP242" i="32"/>
  <c r="AY242" i="32" s="1"/>
  <c r="AQ242" i="32"/>
  <c r="AZ242" i="32" s="1"/>
  <c r="AR242" i="32"/>
  <c r="BA242" i="32" s="1"/>
  <c r="AM243" i="32"/>
  <c r="AV243" i="32" s="1"/>
  <c r="U243" i="32" s="1"/>
  <c r="AN243" i="32"/>
  <c r="AW243" i="32" s="1"/>
  <c r="AO243" i="32"/>
  <c r="AX243" i="32" s="1"/>
  <c r="BG243" i="32" s="1"/>
  <c r="AP243" i="32"/>
  <c r="AY243" i="32" s="1"/>
  <c r="BH243" i="32" s="1"/>
  <c r="AQ243" i="32"/>
  <c r="AZ243" i="32" s="1"/>
  <c r="AR243" i="32"/>
  <c r="BA243" i="32" s="1"/>
  <c r="BJ243" i="32" s="1"/>
  <c r="AM244" i="32"/>
  <c r="AV244" i="32" s="1"/>
  <c r="AN244" i="32"/>
  <c r="AW244" i="32" s="1"/>
  <c r="BF244" i="32" s="1"/>
  <c r="AO244" i="32"/>
  <c r="AX244" i="32" s="1"/>
  <c r="BG244" i="32" s="1"/>
  <c r="AP244" i="32"/>
  <c r="AY244" i="32" s="1"/>
  <c r="AQ244" i="32"/>
  <c r="AZ244" i="32" s="1"/>
  <c r="AR244" i="32"/>
  <c r="BA244" i="32" s="1"/>
  <c r="AM246" i="32"/>
  <c r="AV246" i="32" s="1"/>
  <c r="BE246" i="32" s="1"/>
  <c r="AN246" i="32"/>
  <c r="AW246" i="32" s="1"/>
  <c r="BF246" i="32" s="1"/>
  <c r="AO246" i="32"/>
  <c r="AX246" i="32" s="1"/>
  <c r="BG246" i="32" s="1"/>
  <c r="AP246" i="32"/>
  <c r="AY246" i="32" s="1"/>
  <c r="AQ246" i="32"/>
  <c r="AZ246" i="32" s="1"/>
  <c r="BI246" i="32" s="1"/>
  <c r="AR246" i="32"/>
  <c r="AM247" i="32"/>
  <c r="AN247" i="32"/>
  <c r="AW247" i="32" s="1"/>
  <c r="AO247" i="32"/>
  <c r="AX247" i="32" s="1"/>
  <c r="BG247" i="32" s="1"/>
  <c r="AP247" i="32"/>
  <c r="AY247" i="32" s="1"/>
  <c r="BH247" i="32" s="1"/>
  <c r="AQ247" i="32"/>
  <c r="AZ247" i="32" s="1"/>
  <c r="BI247" i="32" s="1"/>
  <c r="AR247" i="32"/>
  <c r="BA247" i="32" s="1"/>
  <c r="BJ247" i="32" s="1"/>
  <c r="AM248" i="32"/>
  <c r="AV248" i="32" s="1"/>
  <c r="BE248" i="32" s="1"/>
  <c r="AN248" i="32"/>
  <c r="AW248" i="32" s="1"/>
  <c r="BF248" i="32" s="1"/>
  <c r="AO248" i="32"/>
  <c r="AX248" i="32" s="1"/>
  <c r="BG248" i="32" s="1"/>
  <c r="AP248" i="32"/>
  <c r="AY248" i="32" s="1"/>
  <c r="AQ248" i="32"/>
  <c r="AZ248" i="32" s="1"/>
  <c r="BI248" i="32" s="1"/>
  <c r="AR248" i="32"/>
  <c r="AM249" i="32"/>
  <c r="AN249" i="32"/>
  <c r="AO249" i="32"/>
  <c r="AX249" i="32" s="1"/>
  <c r="BG249" i="32" s="1"/>
  <c r="AP249" i="32"/>
  <c r="AY249" i="32" s="1"/>
  <c r="BH249" i="32" s="1"/>
  <c r="AQ249" i="32"/>
  <c r="AZ249" i="32" s="1"/>
  <c r="AR249" i="32"/>
  <c r="BA249" i="32" s="1"/>
  <c r="BJ249" i="32" s="1"/>
  <c r="AM250" i="32"/>
  <c r="AV250" i="32" s="1"/>
  <c r="AN250" i="32"/>
  <c r="AW250" i="32" s="1"/>
  <c r="BF250" i="32" s="1"/>
  <c r="AO250" i="32"/>
  <c r="AX250" i="32" s="1"/>
  <c r="BG250" i="32" s="1"/>
  <c r="AP250" i="32"/>
  <c r="AY250" i="32" s="1"/>
  <c r="AQ250" i="32"/>
  <c r="AZ250" i="32" s="1"/>
  <c r="AR250" i="32"/>
  <c r="BA250" i="32" s="1"/>
  <c r="BJ250" i="32" s="1"/>
  <c r="AM251" i="32"/>
  <c r="AN251" i="32"/>
  <c r="AW251" i="32" s="1"/>
  <c r="AO251" i="32"/>
  <c r="AX251" i="32" s="1"/>
  <c r="BG251" i="32" s="1"/>
  <c r="AP251" i="32"/>
  <c r="AY251" i="32" s="1"/>
  <c r="BH251" i="32" s="1"/>
  <c r="AQ251" i="32"/>
  <c r="AZ251" i="32" s="1"/>
  <c r="AR251" i="32"/>
  <c r="BA251" i="32" s="1"/>
  <c r="BJ251" i="32" s="1"/>
  <c r="AM252" i="32"/>
  <c r="AV252" i="32" s="1"/>
  <c r="AN252" i="32"/>
  <c r="AW252" i="32" s="1"/>
  <c r="BF252" i="32" s="1"/>
  <c r="AO252" i="32"/>
  <c r="AX252" i="32" s="1"/>
  <c r="BG252" i="32" s="1"/>
  <c r="AP252" i="32"/>
  <c r="AY252" i="32" s="1"/>
  <c r="AQ252" i="32"/>
  <c r="AZ252" i="32" s="1"/>
  <c r="AR252" i="32"/>
  <c r="AM253" i="32"/>
  <c r="AN253" i="32"/>
  <c r="AW253" i="32" s="1"/>
  <c r="AO253" i="32"/>
  <c r="AX253" i="32" s="1"/>
  <c r="BG253" i="32" s="1"/>
  <c r="AP253" i="32"/>
  <c r="AY253" i="32" s="1"/>
  <c r="BH253" i="32" s="1"/>
  <c r="AQ253" i="32"/>
  <c r="AZ253" i="32" s="1"/>
  <c r="AR253" i="32"/>
  <c r="BA253" i="32" s="1"/>
  <c r="BJ253" i="32" s="1"/>
  <c r="AM254" i="32"/>
  <c r="AV254" i="32" s="1"/>
  <c r="AN254" i="32"/>
  <c r="AW254" i="32" s="1"/>
  <c r="BF254" i="32" s="1"/>
  <c r="AO254" i="32"/>
  <c r="AX254" i="32" s="1"/>
  <c r="BG254" i="32" s="1"/>
  <c r="AP254" i="32"/>
  <c r="AY254" i="32" s="1"/>
  <c r="AQ254" i="32"/>
  <c r="AZ254" i="32" s="1"/>
  <c r="AR254" i="32"/>
  <c r="AM255" i="32"/>
  <c r="AN255" i="32"/>
  <c r="AO255" i="32"/>
  <c r="AX255" i="32" s="1"/>
  <c r="BG255" i="32" s="1"/>
  <c r="AP255" i="32"/>
  <c r="AY255" i="32" s="1"/>
  <c r="BH255" i="32" s="1"/>
  <c r="AQ255" i="32"/>
  <c r="AZ255" i="32" s="1"/>
  <c r="AR255" i="32"/>
  <c r="BA255" i="32" s="1"/>
  <c r="BJ255" i="32" s="1"/>
  <c r="AM256" i="32"/>
  <c r="AV256" i="32" s="1"/>
  <c r="AN256" i="32"/>
  <c r="AW256" i="32" s="1"/>
  <c r="BF256" i="32" s="1"/>
  <c r="V256" i="32" s="1"/>
  <c r="AO256" i="32"/>
  <c r="AX256" i="32" s="1"/>
  <c r="BG256" i="32" s="1"/>
  <c r="AP256" i="32"/>
  <c r="AY256" i="32" s="1"/>
  <c r="AQ256" i="32"/>
  <c r="AZ256" i="32" s="1"/>
  <c r="AR256" i="32"/>
  <c r="BA256" i="32" s="1"/>
  <c r="BJ256" i="32" s="1"/>
  <c r="Z256" i="32" s="1"/>
  <c r="AM257" i="32"/>
  <c r="AN257" i="32"/>
  <c r="AW257" i="32" s="1"/>
  <c r="AO257" i="32"/>
  <c r="AX257" i="32" s="1"/>
  <c r="BG257" i="32" s="1"/>
  <c r="AP257" i="32"/>
  <c r="AY257" i="32" s="1"/>
  <c r="BH257" i="32" s="1"/>
  <c r="AQ257" i="32"/>
  <c r="AZ257" i="32" s="1"/>
  <c r="AR257" i="32"/>
  <c r="BA257" i="32" s="1"/>
  <c r="BJ257" i="32" s="1"/>
  <c r="AM258" i="32"/>
  <c r="AV258" i="32" s="1"/>
  <c r="AN258" i="32"/>
  <c r="AW258" i="32" s="1"/>
  <c r="BF258" i="32" s="1"/>
  <c r="AO258" i="32"/>
  <c r="AX258" i="32" s="1"/>
  <c r="BG258" i="32" s="1"/>
  <c r="AP258" i="32"/>
  <c r="AY258" i="32" s="1"/>
  <c r="AQ258" i="32"/>
  <c r="AZ258" i="32" s="1"/>
  <c r="AR258" i="32"/>
  <c r="BA258" i="32" s="1"/>
  <c r="AM259" i="32"/>
  <c r="AN259" i="32"/>
  <c r="AW259" i="32" s="1"/>
  <c r="AO259" i="32"/>
  <c r="AX259" i="32" s="1"/>
  <c r="BG259" i="32" s="1"/>
  <c r="AP259" i="32"/>
  <c r="AY259" i="32" s="1"/>
  <c r="BH259" i="32" s="1"/>
  <c r="AQ259" i="32"/>
  <c r="AZ259" i="32" s="1"/>
  <c r="AR259" i="32"/>
  <c r="BA259" i="32" s="1"/>
  <c r="BJ259" i="32" s="1"/>
  <c r="AM260" i="32"/>
  <c r="AV260" i="32" s="1"/>
  <c r="AN260" i="32"/>
  <c r="AW260" i="32" s="1"/>
  <c r="BF260" i="32" s="1"/>
  <c r="AO260" i="32"/>
  <c r="AX260" i="32" s="1"/>
  <c r="BG260" i="32" s="1"/>
  <c r="AP260" i="32"/>
  <c r="AY260" i="32" s="1"/>
  <c r="AQ260" i="32"/>
  <c r="AZ260" i="32" s="1"/>
  <c r="AR260" i="32"/>
  <c r="BA260" i="32" s="1"/>
  <c r="AM261" i="32"/>
  <c r="AN261" i="32"/>
  <c r="AO261" i="32"/>
  <c r="AX261" i="32" s="1"/>
  <c r="BG261" i="32" s="1"/>
  <c r="AP261" i="32"/>
  <c r="AY261" i="32" s="1"/>
  <c r="BH261" i="32" s="1"/>
  <c r="AQ261" i="32"/>
  <c r="AZ261" i="32" s="1"/>
  <c r="AR261" i="32"/>
  <c r="BA261" i="32" s="1"/>
  <c r="BJ261" i="32" s="1"/>
  <c r="AM262" i="32"/>
  <c r="AV262" i="32" s="1"/>
  <c r="AN262" i="32"/>
  <c r="AW262" i="32" s="1"/>
  <c r="BF262" i="32" s="1"/>
  <c r="AO262" i="32"/>
  <c r="AX262" i="32" s="1"/>
  <c r="BG262" i="32" s="1"/>
  <c r="AP262" i="32"/>
  <c r="AY262" i="32" s="1"/>
  <c r="AQ262" i="32"/>
  <c r="AZ262" i="32" s="1"/>
  <c r="AR262" i="32"/>
  <c r="BA262" i="32" s="1"/>
  <c r="AM263" i="32"/>
  <c r="AV263" i="32" s="1"/>
  <c r="AN263" i="32"/>
  <c r="AW263" i="32" s="1"/>
  <c r="BF263" i="32" s="1"/>
  <c r="AO263" i="32"/>
  <c r="AX263" i="32" s="1"/>
  <c r="BG263" i="32" s="1"/>
  <c r="AP263" i="32"/>
  <c r="AY263" i="32" s="1"/>
  <c r="BH263" i="32" s="1"/>
  <c r="AQ263" i="32"/>
  <c r="AZ263" i="32" s="1"/>
  <c r="BI263" i="32" s="1"/>
  <c r="AR263" i="32"/>
  <c r="BA263" i="32" s="1"/>
  <c r="BJ263" i="32" s="1"/>
  <c r="AM264" i="32"/>
  <c r="AN264" i="32"/>
  <c r="AO264" i="32"/>
  <c r="AP264" i="32"/>
  <c r="AQ264" i="32"/>
  <c r="AR264" i="32"/>
  <c r="AM265" i="32"/>
  <c r="AN265" i="32"/>
  <c r="AW265" i="32" s="1"/>
  <c r="BF265" i="32" s="1"/>
  <c r="AO265" i="32"/>
  <c r="AX265" i="32" s="1"/>
  <c r="BG265" i="32" s="1"/>
  <c r="AP265" i="32"/>
  <c r="AY265" i="32" s="1"/>
  <c r="BH265" i="32" s="1"/>
  <c r="AQ265" i="32"/>
  <c r="AZ265" i="32" s="1"/>
  <c r="BI265" i="32" s="1"/>
  <c r="AR265" i="32"/>
  <c r="BA265" i="32" s="1"/>
  <c r="BJ265" i="32" s="1"/>
  <c r="AM266" i="32"/>
  <c r="AN266" i="32"/>
  <c r="AW266" i="32" s="1"/>
  <c r="BF266" i="32" s="1"/>
  <c r="AO266" i="32"/>
  <c r="AX266" i="32" s="1"/>
  <c r="BG266" i="32" s="1"/>
  <c r="AP266" i="32"/>
  <c r="AY266" i="32" s="1"/>
  <c r="BH266" i="32" s="1"/>
  <c r="AQ266" i="32"/>
  <c r="AZ266" i="32" s="1"/>
  <c r="BI266" i="32" s="1"/>
  <c r="AR266" i="32"/>
  <c r="BA266" i="32" s="1"/>
  <c r="BJ266" i="32" s="1"/>
  <c r="AM267" i="32"/>
  <c r="U267" i="32" s="1"/>
  <c r="AN267" i="32"/>
  <c r="AW267" i="32" s="1"/>
  <c r="BF267" i="32" s="1"/>
  <c r="AO267" i="32"/>
  <c r="AX267" i="32" s="1"/>
  <c r="BG267" i="32" s="1"/>
  <c r="AP267" i="32"/>
  <c r="AY267" i="32" s="1"/>
  <c r="BH267" i="32" s="1"/>
  <c r="AQ267" i="32"/>
  <c r="AR267" i="32"/>
  <c r="AM268" i="32"/>
  <c r="AN268" i="32"/>
  <c r="AW268" i="32" s="1"/>
  <c r="BF268" i="32" s="1"/>
  <c r="AO268" i="32"/>
  <c r="AX268" i="32" s="1"/>
  <c r="BG268" i="32" s="1"/>
  <c r="AP268" i="32"/>
  <c r="AY268" i="32" s="1"/>
  <c r="BH268" i="32" s="1"/>
  <c r="AQ268" i="32"/>
  <c r="AZ268" i="32" s="1"/>
  <c r="BI268" i="32" s="1"/>
  <c r="AR268" i="32"/>
  <c r="BA268" i="32" s="1"/>
  <c r="BJ268" i="32" s="1"/>
  <c r="AM269" i="32"/>
  <c r="U269" i="32" s="1"/>
  <c r="AN269" i="32"/>
  <c r="AW269" i="32" s="1"/>
  <c r="BF269" i="32" s="1"/>
  <c r="AO269" i="32"/>
  <c r="AX269" i="32" s="1"/>
  <c r="BG269" i="32" s="1"/>
  <c r="AP269" i="32"/>
  <c r="AY269" i="32" s="1"/>
  <c r="BH269" i="32" s="1"/>
  <c r="AQ269" i="32"/>
  <c r="AZ269" i="32" s="1"/>
  <c r="BI269" i="32" s="1"/>
  <c r="AR269" i="32"/>
  <c r="BA269" i="32" s="1"/>
  <c r="BJ269" i="32" s="1"/>
  <c r="AM270" i="32"/>
  <c r="AN270" i="32"/>
  <c r="AW270" i="32" s="1"/>
  <c r="BF270" i="32" s="1"/>
  <c r="AO270" i="32"/>
  <c r="AX270" i="32" s="1"/>
  <c r="BG270" i="32" s="1"/>
  <c r="AP270" i="32"/>
  <c r="AY270" i="32" s="1"/>
  <c r="BH270" i="32" s="1"/>
  <c r="AQ270" i="32"/>
  <c r="AZ270" i="32" s="1"/>
  <c r="BI270" i="32" s="1"/>
  <c r="AR270" i="32"/>
  <c r="BA270" i="32" s="1"/>
  <c r="BJ270" i="32" s="1"/>
  <c r="AN271" i="32"/>
  <c r="AW271" i="32" s="1"/>
  <c r="BF271" i="32" s="1"/>
  <c r="AO271" i="32"/>
  <c r="AX271" i="32" s="1"/>
  <c r="BG271" i="32" s="1"/>
  <c r="AP271" i="32"/>
  <c r="AY271" i="32" s="1"/>
  <c r="BH271" i="32" s="1"/>
  <c r="AQ271" i="32"/>
  <c r="AZ271" i="32" s="1"/>
  <c r="BI271" i="32" s="1"/>
  <c r="AR271" i="32"/>
  <c r="BA271" i="32" s="1"/>
  <c r="BJ271" i="32" s="1"/>
  <c r="AN272" i="32"/>
  <c r="AO272" i="32"/>
  <c r="AP272" i="32"/>
  <c r="AY272" i="32" s="1"/>
  <c r="BH272" i="32" s="1"/>
  <c r="AQ272" i="32"/>
  <c r="AZ272" i="32" s="1"/>
  <c r="BI272" i="32" s="1"/>
  <c r="AR272" i="32"/>
  <c r="BA272" i="32" s="1"/>
  <c r="BJ272" i="32" s="1"/>
  <c r="AN273" i="32"/>
  <c r="AW273" i="32" s="1"/>
  <c r="BF273" i="32" s="1"/>
  <c r="AO273" i="32"/>
  <c r="AX273" i="32" s="1"/>
  <c r="BG273" i="32" s="1"/>
  <c r="AP273" i="32"/>
  <c r="AY273" i="32" s="1"/>
  <c r="BH273" i="32" s="1"/>
  <c r="AQ273" i="32"/>
  <c r="AZ273" i="32" s="1"/>
  <c r="BI273" i="32" s="1"/>
  <c r="AR273" i="32"/>
  <c r="BA273" i="32" s="1"/>
  <c r="BJ273" i="32" s="1"/>
  <c r="AN274" i="32"/>
  <c r="AW274" i="32" s="1"/>
  <c r="BF274" i="32" s="1"/>
  <c r="AO274" i="32"/>
  <c r="AX274" i="32" s="1"/>
  <c r="BG274" i="32" s="1"/>
  <c r="AP274" i="32"/>
  <c r="AY274" i="32" s="1"/>
  <c r="BH274" i="32" s="1"/>
  <c r="AQ274" i="32"/>
  <c r="AZ274" i="32" s="1"/>
  <c r="BI274" i="32" s="1"/>
  <c r="AR274" i="32"/>
  <c r="BA274" i="32" s="1"/>
  <c r="BJ274" i="32" s="1"/>
  <c r="AM275" i="32"/>
  <c r="AN275" i="32"/>
  <c r="AW275" i="32" s="1"/>
  <c r="BF275" i="32" s="1"/>
  <c r="AO275" i="32"/>
  <c r="AX275" i="32" s="1"/>
  <c r="BG275" i="32" s="1"/>
  <c r="AP275" i="32"/>
  <c r="AY275" i="32" s="1"/>
  <c r="BH275" i="32" s="1"/>
  <c r="AQ275" i="32"/>
  <c r="AZ275" i="32" s="1"/>
  <c r="BI275" i="32" s="1"/>
  <c r="AR275" i="32"/>
  <c r="BA275" i="32" s="1"/>
  <c r="BJ275" i="32" s="1"/>
  <c r="AM276" i="32"/>
  <c r="AN276" i="32"/>
  <c r="AW276" i="32" s="1"/>
  <c r="BF276" i="32" s="1"/>
  <c r="AO276" i="32"/>
  <c r="AX276" i="32" s="1"/>
  <c r="BG276" i="32" s="1"/>
  <c r="AP276" i="32"/>
  <c r="AQ276" i="32"/>
  <c r="AR276" i="32"/>
  <c r="BA276" i="32" s="1"/>
  <c r="BJ276" i="32" s="1"/>
  <c r="AM277" i="32"/>
  <c r="AN277" i="32"/>
  <c r="AW277" i="32" s="1"/>
  <c r="BF277" i="32" s="1"/>
  <c r="AO277" i="32"/>
  <c r="AX277" i="32" s="1"/>
  <c r="BG277" i="32" s="1"/>
  <c r="AP277" i="32"/>
  <c r="AY277" i="32" s="1"/>
  <c r="BH277" i="32" s="1"/>
  <c r="AQ277" i="32"/>
  <c r="AZ277" i="32" s="1"/>
  <c r="BI277" i="32" s="1"/>
  <c r="AR277" i="32"/>
  <c r="BA277" i="32" s="1"/>
  <c r="BJ277" i="32" s="1"/>
  <c r="AM278" i="32"/>
  <c r="AN278" i="32"/>
  <c r="AW278" i="32" s="1"/>
  <c r="BF278" i="32" s="1"/>
  <c r="AO278" i="32"/>
  <c r="AX278" i="32" s="1"/>
  <c r="BG278" i="32" s="1"/>
  <c r="AP278" i="32"/>
  <c r="AY278" i="32" s="1"/>
  <c r="BH278" i="32" s="1"/>
  <c r="AQ278" i="32"/>
  <c r="AZ278" i="32" s="1"/>
  <c r="BI278" i="32" s="1"/>
  <c r="AR278" i="32"/>
  <c r="BA278" i="32" s="1"/>
  <c r="BJ278" i="32" s="1"/>
  <c r="AM279" i="32"/>
  <c r="AN279" i="32"/>
  <c r="AW279" i="32" s="1"/>
  <c r="BF279" i="32" s="1"/>
  <c r="AO279" i="32"/>
  <c r="AX279" i="32" s="1"/>
  <c r="BG279" i="32" s="1"/>
  <c r="AP279" i="32"/>
  <c r="AY279" i="32" s="1"/>
  <c r="BH279" i="32" s="1"/>
  <c r="AQ279" i="32"/>
  <c r="AZ279" i="32" s="1"/>
  <c r="BI279" i="32" s="1"/>
  <c r="AR279" i="32"/>
  <c r="BA279" i="32" s="1"/>
  <c r="BJ279" i="32" s="1"/>
  <c r="AM280" i="32"/>
  <c r="AN280" i="32"/>
  <c r="AW280" i="32" s="1"/>
  <c r="BF280" i="32" s="1"/>
  <c r="AO280" i="32"/>
  <c r="AX280" i="32" s="1"/>
  <c r="BG280" i="32" s="1"/>
  <c r="AP280" i="32"/>
  <c r="AY280" i="32" s="1"/>
  <c r="BH280" i="32" s="1"/>
  <c r="AQ280" i="32"/>
  <c r="AZ280" i="32" s="1"/>
  <c r="BI280" i="32" s="1"/>
  <c r="AR280" i="32"/>
  <c r="BA280" i="32" s="1"/>
  <c r="BJ280" i="32" s="1"/>
  <c r="AM281" i="32"/>
  <c r="AN281" i="32"/>
  <c r="AW281" i="32" s="1"/>
  <c r="BF281" i="32" s="1"/>
  <c r="AO281" i="32"/>
  <c r="AX281" i="32" s="1"/>
  <c r="BG281" i="32" s="1"/>
  <c r="AP281" i="32"/>
  <c r="AY281" i="32" s="1"/>
  <c r="BH281" i="32" s="1"/>
  <c r="AQ281" i="32"/>
  <c r="AZ281" i="32" s="1"/>
  <c r="BI281" i="32" s="1"/>
  <c r="AR281" i="32"/>
  <c r="BA281" i="32" s="1"/>
  <c r="BJ281" i="32" s="1"/>
  <c r="AM282" i="32"/>
  <c r="AN282" i="32"/>
  <c r="AW282" i="32" s="1"/>
  <c r="BF282" i="32" s="1"/>
  <c r="AO282" i="32"/>
  <c r="AX282" i="32" s="1"/>
  <c r="BG282" i="32" s="1"/>
  <c r="AP282" i="32"/>
  <c r="AY282" i="32" s="1"/>
  <c r="BH282" i="32" s="1"/>
  <c r="AQ282" i="32"/>
  <c r="AZ282" i="32" s="1"/>
  <c r="BI282" i="32" s="1"/>
  <c r="AR282" i="32"/>
  <c r="BA282" i="32" s="1"/>
  <c r="BJ282" i="32" s="1"/>
  <c r="AM283" i="32"/>
  <c r="AN283" i="32"/>
  <c r="AW283" i="32" s="1"/>
  <c r="BF283" i="32" s="1"/>
  <c r="AO283" i="32"/>
  <c r="AX283" i="32" s="1"/>
  <c r="BG283" i="32" s="1"/>
  <c r="AP283" i="32"/>
  <c r="AY283" i="32" s="1"/>
  <c r="BH283" i="32" s="1"/>
  <c r="AQ283" i="32"/>
  <c r="AZ283" i="32" s="1"/>
  <c r="BI283" i="32" s="1"/>
  <c r="AR283" i="32"/>
  <c r="BA283" i="32" s="1"/>
  <c r="BJ283" i="32" s="1"/>
  <c r="AM284" i="32"/>
  <c r="AN284" i="32"/>
  <c r="AW284" i="32" s="1"/>
  <c r="BF284" i="32" s="1"/>
  <c r="AO284" i="32"/>
  <c r="AX284" i="32" s="1"/>
  <c r="BG284" i="32" s="1"/>
  <c r="AP284" i="32"/>
  <c r="AY284" i="32" s="1"/>
  <c r="BH284" i="32" s="1"/>
  <c r="AQ284" i="32"/>
  <c r="AZ284" i="32" s="1"/>
  <c r="BI284" i="32" s="1"/>
  <c r="AR284" i="32"/>
  <c r="BA284" i="32" s="1"/>
  <c r="BJ284" i="32" s="1"/>
  <c r="AM285" i="32"/>
  <c r="AN285" i="32"/>
  <c r="AW285" i="32" s="1"/>
  <c r="BF285" i="32" s="1"/>
  <c r="AO285" i="32"/>
  <c r="AX285" i="32" s="1"/>
  <c r="BG285" i="32" s="1"/>
  <c r="AP285" i="32"/>
  <c r="AY285" i="32" s="1"/>
  <c r="BH285" i="32" s="1"/>
  <c r="AQ285" i="32"/>
  <c r="AZ285" i="32" s="1"/>
  <c r="BI285" i="32" s="1"/>
  <c r="AR285" i="32"/>
  <c r="BA285" i="32" s="1"/>
  <c r="BJ285" i="32" s="1"/>
  <c r="AM286" i="32"/>
  <c r="AN286" i="32"/>
  <c r="AW286" i="32" s="1"/>
  <c r="BF286" i="32" s="1"/>
  <c r="AO286" i="32"/>
  <c r="AX286" i="32" s="1"/>
  <c r="BG286" i="32" s="1"/>
  <c r="AP286" i="32"/>
  <c r="AY286" i="32" s="1"/>
  <c r="BH286" i="32" s="1"/>
  <c r="AQ286" i="32"/>
  <c r="AZ286" i="32" s="1"/>
  <c r="BI286" i="32" s="1"/>
  <c r="AR286" i="32"/>
  <c r="BA286" i="32" s="1"/>
  <c r="BJ286" i="32" s="1"/>
  <c r="AM287" i="32"/>
  <c r="AN287" i="32"/>
  <c r="AO287" i="32"/>
  <c r="AX287" i="32" s="1"/>
  <c r="BG287" i="32" s="1"/>
  <c r="AP287" i="32"/>
  <c r="AY287" i="32" s="1"/>
  <c r="BH287" i="32" s="1"/>
  <c r="AQ287" i="32"/>
  <c r="AZ287" i="32" s="1"/>
  <c r="BI287" i="32" s="1"/>
  <c r="AR287" i="32"/>
  <c r="BA287" i="32" s="1"/>
  <c r="BJ287" i="32" s="1"/>
  <c r="AM288" i="32"/>
  <c r="AN288" i="32"/>
  <c r="AW288" i="32" s="1"/>
  <c r="BF288" i="32" s="1"/>
  <c r="AO288" i="32"/>
  <c r="AX288" i="32" s="1"/>
  <c r="BG288" i="32" s="1"/>
  <c r="AP288" i="32"/>
  <c r="AY288" i="32" s="1"/>
  <c r="BH288" i="32" s="1"/>
  <c r="AQ288" i="32"/>
  <c r="AZ288" i="32" s="1"/>
  <c r="BI288" i="32" s="1"/>
  <c r="AR288" i="32"/>
  <c r="BA288" i="32" s="1"/>
  <c r="BJ288" i="32" s="1"/>
  <c r="AM289" i="32"/>
  <c r="AN289" i="32"/>
  <c r="AW289" i="32" s="1"/>
  <c r="BF289" i="32" s="1"/>
  <c r="AO289" i="32"/>
  <c r="AX289" i="32" s="1"/>
  <c r="BG289" i="32" s="1"/>
  <c r="AP289" i="32"/>
  <c r="AY289" i="32" s="1"/>
  <c r="BH289" i="32" s="1"/>
  <c r="AQ289" i="32"/>
  <c r="AZ289" i="32" s="1"/>
  <c r="BI289" i="32" s="1"/>
  <c r="AR289" i="32"/>
  <c r="BA289" i="32" s="1"/>
  <c r="BJ289" i="32" s="1"/>
  <c r="AM290" i="32"/>
  <c r="AN290" i="32"/>
  <c r="AW290" i="32" s="1"/>
  <c r="BF290" i="32" s="1"/>
  <c r="AO290" i="32"/>
  <c r="AX290" i="32" s="1"/>
  <c r="BG290" i="32" s="1"/>
  <c r="AP290" i="32"/>
  <c r="AY290" i="32" s="1"/>
  <c r="BH290" i="32" s="1"/>
  <c r="AQ290" i="32"/>
  <c r="AZ290" i="32" s="1"/>
  <c r="BI290" i="32" s="1"/>
  <c r="AR290" i="32"/>
  <c r="AM12" i="32"/>
  <c r="AN12" i="32"/>
  <c r="AW12" i="32" s="1"/>
  <c r="BF12" i="32" s="1"/>
  <c r="AO12" i="32"/>
  <c r="AX12" i="32" s="1"/>
  <c r="BG12" i="32" s="1"/>
  <c r="AP12" i="32"/>
  <c r="AY12" i="32" s="1"/>
  <c r="BH12" i="32" s="1"/>
  <c r="AQ12" i="32"/>
  <c r="AR12" i="32"/>
  <c r="BA12" i="32" s="1"/>
  <c r="BJ12" i="32" s="1"/>
  <c r="AM13" i="32"/>
  <c r="AV13" i="32" s="1"/>
  <c r="BE13" i="32" s="1"/>
  <c r="AN13" i="32"/>
  <c r="AW13" i="32" s="1"/>
  <c r="BF13" i="32" s="1"/>
  <c r="AO13" i="32"/>
  <c r="AP13" i="32"/>
  <c r="AY13" i="32" s="1"/>
  <c r="BH13" i="32" s="1"/>
  <c r="AQ13" i="32"/>
  <c r="AZ13" i="32" s="1"/>
  <c r="BI13" i="32" s="1"/>
  <c r="AR13" i="32"/>
  <c r="BA13" i="32" s="1"/>
  <c r="BJ13" i="32" s="1"/>
  <c r="U14" i="32"/>
  <c r="Y14" i="32"/>
  <c r="AR11" i="32"/>
  <c r="BA11" i="32" s="1"/>
  <c r="BJ11" i="32" s="1"/>
  <c r="AN11" i="32"/>
  <c r="AO11" i="32"/>
  <c r="AX11" i="32" s="1"/>
  <c r="BG11" i="32" s="1"/>
  <c r="AP11" i="32"/>
  <c r="AY11" i="32" s="1"/>
  <c r="BH11" i="32" s="1"/>
  <c r="AQ11" i="32"/>
  <c r="AZ11" i="32" s="1"/>
  <c r="BI11" i="32" s="1"/>
  <c r="AB116" i="32"/>
  <c r="AC11" i="32"/>
  <c r="U173" i="32"/>
  <c r="U20" i="32"/>
  <c r="V20" i="32"/>
  <c r="W20" i="32"/>
  <c r="X20" i="32"/>
  <c r="Y20" i="32"/>
  <c r="Z20" i="32"/>
  <c r="U21" i="32"/>
  <c r="V21" i="32"/>
  <c r="W21" i="32"/>
  <c r="X21" i="32"/>
  <c r="Y21" i="32"/>
  <c r="U22" i="32"/>
  <c r="V22" i="32"/>
  <c r="W22" i="32"/>
  <c r="Y22" i="32"/>
  <c r="Z22" i="32"/>
  <c r="U23" i="32"/>
  <c r="W23" i="32"/>
  <c r="X23" i="32"/>
  <c r="Y23" i="32"/>
  <c r="Z23" i="32"/>
  <c r="U24" i="32"/>
  <c r="V24" i="32"/>
  <c r="W24" i="32"/>
  <c r="X24" i="32"/>
  <c r="Y24" i="32"/>
  <c r="Z24" i="32"/>
  <c r="U25" i="32"/>
  <c r="V25" i="32"/>
  <c r="Y25" i="32"/>
  <c r="Z25" i="32"/>
  <c r="U26" i="32"/>
  <c r="V26" i="32"/>
  <c r="W26" i="32"/>
  <c r="X26" i="32"/>
  <c r="Y26" i="32"/>
  <c r="Z26" i="32"/>
  <c r="U27" i="32"/>
  <c r="V27" i="32"/>
  <c r="W27" i="32"/>
  <c r="X27" i="32"/>
  <c r="U28" i="32"/>
  <c r="V28" i="32"/>
  <c r="W28" i="32"/>
  <c r="X28" i="32"/>
  <c r="Y28" i="32"/>
  <c r="Z28" i="32"/>
  <c r="U29" i="32"/>
  <c r="V29" i="32"/>
  <c r="W29" i="32"/>
  <c r="X29" i="32"/>
  <c r="Y29" i="32"/>
  <c r="Z29" i="32"/>
  <c r="U30" i="32"/>
  <c r="X30" i="32"/>
  <c r="Y30" i="32"/>
  <c r="Z30" i="32"/>
  <c r="U31" i="32"/>
  <c r="U32" i="32"/>
  <c r="U33" i="32"/>
  <c r="U34" i="32"/>
  <c r="W35" i="32"/>
  <c r="X35" i="32"/>
  <c r="Y35" i="32"/>
  <c r="Z35" i="32"/>
  <c r="V36" i="32"/>
  <c r="W36" i="32"/>
  <c r="X36" i="32"/>
  <c r="Y36" i="32"/>
  <c r="V37" i="32"/>
  <c r="W37" i="32"/>
  <c r="X37" i="32"/>
  <c r="Y37" i="32"/>
  <c r="Z37" i="32"/>
  <c r="V38" i="32"/>
  <c r="W38" i="32"/>
  <c r="X38" i="32"/>
  <c r="Y38" i="32"/>
  <c r="Z38" i="32"/>
  <c r="U39" i="32"/>
  <c r="W39" i="32"/>
  <c r="X39" i="32"/>
  <c r="Y39" i="32"/>
  <c r="Z39" i="32"/>
  <c r="U40" i="32"/>
  <c r="V40" i="32"/>
  <c r="X40" i="32"/>
  <c r="Y40" i="32"/>
  <c r="U41" i="32"/>
  <c r="V41" i="32"/>
  <c r="Y41" i="32"/>
  <c r="Z41" i="32"/>
  <c r="U42" i="32"/>
  <c r="V42" i="32"/>
  <c r="W42" i="32"/>
  <c r="X42" i="32"/>
  <c r="Y42" i="32"/>
  <c r="Z42" i="32"/>
  <c r="U43" i="32"/>
  <c r="V43" i="32"/>
  <c r="W43" i="32"/>
  <c r="Z43" i="32"/>
  <c r="U44" i="32"/>
  <c r="V44" i="32"/>
  <c r="W44" i="32"/>
  <c r="X44" i="32"/>
  <c r="Y44" i="32"/>
  <c r="Z44" i="32"/>
  <c r="U45" i="32"/>
  <c r="V45" i="32"/>
  <c r="W45" i="32"/>
  <c r="Z45" i="32"/>
  <c r="U46" i="32"/>
  <c r="V46" i="32"/>
  <c r="W46" i="32"/>
  <c r="Z46" i="32"/>
  <c r="U47" i="32"/>
  <c r="V47" i="32"/>
  <c r="Z47" i="32"/>
  <c r="U48" i="32"/>
  <c r="V48" i="32"/>
  <c r="W48" i="32"/>
  <c r="X48" i="32"/>
  <c r="Y48" i="32"/>
  <c r="Z48" i="32"/>
  <c r="U49" i="32"/>
  <c r="V49" i="32"/>
  <c r="W49" i="32"/>
  <c r="Z49" i="32"/>
  <c r="U50" i="32"/>
  <c r="V50" i="32"/>
  <c r="W50" i="32"/>
  <c r="X50" i="32"/>
  <c r="Y50" i="32"/>
  <c r="Z50" i="32"/>
  <c r="U51" i="32"/>
  <c r="V51" i="32"/>
  <c r="W51" i="32"/>
  <c r="Z51" i="32"/>
  <c r="U52" i="32"/>
  <c r="V52" i="32"/>
  <c r="W52" i="32"/>
  <c r="X52" i="32"/>
  <c r="Y52" i="32"/>
  <c r="Z52" i="32"/>
  <c r="U53" i="32"/>
  <c r="W53" i="32"/>
  <c r="U54" i="32"/>
  <c r="X54" i="32"/>
  <c r="Y54" i="32"/>
  <c r="U55" i="32"/>
  <c r="V55" i="32"/>
  <c r="U56" i="32"/>
  <c r="V56" i="32"/>
  <c r="W56" i="32"/>
  <c r="X56" i="32"/>
  <c r="Y56" i="32"/>
  <c r="Z56" i="32"/>
  <c r="U57" i="32"/>
  <c r="V57" i="32"/>
  <c r="W57" i="32"/>
  <c r="X57" i="32"/>
  <c r="U58" i="32"/>
  <c r="X58" i="32"/>
  <c r="Y58" i="32"/>
  <c r="Z58" i="32"/>
  <c r="U59" i="32"/>
  <c r="V59" i="32"/>
  <c r="W59" i="32"/>
  <c r="X59" i="32"/>
  <c r="Y59" i="32"/>
  <c r="Z59" i="32"/>
  <c r="U60" i="32"/>
  <c r="X60" i="32"/>
  <c r="Y60" i="32"/>
  <c r="Z60" i="32"/>
  <c r="U61" i="32"/>
  <c r="V61" i="32"/>
  <c r="X61" i="32"/>
  <c r="Y61" i="32"/>
  <c r="Z61" i="32"/>
  <c r="U62" i="32"/>
  <c r="X62" i="32"/>
  <c r="Y62" i="32"/>
  <c r="Z62" i="32"/>
  <c r="U63" i="32"/>
  <c r="W63" i="32"/>
  <c r="X63" i="32"/>
  <c r="Y63" i="32"/>
  <c r="Z63" i="32"/>
  <c r="U64" i="32"/>
  <c r="X64" i="32"/>
  <c r="Y64" i="32"/>
  <c r="Z64" i="32"/>
  <c r="U65" i="32"/>
  <c r="V65" i="32"/>
  <c r="Y65" i="32"/>
  <c r="Z65" i="32"/>
  <c r="U66" i="32"/>
  <c r="X66" i="32"/>
  <c r="Y66" i="32"/>
  <c r="Z66" i="32"/>
  <c r="U67" i="32"/>
  <c r="W67" i="32"/>
  <c r="X67" i="32"/>
  <c r="Y67" i="32"/>
  <c r="Z67" i="32"/>
  <c r="U68" i="32"/>
  <c r="X68" i="32"/>
  <c r="Z68" i="32"/>
  <c r="U69" i="32"/>
  <c r="V69" i="32"/>
  <c r="W69" i="32"/>
  <c r="X69" i="32"/>
  <c r="Y69" i="32"/>
  <c r="Z69" i="32"/>
  <c r="U70" i="32"/>
  <c r="Z70" i="32"/>
  <c r="U71" i="32"/>
  <c r="W71" i="32"/>
  <c r="X71" i="32"/>
  <c r="Y71" i="32"/>
  <c r="Z71" i="32"/>
  <c r="U72" i="32"/>
  <c r="X72" i="32"/>
  <c r="Z72" i="32"/>
  <c r="U73" i="32"/>
  <c r="V73" i="32"/>
  <c r="W73" i="32"/>
  <c r="X73" i="32"/>
  <c r="Y73" i="32"/>
  <c r="Z73" i="32"/>
  <c r="U74" i="32"/>
  <c r="X74" i="32"/>
  <c r="Y74" i="32"/>
  <c r="Z74" i="32"/>
  <c r="U75" i="32"/>
  <c r="V75" i="32"/>
  <c r="W75" i="32"/>
  <c r="X75" i="32"/>
  <c r="Y75" i="32"/>
  <c r="Z75" i="32"/>
  <c r="U76" i="32"/>
  <c r="X76" i="32"/>
  <c r="Y76" i="32"/>
  <c r="Z76" i="32"/>
  <c r="U77" i="32"/>
  <c r="V77" i="32"/>
  <c r="W77" i="32"/>
  <c r="X77" i="32"/>
  <c r="Y77" i="32"/>
  <c r="Z77" i="32"/>
  <c r="U78" i="32"/>
  <c r="X78" i="32"/>
  <c r="Y78" i="32"/>
  <c r="Z78" i="32"/>
  <c r="U79" i="32"/>
  <c r="V79" i="32"/>
  <c r="W79" i="32"/>
  <c r="X79" i="32"/>
  <c r="Y79" i="32"/>
  <c r="Z79" i="32"/>
  <c r="U80" i="32"/>
  <c r="X80" i="32"/>
  <c r="Z80" i="32"/>
  <c r="U81" i="32"/>
  <c r="W81" i="32"/>
  <c r="X81" i="32"/>
  <c r="Y81" i="32"/>
  <c r="Z81" i="32"/>
  <c r="U82" i="32"/>
  <c r="X82" i="32"/>
  <c r="Y82" i="32"/>
  <c r="Z82" i="32"/>
  <c r="U83" i="32"/>
  <c r="X83" i="32"/>
  <c r="Z83" i="32"/>
  <c r="U84" i="32"/>
  <c r="Y84" i="32"/>
  <c r="Z84" i="32"/>
  <c r="U85" i="32"/>
  <c r="V85" i="32"/>
  <c r="W85" i="32"/>
  <c r="X85" i="32"/>
  <c r="Y85" i="32"/>
  <c r="Z85" i="32"/>
  <c r="U86" i="32"/>
  <c r="V86" i="32"/>
  <c r="X86" i="32"/>
  <c r="Y86" i="32"/>
  <c r="Z86" i="32"/>
  <c r="U87" i="32"/>
  <c r="V87" i="32"/>
  <c r="W87" i="32"/>
  <c r="X87" i="32"/>
  <c r="Y87" i="32"/>
  <c r="Z87" i="32"/>
  <c r="U88" i="32"/>
  <c r="V88" i="32"/>
  <c r="X88" i="32"/>
  <c r="Y88" i="32"/>
  <c r="Z88" i="32"/>
  <c r="U89" i="32"/>
  <c r="V89" i="32"/>
  <c r="W89" i="32"/>
  <c r="X89" i="32"/>
  <c r="Y89" i="32"/>
  <c r="Z89" i="32"/>
  <c r="U90" i="32"/>
  <c r="V90" i="32"/>
  <c r="X90" i="32"/>
  <c r="Y90" i="32"/>
  <c r="Z90" i="32"/>
  <c r="U91" i="32"/>
  <c r="V91" i="32"/>
  <c r="W91" i="32"/>
  <c r="X91" i="32"/>
  <c r="Y91" i="32"/>
  <c r="Z91" i="32"/>
  <c r="U92" i="32"/>
  <c r="V92" i="32"/>
  <c r="X92" i="32"/>
  <c r="Z92" i="32"/>
  <c r="U93" i="32"/>
  <c r="W93" i="32"/>
  <c r="X93" i="32"/>
  <c r="Y93" i="32"/>
  <c r="Z93" i="32"/>
  <c r="U94" i="32"/>
  <c r="V94" i="32"/>
  <c r="W94" i="32"/>
  <c r="X94" i="32"/>
  <c r="V95" i="32"/>
  <c r="W95" i="32"/>
  <c r="X95" i="32"/>
  <c r="Y95" i="32"/>
  <c r="Z95" i="32"/>
  <c r="U96" i="32"/>
  <c r="V96" i="32"/>
  <c r="W96" i="32"/>
  <c r="X96" i="32"/>
  <c r="Y96" i="32"/>
  <c r="V97" i="32"/>
  <c r="W97" i="32"/>
  <c r="X97" i="32"/>
  <c r="Y97" i="32"/>
  <c r="Z97" i="32"/>
  <c r="U98" i="32"/>
  <c r="V98" i="32"/>
  <c r="W98" i="32"/>
  <c r="X98" i="32"/>
  <c r="V99" i="32"/>
  <c r="W99" i="32"/>
  <c r="X99" i="32"/>
  <c r="Y99" i="32"/>
  <c r="Z99" i="32"/>
  <c r="U100" i="32"/>
  <c r="V100" i="32"/>
  <c r="W100" i="32"/>
  <c r="X100" i="32"/>
  <c r="V101" i="32"/>
  <c r="W101" i="32"/>
  <c r="X101" i="32"/>
  <c r="Y101" i="32"/>
  <c r="Z101" i="32"/>
  <c r="U102" i="32"/>
  <c r="V102" i="32"/>
  <c r="W102" i="32"/>
  <c r="X102" i="32"/>
  <c r="V103" i="32"/>
  <c r="W103" i="32"/>
  <c r="X103" i="32"/>
  <c r="Y103" i="32"/>
  <c r="Z103" i="32"/>
  <c r="U104" i="32"/>
  <c r="V104" i="32"/>
  <c r="W104" i="32"/>
  <c r="X104" i="32"/>
  <c r="Y104" i="32"/>
  <c r="V105" i="32"/>
  <c r="W105" i="32"/>
  <c r="X105" i="32"/>
  <c r="Y105" i="32"/>
  <c r="Z105" i="32"/>
  <c r="U106" i="32"/>
  <c r="V106" i="32"/>
  <c r="W106" i="32"/>
  <c r="X106" i="32"/>
  <c r="V107" i="32"/>
  <c r="W107" i="32"/>
  <c r="X107" i="32"/>
  <c r="Y107" i="32"/>
  <c r="Z107" i="32"/>
  <c r="U108" i="32"/>
  <c r="V108" i="32"/>
  <c r="W108" i="32"/>
  <c r="X108" i="32"/>
  <c r="Z108" i="32"/>
  <c r="U109" i="32"/>
  <c r="V109" i="32"/>
  <c r="W109" i="32"/>
  <c r="X109" i="32"/>
  <c r="Y109" i="32"/>
  <c r="Z109" i="32"/>
  <c r="U110" i="32"/>
  <c r="V110" i="32"/>
  <c r="W110" i="32"/>
  <c r="X110" i="32"/>
  <c r="Y110" i="32"/>
  <c r="Z110" i="32"/>
  <c r="U111" i="32"/>
  <c r="V111" i="32"/>
  <c r="W111" i="32"/>
  <c r="X111" i="32"/>
  <c r="Y111" i="32"/>
  <c r="Z111" i="32"/>
  <c r="U112" i="32"/>
  <c r="V112" i="32"/>
  <c r="X112" i="32"/>
  <c r="V113" i="32"/>
  <c r="W113" i="32"/>
  <c r="X113" i="32"/>
  <c r="Y113" i="32"/>
  <c r="Z113" i="32"/>
  <c r="U114" i="32"/>
  <c r="V114" i="32"/>
  <c r="W114" i="32"/>
  <c r="X114" i="32"/>
  <c r="V115" i="32"/>
  <c r="W115" i="32"/>
  <c r="X115" i="32"/>
  <c r="Y115" i="32"/>
  <c r="Z115" i="32"/>
  <c r="U116" i="32"/>
  <c r="V116" i="32"/>
  <c r="W116" i="32"/>
  <c r="X116" i="32"/>
  <c r="Y116" i="32"/>
  <c r="V117" i="32"/>
  <c r="W117" i="32"/>
  <c r="X117" i="32"/>
  <c r="Y117" i="32"/>
  <c r="Z117" i="32"/>
  <c r="U118" i="32"/>
  <c r="V118" i="32"/>
  <c r="W118" i="32"/>
  <c r="X118" i="32"/>
  <c r="V119" i="32"/>
  <c r="W119" i="32"/>
  <c r="X119" i="32"/>
  <c r="Y119" i="32"/>
  <c r="Z119" i="32"/>
  <c r="U120" i="32"/>
  <c r="V120" i="32"/>
  <c r="W120" i="32"/>
  <c r="X120" i="32"/>
  <c r="V121" i="32"/>
  <c r="W121" i="32"/>
  <c r="X121" i="32"/>
  <c r="Y121" i="32"/>
  <c r="Z121" i="32"/>
  <c r="U122" i="32"/>
  <c r="V122" i="32"/>
  <c r="W122" i="32"/>
  <c r="X122" i="32"/>
  <c r="V123" i="32"/>
  <c r="W123" i="32"/>
  <c r="X123" i="32"/>
  <c r="Y123" i="32"/>
  <c r="Z123" i="32"/>
  <c r="U124" i="32"/>
  <c r="V124" i="32"/>
  <c r="W124" i="32"/>
  <c r="X124" i="32"/>
  <c r="Y124" i="32"/>
  <c r="V125" i="32"/>
  <c r="W125" i="32"/>
  <c r="X125" i="32"/>
  <c r="Y125" i="32"/>
  <c r="Z125" i="32"/>
  <c r="U126" i="32"/>
  <c r="V126" i="32"/>
  <c r="W126" i="32"/>
  <c r="X126" i="32"/>
  <c r="Y126" i="32"/>
  <c r="Z126" i="32"/>
  <c r="U127" i="32"/>
  <c r="V127" i="32"/>
  <c r="W127" i="32"/>
  <c r="X127" i="32"/>
  <c r="Y127" i="32"/>
  <c r="Z127" i="32"/>
  <c r="U128" i="32"/>
  <c r="V128" i="32"/>
  <c r="W128" i="32"/>
  <c r="X128" i="32"/>
  <c r="Y128" i="32"/>
  <c r="Z128" i="32"/>
  <c r="U129" i="32"/>
  <c r="V129" i="32"/>
  <c r="W129" i="32"/>
  <c r="X129" i="32"/>
  <c r="Y129" i="32"/>
  <c r="Z129" i="32"/>
  <c r="X130" i="32"/>
  <c r="Y130" i="32"/>
  <c r="Z130" i="32"/>
  <c r="U131" i="32"/>
  <c r="V131" i="32"/>
  <c r="W131" i="32"/>
  <c r="X131" i="32"/>
  <c r="Y131" i="32"/>
  <c r="Z131" i="32"/>
  <c r="X132" i="32"/>
  <c r="Y132" i="32"/>
  <c r="Z132" i="32"/>
  <c r="U133" i="32"/>
  <c r="V133" i="32"/>
  <c r="W133" i="32"/>
  <c r="X133" i="32"/>
  <c r="Y133" i="32"/>
  <c r="Z133" i="32"/>
  <c r="X134" i="32"/>
  <c r="Y134" i="32"/>
  <c r="Z134" i="32"/>
  <c r="U135" i="32"/>
  <c r="W135" i="32"/>
  <c r="X135" i="32"/>
  <c r="Y135" i="32"/>
  <c r="Z135" i="32"/>
  <c r="X136" i="32"/>
  <c r="Y136" i="32"/>
  <c r="Z136" i="32"/>
  <c r="U137" i="32"/>
  <c r="V137" i="32"/>
  <c r="W137" i="32"/>
  <c r="X137" i="32"/>
  <c r="Y137" i="32"/>
  <c r="Z137" i="32"/>
  <c r="U138" i="32"/>
  <c r="Y138" i="32"/>
  <c r="Z138" i="32"/>
  <c r="U139" i="32"/>
  <c r="V139" i="32"/>
  <c r="W139" i="32"/>
  <c r="X139" i="32"/>
  <c r="Y139" i="32"/>
  <c r="U140" i="32"/>
  <c r="X140" i="32"/>
  <c r="Y140" i="32"/>
  <c r="Z140" i="32"/>
  <c r="U141" i="32"/>
  <c r="V141" i="32"/>
  <c r="W141" i="32"/>
  <c r="X141" i="32"/>
  <c r="Y141" i="32"/>
  <c r="U142" i="32"/>
  <c r="X142" i="32"/>
  <c r="Y142" i="32"/>
  <c r="Z142" i="32"/>
  <c r="U143" i="32"/>
  <c r="W143" i="32"/>
  <c r="X143" i="32"/>
  <c r="Y143" i="32"/>
  <c r="Z143" i="32"/>
  <c r="U144" i="32"/>
  <c r="X144" i="32"/>
  <c r="Y144" i="32"/>
  <c r="Z144" i="32"/>
  <c r="U145" i="32"/>
  <c r="V145" i="32"/>
  <c r="W145" i="32"/>
  <c r="X145" i="32"/>
  <c r="Y145" i="32"/>
  <c r="Z145" i="32"/>
  <c r="U146" i="32"/>
  <c r="X146" i="32"/>
  <c r="Y146" i="32"/>
  <c r="Z146" i="32"/>
  <c r="U147" i="32"/>
  <c r="W147" i="32"/>
  <c r="X147" i="32"/>
  <c r="Y147" i="32"/>
  <c r="Z147" i="32"/>
  <c r="U148" i="32"/>
  <c r="X148" i="32"/>
  <c r="Y148" i="32"/>
  <c r="Z148" i="32"/>
  <c r="U149" i="32"/>
  <c r="V149" i="32"/>
  <c r="W149" i="32"/>
  <c r="X149" i="32"/>
  <c r="Y149" i="32"/>
  <c r="U150" i="32"/>
  <c r="X150" i="32"/>
  <c r="Y150" i="32"/>
  <c r="Z150" i="32"/>
  <c r="U151" i="32"/>
  <c r="V151" i="32"/>
  <c r="W151" i="32"/>
  <c r="X151" i="32"/>
  <c r="Y151" i="32"/>
  <c r="U152" i="32"/>
  <c r="X152" i="32"/>
  <c r="V153" i="32"/>
  <c r="W153" i="32"/>
  <c r="X153" i="32"/>
  <c r="Y153" i="32"/>
  <c r="Z153" i="32"/>
  <c r="U154" i="32"/>
  <c r="X154" i="32"/>
  <c r="V155" i="32"/>
  <c r="W155" i="32"/>
  <c r="X155" i="32"/>
  <c r="Y155" i="32"/>
  <c r="Z155" i="32"/>
  <c r="U156" i="32"/>
  <c r="X156" i="32"/>
  <c r="V157" i="32"/>
  <c r="W157" i="32"/>
  <c r="X157" i="32"/>
  <c r="Y157" i="32"/>
  <c r="Z157" i="32"/>
  <c r="U158" i="32"/>
  <c r="X158" i="32"/>
  <c r="V159" i="32"/>
  <c r="W159" i="32"/>
  <c r="X159" i="32"/>
  <c r="Y159" i="32"/>
  <c r="Z159" i="32"/>
  <c r="U160" i="32"/>
  <c r="X160" i="32"/>
  <c r="V161" i="32"/>
  <c r="W161" i="32"/>
  <c r="X161" i="32"/>
  <c r="Y161" i="32"/>
  <c r="Z161" i="32"/>
  <c r="U162" i="32"/>
  <c r="X162" i="32"/>
  <c r="U163" i="32"/>
  <c r="W163" i="32"/>
  <c r="X163" i="32"/>
  <c r="Y163" i="32"/>
  <c r="Z163" i="32"/>
  <c r="U164" i="32"/>
  <c r="X164" i="32"/>
  <c r="Y164" i="32"/>
  <c r="Z164" i="32"/>
  <c r="U165" i="32"/>
  <c r="V165" i="32"/>
  <c r="W165" i="32"/>
  <c r="X165" i="32"/>
  <c r="Y165" i="32"/>
  <c r="Z165" i="32"/>
  <c r="U166" i="32"/>
  <c r="X166" i="32"/>
  <c r="Y166" i="32"/>
  <c r="Z166" i="32"/>
  <c r="U167" i="32"/>
  <c r="V167" i="32"/>
  <c r="W167" i="32"/>
  <c r="X167" i="32"/>
  <c r="Y167" i="32"/>
  <c r="Z167" i="32"/>
  <c r="X168" i="32"/>
  <c r="Y168" i="32"/>
  <c r="Z168" i="32"/>
  <c r="U169" i="32"/>
  <c r="V169" i="32"/>
  <c r="W169" i="32"/>
  <c r="X169" i="32"/>
  <c r="Y169" i="32"/>
  <c r="Z169" i="32"/>
  <c r="U170" i="32"/>
  <c r="X170" i="32"/>
  <c r="Y170" i="32"/>
  <c r="Z170" i="32"/>
  <c r="U171" i="32"/>
  <c r="V171" i="32"/>
  <c r="W171" i="32"/>
  <c r="X171" i="32"/>
  <c r="Y171" i="32"/>
  <c r="Z171" i="32"/>
  <c r="U172" i="32"/>
  <c r="Z172" i="32"/>
  <c r="Z19" i="32"/>
  <c r="Y19" i="32"/>
  <c r="X19" i="32"/>
  <c r="W19" i="32"/>
  <c r="V19" i="32"/>
  <c r="U16" i="32"/>
  <c r="V16" i="32"/>
  <c r="W16" i="32"/>
  <c r="X16" i="32"/>
  <c r="Y16" i="32"/>
  <c r="V17" i="32"/>
  <c r="W17" i="32"/>
  <c r="X17" i="32"/>
  <c r="Y17" i="32"/>
  <c r="Z17" i="32"/>
  <c r="U18" i="32"/>
  <c r="V18" i="32"/>
  <c r="W18" i="32"/>
  <c r="X18" i="32"/>
  <c r="Y18" i="32"/>
  <c r="Y15" i="32"/>
  <c r="X15" i="32"/>
  <c r="V15" i="32"/>
  <c r="V12" i="32"/>
  <c r="W12" i="32"/>
  <c r="Z12" i="32"/>
  <c r="U13" i="32"/>
  <c r="V13" i="32"/>
  <c r="X13" i="32"/>
  <c r="Y13" i="32"/>
  <c r="Z13" i="32"/>
  <c r="V14" i="32"/>
  <c r="W14" i="32"/>
  <c r="X14" i="32"/>
  <c r="X11" i="32"/>
  <c r="U11" i="32" s="1"/>
  <c r="Z173" i="32"/>
  <c r="U174" i="32"/>
  <c r="Z174" i="32"/>
  <c r="U175" i="32"/>
  <c r="Z175" i="32"/>
  <c r="U176" i="32"/>
  <c r="Z177" i="32"/>
  <c r="U178" i="32"/>
  <c r="V178" i="32"/>
  <c r="W178" i="32"/>
  <c r="X178" i="32"/>
  <c r="Y178" i="32"/>
  <c r="U179" i="32"/>
  <c r="V179" i="32"/>
  <c r="W179" i="32"/>
  <c r="X179" i="32"/>
  <c r="Y179" i="32"/>
  <c r="Z179" i="32"/>
  <c r="U180" i="32"/>
  <c r="V180" i="32"/>
  <c r="W180" i="32"/>
  <c r="X180" i="32"/>
  <c r="U181" i="32"/>
  <c r="V181" i="32"/>
  <c r="W181" i="32"/>
  <c r="X181" i="32"/>
  <c r="Y181" i="32"/>
  <c r="Z181" i="32"/>
  <c r="W182" i="32"/>
  <c r="X182" i="32"/>
  <c r="Y182" i="32"/>
  <c r="Z182" i="32"/>
  <c r="U183" i="32"/>
  <c r="U184" i="32"/>
  <c r="Z184" i="32"/>
  <c r="U185" i="32"/>
  <c r="U186" i="32"/>
  <c r="Z186" i="32"/>
  <c r="U187" i="32"/>
  <c r="Z187" i="32"/>
  <c r="Z188" i="32"/>
  <c r="U189" i="32"/>
  <c r="Z190" i="32"/>
  <c r="U191" i="32"/>
  <c r="Z191" i="32"/>
  <c r="Z192" i="32"/>
  <c r="U193" i="32"/>
  <c r="Z193" i="32"/>
  <c r="Z194" i="32"/>
  <c r="U195" i="32"/>
  <c r="Z195" i="32"/>
  <c r="U196" i="32"/>
  <c r="Z196" i="32"/>
  <c r="U197" i="32"/>
  <c r="Z197" i="32"/>
  <c r="U198" i="32"/>
  <c r="Z198" i="32"/>
  <c r="U201" i="32"/>
  <c r="Z201" i="32"/>
  <c r="U202" i="32"/>
  <c r="Z202" i="32"/>
  <c r="U203" i="32"/>
  <c r="Z203" i="32"/>
  <c r="U204" i="32"/>
  <c r="W204" i="32"/>
  <c r="X204" i="32"/>
  <c r="Z204" i="32"/>
  <c r="U205" i="32"/>
  <c r="Z205" i="32"/>
  <c r="U206" i="32"/>
  <c r="Z206" i="32"/>
  <c r="U207" i="32"/>
  <c r="Z207" i="32"/>
  <c r="U208" i="32"/>
  <c r="Z208" i="32"/>
  <c r="U199" i="32"/>
  <c r="Z199" i="32"/>
  <c r="U200" i="32"/>
  <c r="Z200" i="32"/>
  <c r="V209" i="32"/>
  <c r="Y209" i="32"/>
  <c r="U210" i="32"/>
  <c r="V210" i="32"/>
  <c r="W210" i="32"/>
  <c r="X210" i="32"/>
  <c r="Y210" i="32"/>
  <c r="V211" i="32"/>
  <c r="W211" i="32"/>
  <c r="X211" i="32"/>
  <c r="Y211" i="32"/>
  <c r="Z211" i="32"/>
  <c r="U212" i="32"/>
  <c r="V212" i="32"/>
  <c r="W212" i="32"/>
  <c r="X212" i="32"/>
  <c r="Y212" i="32"/>
  <c r="V213" i="32"/>
  <c r="W213" i="32"/>
  <c r="X213" i="32"/>
  <c r="Y213" i="32"/>
  <c r="Z213" i="32"/>
  <c r="U214" i="32"/>
  <c r="V214" i="32"/>
  <c r="W214" i="32"/>
  <c r="Y214" i="32"/>
  <c r="V215" i="32"/>
  <c r="W215" i="32"/>
  <c r="X215" i="32"/>
  <c r="Y215" i="32"/>
  <c r="Z215" i="32"/>
  <c r="U216" i="32"/>
  <c r="V216" i="32"/>
  <c r="W216" i="32"/>
  <c r="X216" i="32"/>
  <c r="Y216" i="32"/>
  <c r="Y217" i="32"/>
  <c r="U218" i="32"/>
  <c r="V218" i="32"/>
  <c r="Y218" i="32"/>
  <c r="V219" i="32"/>
  <c r="W219" i="32"/>
  <c r="X219" i="32"/>
  <c r="Y219" i="32"/>
  <c r="Z219" i="32"/>
  <c r="U220" i="32"/>
  <c r="V220" i="32"/>
  <c r="W220" i="32"/>
  <c r="X220" i="32"/>
  <c r="Y220" i="32"/>
  <c r="Y221" i="32"/>
  <c r="U222" i="32"/>
  <c r="Y222" i="32"/>
  <c r="W223" i="32"/>
  <c r="X223" i="32"/>
  <c r="Y223" i="32"/>
  <c r="V224" i="32"/>
  <c r="W224" i="32"/>
  <c r="Y224" i="32"/>
  <c r="U225" i="32"/>
  <c r="V225" i="32"/>
  <c r="W225" i="32"/>
  <c r="X225" i="32"/>
  <c r="Y225" i="32"/>
  <c r="W226" i="32"/>
  <c r="X226" i="32"/>
  <c r="Y226" i="32"/>
  <c r="Z226" i="32"/>
  <c r="U227" i="32"/>
  <c r="V227" i="32"/>
  <c r="W227" i="32"/>
  <c r="X227" i="32"/>
  <c r="Y227" i="32"/>
  <c r="V228" i="32"/>
  <c r="W228" i="32"/>
  <c r="X228" i="32"/>
  <c r="Y228" i="32"/>
  <c r="Z228" i="32"/>
  <c r="Y229" i="32"/>
  <c r="U233" i="32"/>
  <c r="V233" i="32"/>
  <c r="Y233" i="32"/>
  <c r="X237" i="32"/>
  <c r="Y237" i="32"/>
  <c r="U235" i="32"/>
  <c r="V235" i="32"/>
  <c r="W235" i="32"/>
  <c r="X235" i="32"/>
  <c r="Y235" i="32"/>
  <c r="V234" i="32"/>
  <c r="W234" i="32"/>
  <c r="X234" i="32"/>
  <c r="Y234" i="32"/>
  <c r="Z234" i="32"/>
  <c r="V236" i="32"/>
  <c r="W236" i="32"/>
  <c r="X236" i="32"/>
  <c r="Y236" i="32"/>
  <c r="Z236" i="32"/>
  <c r="V238" i="32"/>
  <c r="W238" i="32"/>
  <c r="Y238" i="32"/>
  <c r="W239" i="32"/>
  <c r="X239" i="32"/>
  <c r="Y239" i="32"/>
  <c r="V240" i="32"/>
  <c r="W240" i="32"/>
  <c r="Y240" i="32"/>
  <c r="Y241" i="32"/>
  <c r="W245" i="32"/>
  <c r="X245" i="32"/>
  <c r="Y245" i="32"/>
  <c r="V242" i="32"/>
  <c r="W242" i="32"/>
  <c r="Y242" i="32"/>
  <c r="W243" i="32"/>
  <c r="X243" i="32"/>
  <c r="Y243" i="32"/>
  <c r="V244" i="32"/>
  <c r="W244" i="32"/>
  <c r="Y244" i="32"/>
  <c r="U246" i="32"/>
  <c r="V246" i="32"/>
  <c r="W246" i="32"/>
  <c r="Y246" i="32"/>
  <c r="W247" i="32"/>
  <c r="X247" i="32"/>
  <c r="Y247" i="32"/>
  <c r="Z247" i="32"/>
  <c r="U248" i="32"/>
  <c r="V248" i="32"/>
  <c r="W248" i="32"/>
  <c r="Y248" i="32"/>
  <c r="W249" i="32"/>
  <c r="X249" i="32"/>
  <c r="Y249" i="32"/>
  <c r="Z249" i="32"/>
  <c r="U250" i="32"/>
  <c r="V250" i="32"/>
  <c r="W250" i="32"/>
  <c r="Y250" i="32"/>
  <c r="W251" i="32"/>
  <c r="X251" i="32"/>
  <c r="Y251" i="32"/>
  <c r="Z251" i="32"/>
  <c r="U252" i="32"/>
  <c r="V252" i="32"/>
  <c r="W252" i="32"/>
  <c r="Y252" i="32"/>
  <c r="Y253" i="32"/>
  <c r="U254" i="32"/>
  <c r="V254" i="32"/>
  <c r="W254" i="32"/>
  <c r="Y254" i="32"/>
  <c r="W255" i="32"/>
  <c r="X255" i="32"/>
  <c r="Y255" i="32"/>
  <c r="Z255" i="32"/>
  <c r="U256" i="32"/>
  <c r="W256" i="32"/>
  <c r="Y256" i="32"/>
  <c r="W257" i="32"/>
  <c r="X257" i="32"/>
  <c r="Y257" i="32"/>
  <c r="Z257" i="32"/>
  <c r="U258" i="32"/>
  <c r="V258" i="32"/>
  <c r="W258" i="32"/>
  <c r="Y258" i="32"/>
  <c r="W259" i="32"/>
  <c r="X259" i="32"/>
  <c r="Y259" i="32"/>
  <c r="Z259" i="32"/>
  <c r="U260" i="32"/>
  <c r="V260" i="32"/>
  <c r="W260" i="32"/>
  <c r="Y260" i="32"/>
  <c r="W261" i="32"/>
  <c r="X261" i="32"/>
  <c r="Y261" i="32"/>
  <c r="Z261" i="32"/>
  <c r="U262" i="32"/>
  <c r="V262" i="32"/>
  <c r="W262" i="32"/>
  <c r="Y262" i="32"/>
  <c r="U268" i="32"/>
  <c r="U270" i="32"/>
  <c r="U271" i="32"/>
  <c r="U275" i="32"/>
  <c r="U279" i="32"/>
  <c r="U287" i="32"/>
  <c r="W283" i="32"/>
  <c r="E59" i="32"/>
  <c r="BE119" i="32" l="1"/>
  <c r="U119" i="32" s="1"/>
  <c r="BE95" i="32"/>
  <c r="U95" i="32"/>
  <c r="BE182" i="32"/>
  <c r="U182" i="32"/>
  <c r="U255" i="32"/>
  <c r="U253" i="32"/>
  <c r="U249" i="32"/>
  <c r="BG134" i="32"/>
  <c r="W134" i="32"/>
  <c r="BG132" i="32"/>
  <c r="W132" i="32"/>
  <c r="BG130" i="32"/>
  <c r="W130" i="32"/>
  <c r="BF130" i="32"/>
  <c r="V130" i="32" s="1"/>
  <c r="BF84" i="32"/>
  <c r="V84" i="32" s="1"/>
  <c r="BE168" i="32"/>
  <c r="U168" i="32"/>
  <c r="BJ57" i="32"/>
  <c r="Z57" i="32"/>
  <c r="BH55" i="32"/>
  <c r="X55" i="32"/>
  <c r="BG47" i="32"/>
  <c r="W47" i="32"/>
  <c r="BI180" i="32"/>
  <c r="Y180" i="32" s="1"/>
  <c r="BF132" i="32"/>
  <c r="V132" i="32" s="1"/>
  <c r="BH262" i="32"/>
  <c r="X262" i="32"/>
  <c r="BH260" i="32"/>
  <c r="X260" i="32"/>
  <c r="BH258" i="32"/>
  <c r="X258" i="32"/>
  <c r="BH256" i="32"/>
  <c r="X256" i="32"/>
  <c r="BH254" i="32"/>
  <c r="X254" i="32" s="1"/>
  <c r="BH252" i="32"/>
  <c r="X252" i="32" s="1"/>
  <c r="BH250" i="32"/>
  <c r="X250" i="32"/>
  <c r="BH248" i="32"/>
  <c r="X248" i="32"/>
  <c r="BH246" i="32"/>
  <c r="X246" i="32"/>
  <c r="BH218" i="32"/>
  <c r="X218" i="32"/>
  <c r="BJ151" i="32"/>
  <c r="Z151" i="32" s="1"/>
  <c r="BJ149" i="32"/>
  <c r="Z149" i="32" s="1"/>
  <c r="BJ141" i="32"/>
  <c r="Z141" i="32"/>
  <c r="BJ139" i="32"/>
  <c r="Z139" i="32"/>
  <c r="BI57" i="32"/>
  <c r="Y57" i="32"/>
  <c r="BG55" i="32"/>
  <c r="W55" i="32"/>
  <c r="BJ40" i="32"/>
  <c r="Z40" i="32" s="1"/>
  <c r="BH22" i="32"/>
  <c r="X22" i="32" s="1"/>
  <c r="BJ260" i="32"/>
  <c r="Z260" i="32"/>
  <c r="Z252" i="32"/>
  <c r="W218" i="32"/>
  <c r="BG218" i="32"/>
  <c r="BF204" i="32"/>
  <c r="V204" i="32"/>
  <c r="BI83" i="32"/>
  <c r="Y83" i="32"/>
  <c r="Z248" i="32"/>
  <c r="BF134" i="32"/>
  <c r="V134" i="32"/>
  <c r="BF243" i="32"/>
  <c r="V243" i="32"/>
  <c r="BF241" i="32"/>
  <c r="V241" i="32"/>
  <c r="BF237" i="32"/>
  <c r="V237" i="32"/>
  <c r="BF223" i="32"/>
  <c r="V223" i="32" s="1"/>
  <c r="BE223" i="32"/>
  <c r="U223" i="32"/>
  <c r="BG61" i="32"/>
  <c r="W61" i="32"/>
  <c r="BG40" i="32"/>
  <c r="W40" i="32"/>
  <c r="BJ262" i="32"/>
  <c r="Z262" i="32"/>
  <c r="BJ258" i="32"/>
  <c r="Z258" i="32"/>
  <c r="Z246" i="32"/>
  <c r="BJ244" i="32"/>
  <c r="Z244" i="32"/>
  <c r="BJ242" i="32"/>
  <c r="Z242" i="32"/>
  <c r="BJ240" i="32"/>
  <c r="Z240" i="32" s="1"/>
  <c r="BJ238" i="32"/>
  <c r="Z238" i="32" s="1"/>
  <c r="BJ224" i="32"/>
  <c r="Z224" i="32" s="1"/>
  <c r="BF163" i="32"/>
  <c r="V163" i="32"/>
  <c r="BF81" i="32"/>
  <c r="V81" i="32"/>
  <c r="BF71" i="32"/>
  <c r="V71" i="32"/>
  <c r="BJ21" i="32"/>
  <c r="Z21" i="32" s="1"/>
  <c r="BJ15" i="32"/>
  <c r="Z15" i="32" s="1"/>
  <c r="BE121" i="32"/>
  <c r="U121" i="32" s="1"/>
  <c r="BH244" i="32"/>
  <c r="X244" i="32"/>
  <c r="BH242" i="32"/>
  <c r="X242" i="32"/>
  <c r="BH240" i="32"/>
  <c r="X240" i="32"/>
  <c r="BH238" i="32"/>
  <c r="X238" i="32" s="1"/>
  <c r="BH224" i="32"/>
  <c r="X224" i="32" s="1"/>
  <c r="BF182" i="32"/>
  <c r="V182" i="32" s="1"/>
  <c r="BJ162" i="32"/>
  <c r="Z162" i="32"/>
  <c r="BJ160" i="32"/>
  <c r="Z160" i="32"/>
  <c r="BJ158" i="32"/>
  <c r="Z158" i="32"/>
  <c r="BJ154" i="32"/>
  <c r="Z154" i="32" s="1"/>
  <c r="BJ152" i="32"/>
  <c r="Z152" i="32" s="1"/>
  <c r="BJ120" i="32"/>
  <c r="Z120" i="32" s="1"/>
  <c r="BJ118" i="32"/>
  <c r="Z118" i="32"/>
  <c r="BJ94" i="32"/>
  <c r="Z94" i="32"/>
  <c r="BI122" i="32"/>
  <c r="Y122" i="32"/>
  <c r="BI120" i="32"/>
  <c r="Y120" i="32" s="1"/>
  <c r="BI118" i="32"/>
  <c r="Y118" i="32" s="1"/>
  <c r="BI114" i="32"/>
  <c r="Y114" i="32" s="1"/>
  <c r="BI112" i="32"/>
  <c r="Y112" i="32"/>
  <c r="BI106" i="32"/>
  <c r="Y106" i="32"/>
  <c r="BI102" i="32"/>
  <c r="Y102" i="32"/>
  <c r="BI100" i="32"/>
  <c r="Y100" i="32" s="1"/>
  <c r="BI98" i="32"/>
  <c r="Y98" i="32" s="1"/>
  <c r="BI94" i="32"/>
  <c r="Y94" i="32" s="1"/>
  <c r="BI92" i="32"/>
  <c r="Y92" i="32"/>
  <c r="BI80" i="32"/>
  <c r="Y80" i="32"/>
  <c r="BI72" i="32"/>
  <c r="Y72" i="32"/>
  <c r="BI70" i="32"/>
  <c r="Y70" i="32" s="1"/>
  <c r="BI68" i="32"/>
  <c r="Y68" i="32" s="1"/>
  <c r="BF259" i="32"/>
  <c r="V259" i="32" s="1"/>
  <c r="BF257" i="32"/>
  <c r="V257" i="32"/>
  <c r="BF253" i="32"/>
  <c r="V253" i="32"/>
  <c r="BF251" i="32"/>
  <c r="V251" i="32"/>
  <c r="BF247" i="32"/>
  <c r="V247" i="32" s="1"/>
  <c r="BF226" i="32"/>
  <c r="V226" i="32" s="1"/>
  <c r="BF217" i="32"/>
  <c r="V217" i="32" s="1"/>
  <c r="BI172" i="32"/>
  <c r="Y172" i="32"/>
  <c r="BH138" i="32"/>
  <c r="X138" i="32"/>
  <c r="BH84" i="32"/>
  <c r="X84" i="32"/>
  <c r="BH70" i="32"/>
  <c r="X70" i="32" s="1"/>
  <c r="BF35" i="32"/>
  <c r="V35" i="32" s="1"/>
  <c r="W112" i="32"/>
  <c r="V229" i="32"/>
  <c r="X172" i="32"/>
  <c r="W142" i="32"/>
  <c r="Z55" i="32"/>
  <c r="BF62" i="32"/>
  <c r="AU62" i="32"/>
  <c r="T62" i="32" s="1"/>
  <c r="AW136" i="32"/>
  <c r="BF136" i="32" s="1"/>
  <c r="X12" i="32"/>
  <c r="W172" i="32"/>
  <c r="W170" i="32"/>
  <c r="W168" i="32"/>
  <c r="W166" i="32"/>
  <c r="W164" i="32"/>
  <c r="W162" i="32"/>
  <c r="W160" i="32"/>
  <c r="W156" i="32"/>
  <c r="W154" i="32"/>
  <c r="W152" i="32"/>
  <c r="W150" i="32"/>
  <c r="W148" i="32"/>
  <c r="V146" i="32"/>
  <c r="V144" i="32"/>
  <c r="V142" i="32"/>
  <c r="V140" i="32"/>
  <c r="V138" i="32"/>
  <c r="W65" i="32"/>
  <c r="Y55" i="32"/>
  <c r="Y46" i="32"/>
  <c r="AZ264" i="32"/>
  <c r="BI264" i="32" s="1"/>
  <c r="AL172" i="32"/>
  <c r="AW172" i="32"/>
  <c r="BA254" i="32"/>
  <c r="BJ254" i="32" s="1"/>
  <c r="BA248" i="32"/>
  <c r="BJ248" i="32" s="1"/>
  <c r="AZ27" i="32"/>
  <c r="BI27" i="32" s="1"/>
  <c r="BE263" i="32"/>
  <c r="U263" i="32" s="1"/>
  <c r="W138" i="32"/>
  <c r="AV255" i="32"/>
  <c r="W11" i="32"/>
  <c r="W158" i="32"/>
  <c r="Z237" i="32"/>
  <c r="Y204" i="32"/>
  <c r="U192" i="32"/>
  <c r="V170" i="32"/>
  <c r="V168" i="32"/>
  <c r="V166" i="32"/>
  <c r="V164" i="32"/>
  <c r="V162" i="32"/>
  <c r="V160" i="32"/>
  <c r="V158" i="32"/>
  <c r="V156" i="32"/>
  <c r="V154" i="32"/>
  <c r="V152" i="32"/>
  <c r="V150" i="32"/>
  <c r="V148" i="32"/>
  <c r="X46" i="32"/>
  <c r="AY264" i="32"/>
  <c r="BH264" i="32" s="1"/>
  <c r="W146" i="32"/>
  <c r="Z185" i="32"/>
  <c r="Z14" i="32"/>
  <c r="W30" i="32"/>
  <c r="AV12" i="32"/>
  <c r="BE12" i="32" s="1"/>
  <c r="AX264" i="32"/>
  <c r="BG264" i="32" s="1"/>
  <c r="AZ12" i="32"/>
  <c r="BI12" i="32" s="1"/>
  <c r="V249" i="32"/>
  <c r="U177" i="32"/>
  <c r="U15" i="32"/>
  <c r="V30" i="32"/>
  <c r="V264" i="32"/>
  <c r="AW264" i="32"/>
  <c r="BF264" i="32" s="1"/>
  <c r="AV259" i="32"/>
  <c r="U259" i="32" s="1"/>
  <c r="AV253" i="32"/>
  <c r="AV247" i="32"/>
  <c r="BE247" i="32" s="1"/>
  <c r="U244" i="32"/>
  <c r="BG83" i="32"/>
  <c r="W83" i="32" s="1"/>
  <c r="BA252" i="32"/>
  <c r="BJ252" i="32" s="1"/>
  <c r="BA246" i="32"/>
  <c r="BJ246" i="32" s="1"/>
  <c r="BF93" i="32"/>
  <c r="V93" i="32" s="1"/>
  <c r="W140" i="32"/>
  <c r="AV249" i="32"/>
  <c r="Z250" i="32"/>
  <c r="Z243" i="32"/>
  <c r="U221" i="32"/>
  <c r="U190" i="32"/>
  <c r="W15" i="32"/>
  <c r="Z27" i="32"/>
  <c r="BF147" i="32"/>
  <c r="V147" i="32" s="1"/>
  <c r="BF83" i="32"/>
  <c r="V83" i="32" s="1"/>
  <c r="V67" i="32"/>
  <c r="BF67" i="32"/>
  <c r="BF63" i="32"/>
  <c r="V63" i="32" s="1"/>
  <c r="AU63" i="32"/>
  <c r="T63" i="32" s="1"/>
  <c r="AL11" i="32"/>
  <c r="BA264" i="32"/>
  <c r="BJ264" i="32" s="1"/>
  <c r="AX84" i="32"/>
  <c r="BG84" i="32" s="1"/>
  <c r="V239" i="32"/>
  <c r="W136" i="32"/>
  <c r="X65" i="32"/>
  <c r="V255" i="32"/>
  <c r="U240" i="32"/>
  <c r="U238" i="32"/>
  <c r="U224" i="32"/>
  <c r="Z189" i="32"/>
  <c r="Z183" i="32"/>
  <c r="U117" i="32"/>
  <c r="U97" i="32"/>
  <c r="W66" i="32"/>
  <c r="W64" i="32"/>
  <c r="Y51" i="32"/>
  <c r="Y49" i="32"/>
  <c r="Y47" i="32"/>
  <c r="Y45" i="32"/>
  <c r="Y43" i="32"/>
  <c r="AX13" i="32"/>
  <c r="BG13" i="32" s="1"/>
  <c r="V11" i="32"/>
  <c r="W144" i="32"/>
  <c r="U242" i="32"/>
  <c r="V221" i="32"/>
  <c r="Z239" i="32"/>
  <c r="Z235" i="32"/>
  <c r="Z227" i="32"/>
  <c r="Z225" i="32"/>
  <c r="Z223" i="32"/>
  <c r="Z116" i="32"/>
  <c r="Z96" i="32"/>
  <c r="W82" i="32"/>
  <c r="W80" i="32"/>
  <c r="W78" i="32"/>
  <c r="W76" i="32"/>
  <c r="W74" i="32"/>
  <c r="W72" i="32"/>
  <c r="W70" i="32"/>
  <c r="W68" i="32"/>
  <c r="V66" i="32"/>
  <c r="V64" i="32"/>
  <c r="W62" i="32"/>
  <c r="X51" i="32"/>
  <c r="X49" i="32"/>
  <c r="X47" i="32"/>
  <c r="X45" i="32"/>
  <c r="X43" i="32"/>
  <c r="X41" i="32"/>
  <c r="X25" i="32"/>
  <c r="AV257" i="32"/>
  <c r="U257" i="32" s="1"/>
  <c r="AV251" i="32"/>
  <c r="U251" i="32" s="1"/>
  <c r="U283" i="32"/>
  <c r="V261" i="32"/>
  <c r="V245" i="32"/>
  <c r="U17" i="32"/>
  <c r="Y108" i="32"/>
  <c r="V82" i="32"/>
  <c r="V80" i="32"/>
  <c r="V78" i="32"/>
  <c r="V76" i="32"/>
  <c r="V74" i="32"/>
  <c r="V72" i="32"/>
  <c r="V70" i="32"/>
  <c r="V68" i="32"/>
  <c r="V62" i="32"/>
  <c r="W60" i="32"/>
  <c r="W58" i="32"/>
  <c r="Y53" i="32"/>
  <c r="W41" i="32"/>
  <c r="W25" i="32"/>
  <c r="W177" i="32"/>
  <c r="BG177" i="32"/>
  <c r="AV261" i="32"/>
  <c r="U261" i="32" s="1"/>
  <c r="U245" i="32"/>
  <c r="U194" i="32"/>
  <c r="U188" i="32"/>
  <c r="Z18" i="32"/>
  <c r="Z16" i="32"/>
  <c r="Z156" i="32"/>
  <c r="W92" i="32"/>
  <c r="W90" i="32"/>
  <c r="W88" i="32"/>
  <c r="W86" i="32"/>
  <c r="V60" i="32"/>
  <c r="V58" i="32"/>
  <c r="V39" i="32"/>
  <c r="Z36" i="32"/>
  <c r="V23" i="32"/>
  <c r="BI177" i="32"/>
  <c r="Y177" i="32" s="1"/>
  <c r="BI176" i="32"/>
  <c r="Y176" i="32" s="1"/>
  <c r="BI175" i="32"/>
  <c r="Y175" i="32" s="1"/>
  <c r="BI174" i="32"/>
  <c r="Y174" i="32" s="1"/>
  <c r="BI173" i="32"/>
  <c r="Y173" i="32" s="1"/>
  <c r="AV266" i="32"/>
  <c r="BE266" i="32" s="1"/>
  <c r="AV265" i="32"/>
  <c r="BE265" i="32" s="1"/>
  <c r="AV264" i="32"/>
  <c r="BE264" i="32" s="1"/>
  <c r="BE38" i="32"/>
  <c r="U38" i="32" s="1"/>
  <c r="BE37" i="32"/>
  <c r="U37" i="32" s="1"/>
  <c r="BE36" i="32"/>
  <c r="U36" i="32" s="1"/>
  <c r="BE35" i="32"/>
  <c r="U35" i="32" s="1"/>
  <c r="BG34" i="32"/>
  <c r="W34" i="32" s="1"/>
  <c r="BH33" i="32"/>
  <c r="X33" i="32" s="1"/>
  <c r="BI32" i="32"/>
  <c r="Y32" i="32" s="1"/>
  <c r="BJ34" i="32"/>
  <c r="Z34" i="32" s="1"/>
  <c r="BF34" i="32"/>
  <c r="V34" i="32" s="1"/>
  <c r="BG33" i="32"/>
  <c r="W33" i="32" s="1"/>
  <c r="BH32" i="32"/>
  <c r="X32" i="32" s="1"/>
  <c r="BI34" i="32"/>
  <c r="Y34" i="32" s="1"/>
  <c r="BJ33" i="32"/>
  <c r="Z33" i="32" s="1"/>
  <c r="V33" i="32"/>
  <c r="BF33" i="32"/>
  <c r="BG32" i="32"/>
  <c r="W32" i="32" s="1"/>
  <c r="BH34" i="32"/>
  <c r="X34" i="32" s="1"/>
  <c r="BI33" i="32"/>
  <c r="Y33" i="32" s="1"/>
  <c r="BJ32" i="32"/>
  <c r="Z32" i="32" s="1"/>
  <c r="BF32" i="32"/>
  <c r="V32" i="32" s="1"/>
  <c r="BJ31" i="32"/>
  <c r="Z31" i="32" s="1"/>
  <c r="BI31" i="32"/>
  <c r="Y31" i="32" s="1"/>
  <c r="BH31" i="32"/>
  <c r="X31" i="32" s="1"/>
  <c r="BG31" i="32"/>
  <c r="W31" i="32"/>
  <c r="BF31" i="32"/>
  <c r="V31" i="32"/>
  <c r="U12" i="32" l="1"/>
  <c r="W13" i="32"/>
  <c r="Z254" i="32"/>
  <c r="W84" i="32"/>
  <c r="X264" i="32"/>
  <c r="Y27" i="32"/>
  <c r="V136" i="32"/>
  <c r="U264" i="32"/>
  <c r="Y12" i="32"/>
  <c r="BF172" i="32"/>
  <c r="V172" i="32"/>
  <c r="Y264" i="32"/>
  <c r="U247" i="32"/>
  <c r="W264" i="32"/>
  <c r="Z264" i="32"/>
  <c r="U266" i="32"/>
  <c r="U265" i="32"/>
  <c r="AC190" i="32" l="1"/>
  <c r="AL190" i="32"/>
  <c r="AU190" i="32"/>
  <c r="BD190" i="32"/>
  <c r="E199" i="32"/>
  <c r="AC208" i="32"/>
  <c r="AL208" i="32"/>
  <c r="AU208" i="32"/>
  <c r="BD208" i="32"/>
  <c r="E207" i="32"/>
  <c r="E159" i="32"/>
  <c r="E82" i="32"/>
  <c r="T190" i="32" l="1"/>
  <c r="T208" i="32"/>
  <c r="E253" i="32" l="1"/>
  <c r="E47" i="32" l="1"/>
  <c r="E43" i="32"/>
  <c r="E31" i="32"/>
  <c r="G241" i="32"/>
  <c r="G104" i="32"/>
  <c r="G102" i="32"/>
  <c r="G39" i="32"/>
  <c r="G35" i="32"/>
  <c r="G257" i="32"/>
  <c r="G253" i="32"/>
  <c r="G249" i="32"/>
  <c r="G165" i="32"/>
  <c r="G162" i="32"/>
  <c r="G160" i="32"/>
  <c r="G27" i="32"/>
  <c r="G245" i="32"/>
  <c r="G116" i="32"/>
  <c r="G108" i="32"/>
  <c r="G112" i="32"/>
  <c r="G55" i="32"/>
  <c r="G31" i="32"/>
  <c r="G15" i="32"/>
  <c r="E287" i="32" l="1"/>
  <c r="E283" i="32"/>
  <c r="E279" i="32"/>
  <c r="E275" i="32"/>
  <c r="E271" i="32"/>
  <c r="E267" i="32"/>
  <c r="E263" i="32"/>
  <c r="E260" i="32"/>
  <c r="E257" i="32"/>
  <c r="E249" i="32"/>
  <c r="E245" i="32"/>
  <c r="E241" i="32"/>
  <c r="E237" i="32"/>
  <c r="E233" i="32"/>
  <c r="E225" i="32"/>
  <c r="E221" i="32"/>
  <c r="E217" i="32"/>
  <c r="E213" i="32"/>
  <c r="E209" i="32"/>
  <c r="E205" i="32"/>
  <c r="E203" i="32"/>
  <c r="E201" i="32"/>
  <c r="E197" i="32"/>
  <c r="E195" i="32"/>
  <c r="E191" i="32"/>
  <c r="E189" i="32"/>
  <c r="E187" i="32"/>
  <c r="E185" i="32"/>
  <c r="E183" i="32"/>
  <c r="E182" i="32"/>
  <c r="E180" i="32"/>
  <c r="E178" i="32"/>
  <c r="E176" i="32"/>
  <c r="E172" i="32"/>
  <c r="E168" i="32"/>
  <c r="E165" i="32"/>
  <c r="E162" i="32"/>
  <c r="E160" i="32"/>
  <c r="E157" i="32"/>
  <c r="E156" i="32"/>
  <c r="E152" i="32"/>
  <c r="E148" i="32"/>
  <c r="E144" i="32"/>
  <c r="E141" i="32"/>
  <c r="E138" i="32"/>
  <c r="E134" i="32"/>
  <c r="E130" i="32"/>
  <c r="E126" i="32"/>
  <c r="E122" i="32"/>
  <c r="E120" i="32"/>
  <c r="E116" i="32"/>
  <c r="E112" i="32"/>
  <c r="E108" i="32"/>
  <c r="E104" i="32"/>
  <c r="E102" i="32"/>
  <c r="E98" i="32"/>
  <c r="E94" i="32"/>
  <c r="E91" i="32"/>
  <c r="E88" i="32"/>
  <c r="E86" i="32"/>
  <c r="E84" i="32"/>
  <c r="E78" i="32"/>
  <c r="E74" i="32"/>
  <c r="E71" i="32"/>
  <c r="E69" i="32"/>
  <c r="E65" i="32"/>
  <c r="E55" i="32"/>
  <c r="E51" i="32"/>
  <c r="E39" i="32"/>
  <c r="E35" i="32"/>
  <c r="E27" i="32"/>
  <c r="E23" i="32"/>
  <c r="E19" i="32"/>
  <c r="E15" i="32"/>
  <c r="E11" i="32"/>
  <c r="BD290" i="32" l="1"/>
  <c r="AU290" i="32"/>
  <c r="AL290" i="32"/>
  <c r="AC290" i="32"/>
  <c r="Z290" i="32"/>
  <c r="Y290" i="32"/>
  <c r="X290" i="32"/>
  <c r="W290" i="32"/>
  <c r="V290" i="32"/>
  <c r="U290" i="32"/>
  <c r="BD289" i="32"/>
  <c r="AU289" i="32"/>
  <c r="AL289" i="32"/>
  <c r="AC289" i="32"/>
  <c r="Z289" i="32"/>
  <c r="Y289" i="32"/>
  <c r="X289" i="32"/>
  <c r="W289" i="32"/>
  <c r="V289" i="32"/>
  <c r="U289" i="32"/>
  <c r="BD288" i="32"/>
  <c r="AU288" i="32"/>
  <c r="AL288" i="32"/>
  <c r="AC288" i="32"/>
  <c r="Z288" i="32"/>
  <c r="Y288" i="32"/>
  <c r="X288" i="32"/>
  <c r="W288" i="32"/>
  <c r="V288" i="32"/>
  <c r="U288" i="32"/>
  <c r="BD287" i="32"/>
  <c r="BC287" i="32"/>
  <c r="BB287" i="32"/>
  <c r="AU287" i="32"/>
  <c r="AT287" i="32"/>
  <c r="AS287" i="32"/>
  <c r="AL287" i="32"/>
  <c r="AK287" i="32"/>
  <c r="AJ287" i="32"/>
  <c r="AC287" i="32"/>
  <c r="AB287" i="32"/>
  <c r="AA287" i="32"/>
  <c r="Z287" i="32"/>
  <c r="Y287" i="32"/>
  <c r="X287" i="32"/>
  <c r="W287" i="32"/>
  <c r="V287" i="32"/>
  <c r="S287" i="32"/>
  <c r="R287" i="32"/>
  <c r="G287" i="32"/>
  <c r="BD286" i="32"/>
  <c r="AU286" i="32"/>
  <c r="AL286" i="32"/>
  <c r="AC286" i="32"/>
  <c r="Z286" i="32"/>
  <c r="Y286" i="32"/>
  <c r="X286" i="32"/>
  <c r="W286" i="32"/>
  <c r="V286" i="32"/>
  <c r="U286" i="32"/>
  <c r="BD285" i="32"/>
  <c r="AU285" i="32"/>
  <c r="AL285" i="32"/>
  <c r="AC285" i="32"/>
  <c r="Z285" i="32"/>
  <c r="Y285" i="32"/>
  <c r="X285" i="32"/>
  <c r="W285" i="32"/>
  <c r="V285" i="32"/>
  <c r="U285" i="32"/>
  <c r="BD284" i="32"/>
  <c r="AU284" i="32"/>
  <c r="AL284" i="32"/>
  <c r="AC284" i="32"/>
  <c r="Z284" i="32"/>
  <c r="Y284" i="32"/>
  <c r="X284" i="32"/>
  <c r="W284" i="32"/>
  <c r="V284" i="32"/>
  <c r="U284" i="32"/>
  <c r="BD283" i="32"/>
  <c r="BC283" i="32"/>
  <c r="BB283" i="32"/>
  <c r="AU283" i="32"/>
  <c r="AT283" i="32"/>
  <c r="AS283" i="32"/>
  <c r="AL283" i="32"/>
  <c r="AK283" i="32"/>
  <c r="AJ283" i="32"/>
  <c r="AC283" i="32"/>
  <c r="AB283" i="32"/>
  <c r="AA283" i="32"/>
  <c r="Z283" i="32"/>
  <c r="Y283" i="32"/>
  <c r="X283" i="32"/>
  <c r="V283" i="32"/>
  <c r="S283" i="32"/>
  <c r="R283" i="32"/>
  <c r="G283" i="32"/>
  <c r="BD282" i="32"/>
  <c r="AU282" i="32"/>
  <c r="AL282" i="32"/>
  <c r="AC282" i="32"/>
  <c r="Z282" i="32"/>
  <c r="Y282" i="32"/>
  <c r="X282" i="32"/>
  <c r="W282" i="32"/>
  <c r="V282" i="32"/>
  <c r="U282" i="32"/>
  <c r="BD281" i="32"/>
  <c r="AU281" i="32"/>
  <c r="AL281" i="32"/>
  <c r="AC281" i="32"/>
  <c r="Z281" i="32"/>
  <c r="Y281" i="32"/>
  <c r="X281" i="32"/>
  <c r="W281" i="32"/>
  <c r="V281" i="32"/>
  <c r="U281" i="32"/>
  <c r="BD280" i="32"/>
  <c r="AU280" i="32"/>
  <c r="AL280" i="32"/>
  <c r="AC280" i="32"/>
  <c r="Z280" i="32"/>
  <c r="Y280" i="32"/>
  <c r="X280" i="32"/>
  <c r="W280" i="32"/>
  <c r="V280" i="32"/>
  <c r="U280" i="32"/>
  <c r="BD279" i="32"/>
  <c r="BC279" i="32"/>
  <c r="BB279" i="32"/>
  <c r="AU279" i="32"/>
  <c r="AT279" i="32"/>
  <c r="AS279" i="32"/>
  <c r="AL279" i="32"/>
  <c r="AK279" i="32"/>
  <c r="AJ279" i="32"/>
  <c r="AC279" i="32"/>
  <c r="AB279" i="32"/>
  <c r="AA279" i="32"/>
  <c r="Z279" i="32"/>
  <c r="Y279" i="32"/>
  <c r="X279" i="32"/>
  <c r="W279" i="32"/>
  <c r="V279" i="32"/>
  <c r="S279" i="32"/>
  <c r="R279" i="32"/>
  <c r="G279" i="32"/>
  <c r="BD278" i="32"/>
  <c r="AU278" i="32"/>
  <c r="AL278" i="32"/>
  <c r="AC278" i="32"/>
  <c r="Z278" i="32"/>
  <c r="Y278" i="32"/>
  <c r="X278" i="32"/>
  <c r="W278" i="32"/>
  <c r="V278" i="32"/>
  <c r="U278" i="32"/>
  <c r="BD277" i="32"/>
  <c r="AU277" i="32"/>
  <c r="AL277" i="32"/>
  <c r="AC277" i="32"/>
  <c r="Z277" i="32"/>
  <c r="Y277" i="32"/>
  <c r="X277" i="32"/>
  <c r="W277" i="32"/>
  <c r="V277" i="32"/>
  <c r="U277" i="32"/>
  <c r="BD276" i="32"/>
  <c r="AU276" i="32"/>
  <c r="AL276" i="32"/>
  <c r="AC276" i="32"/>
  <c r="Z276" i="32"/>
  <c r="Y276" i="32"/>
  <c r="X276" i="32"/>
  <c r="W276" i="32"/>
  <c r="V276" i="32"/>
  <c r="U276" i="32"/>
  <c r="BD275" i="32"/>
  <c r="BC275" i="32"/>
  <c r="BB275" i="32"/>
  <c r="AU275" i="32"/>
  <c r="AT275" i="32"/>
  <c r="AS275" i="32"/>
  <c r="AL275" i="32"/>
  <c r="AK275" i="32"/>
  <c r="AJ275" i="32"/>
  <c r="AC275" i="32"/>
  <c r="AB275" i="32"/>
  <c r="AA275" i="32"/>
  <c r="Z275" i="32"/>
  <c r="Y275" i="32"/>
  <c r="X275" i="32"/>
  <c r="W275" i="32"/>
  <c r="V275" i="32"/>
  <c r="S275" i="32"/>
  <c r="R275" i="32"/>
  <c r="G275" i="32"/>
  <c r="BD274" i="32"/>
  <c r="AU274" i="32"/>
  <c r="AL274" i="32"/>
  <c r="AC274" i="32"/>
  <c r="Z274" i="32"/>
  <c r="Y274" i="32"/>
  <c r="X274" i="32"/>
  <c r="W274" i="32"/>
  <c r="V274" i="32"/>
  <c r="U274" i="32"/>
  <c r="BD273" i="32"/>
  <c r="AU273" i="32"/>
  <c r="AL273" i="32"/>
  <c r="AC273" i="32"/>
  <c r="Z273" i="32"/>
  <c r="Y273" i="32"/>
  <c r="X273" i="32"/>
  <c r="W273" i="32"/>
  <c r="V273" i="32"/>
  <c r="U273" i="32"/>
  <c r="BD272" i="32"/>
  <c r="AU272" i="32"/>
  <c r="AL272" i="32"/>
  <c r="AC272" i="32"/>
  <c r="Z272" i="32"/>
  <c r="Y272" i="32"/>
  <c r="X272" i="32"/>
  <c r="W272" i="32"/>
  <c r="V272" i="32"/>
  <c r="U272" i="32"/>
  <c r="BD271" i="32"/>
  <c r="BC271" i="32"/>
  <c r="BB271" i="32"/>
  <c r="AU271" i="32"/>
  <c r="AT271" i="32"/>
  <c r="AS271" i="32"/>
  <c r="AL271" i="32"/>
  <c r="AK271" i="32"/>
  <c r="AJ271" i="32"/>
  <c r="AC271" i="32"/>
  <c r="AB271" i="32"/>
  <c r="AA271" i="32"/>
  <c r="Z271" i="32"/>
  <c r="Y271" i="32"/>
  <c r="X271" i="32"/>
  <c r="W271" i="32"/>
  <c r="V271" i="32"/>
  <c r="S271" i="32"/>
  <c r="R271" i="32"/>
  <c r="G271" i="32"/>
  <c r="BD270" i="32"/>
  <c r="AU270" i="32"/>
  <c r="AL270" i="32"/>
  <c r="AC270" i="32"/>
  <c r="Z270" i="32"/>
  <c r="Y270" i="32"/>
  <c r="X270" i="32"/>
  <c r="W270" i="32"/>
  <c r="V270" i="32"/>
  <c r="BD269" i="32"/>
  <c r="AU269" i="32"/>
  <c r="AL269" i="32"/>
  <c r="AC269" i="32"/>
  <c r="Z269" i="32"/>
  <c r="Y269" i="32"/>
  <c r="X269" i="32"/>
  <c r="W269" i="32"/>
  <c r="V269" i="32"/>
  <c r="BD268" i="32"/>
  <c r="AU268" i="32"/>
  <c r="AL268" i="32"/>
  <c r="AC268" i="32"/>
  <c r="Z268" i="32"/>
  <c r="Y268" i="32"/>
  <c r="X268" i="32"/>
  <c r="W268" i="32"/>
  <c r="V268" i="32"/>
  <c r="BD267" i="32"/>
  <c r="BC267" i="32"/>
  <c r="BB267" i="32"/>
  <c r="AU267" i="32"/>
  <c r="AT267" i="32"/>
  <c r="AS267" i="32"/>
  <c r="AL267" i="32"/>
  <c r="AK267" i="32"/>
  <c r="AJ267" i="32"/>
  <c r="AC267" i="32"/>
  <c r="AB267" i="32"/>
  <c r="AA267" i="32"/>
  <c r="Z267" i="32"/>
  <c r="Y267" i="32"/>
  <c r="X267" i="32"/>
  <c r="W267" i="32"/>
  <c r="V267" i="32"/>
  <c r="S267" i="32"/>
  <c r="R267" i="32"/>
  <c r="G267" i="32"/>
  <c r="BD266" i="32"/>
  <c r="AU266" i="32"/>
  <c r="AL266" i="32"/>
  <c r="AC266" i="32"/>
  <c r="Z266" i="32"/>
  <c r="Y266" i="32"/>
  <c r="X266" i="32"/>
  <c r="W266" i="32"/>
  <c r="V266" i="32"/>
  <c r="BD265" i="32"/>
  <c r="AU265" i="32"/>
  <c r="AL265" i="32"/>
  <c r="AC265" i="32"/>
  <c r="Z265" i="32"/>
  <c r="Y265" i="32"/>
  <c r="X265" i="32"/>
  <c r="W265" i="32"/>
  <c r="V265" i="32"/>
  <c r="BD264" i="32"/>
  <c r="AU264" i="32"/>
  <c r="AL264" i="32"/>
  <c r="AC264" i="32"/>
  <c r="BD263" i="32"/>
  <c r="BC263" i="32"/>
  <c r="BB263" i="32"/>
  <c r="AU263" i="32"/>
  <c r="AT263" i="32"/>
  <c r="AS263" i="32"/>
  <c r="AL263" i="32"/>
  <c r="AK263" i="32"/>
  <c r="AJ263" i="32"/>
  <c r="AC263" i="32"/>
  <c r="AB263" i="32"/>
  <c r="AA263" i="32"/>
  <c r="Z263" i="32"/>
  <c r="Y263" i="32"/>
  <c r="X263" i="32"/>
  <c r="W263" i="32"/>
  <c r="V263" i="32"/>
  <c r="S263" i="32"/>
  <c r="R263" i="32"/>
  <c r="G263" i="32"/>
  <c r="BD262" i="32"/>
  <c r="AU262" i="32"/>
  <c r="AL262" i="32"/>
  <c r="AC262" i="32"/>
  <c r="BD261" i="32"/>
  <c r="AU261" i="32"/>
  <c r="AL261" i="32"/>
  <c r="AC261" i="32"/>
  <c r="BD260" i="32"/>
  <c r="BC260" i="32"/>
  <c r="BB260" i="32"/>
  <c r="AU260" i="32"/>
  <c r="AT260" i="32"/>
  <c r="AS260" i="32"/>
  <c r="AL260" i="32"/>
  <c r="AK260" i="32"/>
  <c r="AJ260" i="32"/>
  <c r="AC260" i="32"/>
  <c r="AB260" i="32"/>
  <c r="AA260" i="32"/>
  <c r="S260" i="32"/>
  <c r="R260" i="32"/>
  <c r="G260" i="32"/>
  <c r="BD259" i="32"/>
  <c r="AU259" i="32"/>
  <c r="AL259" i="32"/>
  <c r="AC259" i="32"/>
  <c r="BD258" i="32"/>
  <c r="AU258" i="32"/>
  <c r="AL258" i="32"/>
  <c r="AC258" i="32"/>
  <c r="BD257" i="32"/>
  <c r="BC257" i="32"/>
  <c r="BB257" i="32"/>
  <c r="AU257" i="32"/>
  <c r="AT257" i="32"/>
  <c r="AS257" i="32"/>
  <c r="AL257" i="32"/>
  <c r="AK257" i="32"/>
  <c r="AJ257" i="32"/>
  <c r="AC257" i="32"/>
  <c r="AB257" i="32"/>
  <c r="AA257" i="32"/>
  <c r="S257" i="32"/>
  <c r="R257" i="32"/>
  <c r="BD256" i="32"/>
  <c r="AU256" i="32"/>
  <c r="AL256" i="32"/>
  <c r="AC256" i="32"/>
  <c r="BD255" i="32"/>
  <c r="AU255" i="32"/>
  <c r="AL255" i="32"/>
  <c r="AC255" i="32"/>
  <c r="BD254" i="32"/>
  <c r="AU254" i="32"/>
  <c r="AL254" i="32"/>
  <c r="AC254" i="32"/>
  <c r="BD253" i="32"/>
  <c r="BC253" i="32"/>
  <c r="BB253" i="32"/>
  <c r="AU253" i="32"/>
  <c r="AT253" i="32"/>
  <c r="AS253" i="32"/>
  <c r="AL253" i="32"/>
  <c r="AK253" i="32"/>
  <c r="AJ253" i="32"/>
  <c r="AC253" i="32"/>
  <c r="AB253" i="32"/>
  <c r="AA253" i="32"/>
  <c r="Z253" i="32"/>
  <c r="X253" i="32"/>
  <c r="W253" i="32"/>
  <c r="S253" i="32"/>
  <c r="R253" i="32"/>
  <c r="BD252" i="32"/>
  <c r="AU252" i="32"/>
  <c r="AL252" i="32"/>
  <c r="AC252" i="32"/>
  <c r="BD251" i="32"/>
  <c r="AU251" i="32"/>
  <c r="AL251" i="32"/>
  <c r="AC251" i="32"/>
  <c r="BD250" i="32"/>
  <c r="AU250" i="32"/>
  <c r="AL250" i="32"/>
  <c r="AC250" i="32"/>
  <c r="BD249" i="32"/>
  <c r="BC249" i="32"/>
  <c r="BB249" i="32"/>
  <c r="AU249" i="32"/>
  <c r="AT249" i="32"/>
  <c r="AS249" i="32"/>
  <c r="AL249" i="32"/>
  <c r="AK249" i="32"/>
  <c r="AJ249" i="32"/>
  <c r="AC249" i="32"/>
  <c r="AB249" i="32"/>
  <c r="AA249" i="32"/>
  <c r="S249" i="32"/>
  <c r="R249" i="32"/>
  <c r="BD248" i="32"/>
  <c r="AU248" i="32"/>
  <c r="AL248" i="32"/>
  <c r="AC248" i="32"/>
  <c r="BD247" i="32"/>
  <c r="AU247" i="32"/>
  <c r="AL247" i="32"/>
  <c r="AC247" i="32"/>
  <c r="BD246" i="32"/>
  <c r="AU246" i="32"/>
  <c r="AL246" i="32"/>
  <c r="AC246" i="32"/>
  <c r="BD245" i="32"/>
  <c r="BC245" i="32"/>
  <c r="BB245" i="32"/>
  <c r="AU245" i="32"/>
  <c r="AT245" i="32"/>
  <c r="AS245" i="32"/>
  <c r="AL245" i="32"/>
  <c r="AK245" i="32"/>
  <c r="AJ245" i="32"/>
  <c r="AC245" i="32"/>
  <c r="AB245" i="32"/>
  <c r="AA245" i="32"/>
  <c r="S245" i="32"/>
  <c r="R245" i="32"/>
  <c r="BD244" i="32"/>
  <c r="AU244" i="32"/>
  <c r="AL244" i="32"/>
  <c r="AC244" i="32"/>
  <c r="BD243" i="32"/>
  <c r="AU243" i="32"/>
  <c r="AL243" i="32"/>
  <c r="AC243" i="32"/>
  <c r="BD242" i="32"/>
  <c r="AU242" i="32"/>
  <c r="AL242" i="32"/>
  <c r="AC242" i="32"/>
  <c r="BD241" i="32"/>
  <c r="BC241" i="32"/>
  <c r="BB241" i="32"/>
  <c r="AU241" i="32"/>
  <c r="AT241" i="32"/>
  <c r="AS241" i="32"/>
  <c r="AL241" i="32"/>
  <c r="AK241" i="32"/>
  <c r="AJ241" i="32"/>
  <c r="AC241" i="32"/>
  <c r="AB241" i="32"/>
  <c r="AA241" i="32"/>
  <c r="Z241" i="32"/>
  <c r="X241" i="32"/>
  <c r="W241" i="32"/>
  <c r="S241" i="32"/>
  <c r="R241" i="32"/>
  <c r="BD240" i="32"/>
  <c r="AU240" i="32"/>
  <c r="AL240" i="32"/>
  <c r="AC240" i="32"/>
  <c r="BD239" i="32"/>
  <c r="AU239" i="32"/>
  <c r="AL239" i="32"/>
  <c r="AC239" i="32"/>
  <c r="BD238" i="32"/>
  <c r="AU238" i="32"/>
  <c r="AL238" i="32"/>
  <c r="AC238" i="32"/>
  <c r="BD237" i="32"/>
  <c r="BC237" i="32"/>
  <c r="BB237" i="32"/>
  <c r="AU237" i="32"/>
  <c r="AT237" i="32"/>
  <c r="AS237" i="32"/>
  <c r="AL237" i="32"/>
  <c r="AK237" i="32"/>
  <c r="AJ237" i="32"/>
  <c r="AC237" i="32"/>
  <c r="AB237" i="32"/>
  <c r="AA237" i="32"/>
  <c r="S237" i="32"/>
  <c r="R237" i="32"/>
  <c r="G237" i="32"/>
  <c r="BD236" i="32"/>
  <c r="AU236" i="32"/>
  <c r="AL236" i="32"/>
  <c r="AC236" i="32"/>
  <c r="BD235" i="32"/>
  <c r="AU235" i="32"/>
  <c r="AL235" i="32"/>
  <c r="AC235" i="32"/>
  <c r="BD234" i="32"/>
  <c r="AU234" i="32"/>
  <c r="AL234" i="32"/>
  <c r="AC234" i="32"/>
  <c r="BD233" i="32"/>
  <c r="BC233" i="32"/>
  <c r="BB233" i="32"/>
  <c r="AU233" i="32"/>
  <c r="AT233" i="32"/>
  <c r="AS233" i="32"/>
  <c r="AL233" i="32"/>
  <c r="AK233" i="32"/>
  <c r="AJ233" i="32"/>
  <c r="AC233" i="32"/>
  <c r="AB233" i="32"/>
  <c r="AA233" i="32"/>
  <c r="Z233" i="32"/>
  <c r="X233" i="32"/>
  <c r="W233" i="32"/>
  <c r="S233" i="32"/>
  <c r="R233" i="32"/>
  <c r="G233" i="32"/>
  <c r="BD232" i="32"/>
  <c r="AU232" i="32"/>
  <c r="AL232" i="32"/>
  <c r="AC232" i="32"/>
  <c r="Z232" i="32"/>
  <c r="Y232" i="32"/>
  <c r="X232" i="32"/>
  <c r="W232" i="32"/>
  <c r="V232" i="32"/>
  <c r="U232" i="32"/>
  <c r="BD231" i="32"/>
  <c r="AU231" i="32"/>
  <c r="AL231" i="32"/>
  <c r="AC231" i="32"/>
  <c r="Z231" i="32"/>
  <c r="Y231" i="32"/>
  <c r="X231" i="32"/>
  <c r="W231" i="32"/>
  <c r="V231" i="32"/>
  <c r="U231" i="32"/>
  <c r="BD230" i="32"/>
  <c r="AU230" i="32"/>
  <c r="AL230" i="32"/>
  <c r="AC230" i="32"/>
  <c r="Z230" i="32"/>
  <c r="Y230" i="32"/>
  <c r="X230" i="32"/>
  <c r="W230" i="32"/>
  <c r="V230" i="32"/>
  <c r="U230" i="32"/>
  <c r="BD229" i="32"/>
  <c r="BC229" i="32"/>
  <c r="BB229" i="32"/>
  <c r="AU229" i="32"/>
  <c r="AT229" i="32"/>
  <c r="AS229" i="32"/>
  <c r="AL229" i="32"/>
  <c r="AK229" i="32"/>
  <c r="AJ229" i="32"/>
  <c r="AC229" i="32"/>
  <c r="AB229" i="32"/>
  <c r="AA229" i="32"/>
  <c r="Z229" i="32"/>
  <c r="X229" i="32"/>
  <c r="W229" i="32"/>
  <c r="S229" i="32"/>
  <c r="R229" i="32"/>
  <c r="G229" i="32"/>
  <c r="BD228" i="32"/>
  <c r="AU228" i="32"/>
  <c r="AL228" i="32"/>
  <c r="AC228" i="32"/>
  <c r="BD227" i="32"/>
  <c r="AU227" i="32"/>
  <c r="AL227" i="32"/>
  <c r="AC227" i="32"/>
  <c r="BD226" i="32"/>
  <c r="AU226" i="32"/>
  <c r="AL226" i="32"/>
  <c r="AC226" i="32"/>
  <c r="BD225" i="32"/>
  <c r="BC225" i="32"/>
  <c r="BB225" i="32"/>
  <c r="AU225" i="32"/>
  <c r="AT225" i="32"/>
  <c r="AS225" i="32"/>
  <c r="AL225" i="32"/>
  <c r="AK225" i="32"/>
  <c r="AJ225" i="32"/>
  <c r="AC225" i="32"/>
  <c r="AB225" i="32"/>
  <c r="AA225" i="32"/>
  <c r="S225" i="32"/>
  <c r="R225" i="32"/>
  <c r="G225" i="32"/>
  <c r="BD224" i="32"/>
  <c r="AU224" i="32"/>
  <c r="AL224" i="32"/>
  <c r="AC224" i="32"/>
  <c r="BD223" i="32"/>
  <c r="AU223" i="32"/>
  <c r="AL223" i="32"/>
  <c r="AC223" i="32"/>
  <c r="BD222" i="32"/>
  <c r="AU222" i="32"/>
  <c r="AL222" i="32"/>
  <c r="AC222" i="32"/>
  <c r="BD221" i="32"/>
  <c r="BC221" i="32"/>
  <c r="BB221" i="32"/>
  <c r="AU221" i="32"/>
  <c r="AT221" i="32"/>
  <c r="AS221" i="32"/>
  <c r="AL221" i="32"/>
  <c r="AK221" i="32"/>
  <c r="AJ221" i="32"/>
  <c r="AC221" i="32"/>
  <c r="AB221" i="32"/>
  <c r="AA221" i="32"/>
  <c r="Z221" i="32"/>
  <c r="X221" i="32"/>
  <c r="W221" i="32"/>
  <c r="S221" i="32"/>
  <c r="R221" i="32"/>
  <c r="G221" i="32"/>
  <c r="BD220" i="32"/>
  <c r="AU220" i="32"/>
  <c r="AL220" i="32"/>
  <c r="AC220" i="32"/>
  <c r="BD219" i="32"/>
  <c r="AU219" i="32"/>
  <c r="AL219" i="32"/>
  <c r="AC219" i="32"/>
  <c r="BD218" i="32"/>
  <c r="AU218" i="32"/>
  <c r="AL218" i="32"/>
  <c r="AC218" i="32"/>
  <c r="BD217" i="32"/>
  <c r="BC217" i="32"/>
  <c r="BB217" i="32"/>
  <c r="AU217" i="32"/>
  <c r="AT217" i="32"/>
  <c r="AS217" i="32"/>
  <c r="AL217" i="32"/>
  <c r="AK217" i="32"/>
  <c r="AJ217" i="32"/>
  <c r="AC217" i="32"/>
  <c r="AB217" i="32"/>
  <c r="AA217" i="32"/>
  <c r="Z217" i="32"/>
  <c r="X217" i="32"/>
  <c r="W217" i="32"/>
  <c r="S217" i="32"/>
  <c r="R217" i="32"/>
  <c r="G217" i="32"/>
  <c r="BD216" i="32"/>
  <c r="AU216" i="32"/>
  <c r="AL216" i="32"/>
  <c r="AC216" i="32"/>
  <c r="BD215" i="32"/>
  <c r="AU215" i="32"/>
  <c r="AL215" i="32"/>
  <c r="AC215" i="32"/>
  <c r="BD214" i="32"/>
  <c r="AU214" i="32"/>
  <c r="AL214" i="32"/>
  <c r="AC214" i="32"/>
  <c r="BD213" i="32"/>
  <c r="BC213" i="32"/>
  <c r="BB213" i="32"/>
  <c r="AU213" i="32"/>
  <c r="AT213" i="32"/>
  <c r="AS213" i="32"/>
  <c r="AL213" i="32"/>
  <c r="AK213" i="32"/>
  <c r="AJ213" i="32"/>
  <c r="AC213" i="32"/>
  <c r="AB213" i="32"/>
  <c r="AA213" i="32"/>
  <c r="S213" i="32"/>
  <c r="R213" i="32"/>
  <c r="G213" i="32"/>
  <c r="BD212" i="32"/>
  <c r="AU212" i="32"/>
  <c r="AL212" i="32"/>
  <c r="AC212" i="32"/>
  <c r="BD211" i="32"/>
  <c r="AU211" i="32"/>
  <c r="AL211" i="32"/>
  <c r="AC211" i="32"/>
  <c r="BD210" i="32"/>
  <c r="AU210" i="32"/>
  <c r="AL210" i="32"/>
  <c r="AC210" i="32"/>
  <c r="BD209" i="32"/>
  <c r="BC209" i="32"/>
  <c r="BB209" i="32"/>
  <c r="AU209" i="32"/>
  <c r="AT209" i="32"/>
  <c r="AS209" i="32"/>
  <c r="AL209" i="32"/>
  <c r="AK209" i="32"/>
  <c r="AJ209" i="32"/>
  <c r="AC209" i="32"/>
  <c r="AB209" i="32"/>
  <c r="AA209" i="32"/>
  <c r="Z209" i="32"/>
  <c r="X209" i="32"/>
  <c r="W209" i="32"/>
  <c r="S209" i="32"/>
  <c r="R209" i="32"/>
  <c r="G209" i="32"/>
  <c r="BD207" i="32"/>
  <c r="BC207" i="32"/>
  <c r="BB207" i="32"/>
  <c r="AU207" i="32"/>
  <c r="AT207" i="32"/>
  <c r="AS207" i="32"/>
  <c r="AL207" i="32"/>
  <c r="AK207" i="32"/>
  <c r="AJ207" i="32"/>
  <c r="AC207" i="32"/>
  <c r="AB207" i="32"/>
  <c r="AA207" i="32"/>
  <c r="S207" i="32"/>
  <c r="R207" i="32"/>
  <c r="G207" i="32"/>
  <c r="BD206" i="32"/>
  <c r="AU206" i="32"/>
  <c r="AL206" i="32"/>
  <c r="AC206" i="32"/>
  <c r="BD205" i="32"/>
  <c r="BC205" i="32"/>
  <c r="BB205" i="32"/>
  <c r="AU205" i="32"/>
  <c r="AT205" i="32"/>
  <c r="AS205" i="32"/>
  <c r="AL205" i="32"/>
  <c r="AK205" i="32"/>
  <c r="AJ205" i="32"/>
  <c r="AC205" i="32"/>
  <c r="AB205" i="32"/>
  <c r="AA205" i="32"/>
  <c r="S205" i="32"/>
  <c r="R205" i="32"/>
  <c r="G205" i="32"/>
  <c r="BD204" i="32"/>
  <c r="AU204" i="32"/>
  <c r="AL204" i="32"/>
  <c r="AC204" i="32"/>
  <c r="BD203" i="32"/>
  <c r="BC203" i="32"/>
  <c r="BB203" i="32"/>
  <c r="AU203" i="32"/>
  <c r="AT203" i="32"/>
  <c r="AS203" i="32"/>
  <c r="AL203" i="32"/>
  <c r="AK203" i="32"/>
  <c r="AJ203" i="32"/>
  <c r="AC203" i="32"/>
  <c r="AB203" i="32"/>
  <c r="AA203" i="32"/>
  <c r="S203" i="32"/>
  <c r="R203" i="32"/>
  <c r="G203" i="32"/>
  <c r="BD202" i="32"/>
  <c r="AU202" i="32"/>
  <c r="AL202" i="32"/>
  <c r="AC202" i="32"/>
  <c r="BD201" i="32"/>
  <c r="BC201" i="32"/>
  <c r="BB201" i="32"/>
  <c r="AU201" i="32"/>
  <c r="AT201" i="32"/>
  <c r="AS201" i="32"/>
  <c r="AL201" i="32"/>
  <c r="AK201" i="32"/>
  <c r="AJ201" i="32"/>
  <c r="AC201" i="32"/>
  <c r="AB201" i="32"/>
  <c r="AA201" i="32"/>
  <c r="S201" i="32"/>
  <c r="R201" i="32"/>
  <c r="G201" i="32"/>
  <c r="BD200" i="32"/>
  <c r="AU200" i="32"/>
  <c r="AL200" i="32"/>
  <c r="AC200" i="32"/>
  <c r="BD199" i="32"/>
  <c r="BC199" i="32"/>
  <c r="BB199" i="32"/>
  <c r="AU199" i="32"/>
  <c r="AT199" i="32"/>
  <c r="AS199" i="32"/>
  <c r="AL199" i="32"/>
  <c r="AK199" i="32"/>
  <c r="AJ199" i="32"/>
  <c r="AC199" i="32"/>
  <c r="AB199" i="32"/>
  <c r="AA199" i="32"/>
  <c r="Y199" i="32"/>
  <c r="X199" i="32"/>
  <c r="S199" i="32"/>
  <c r="R199" i="32"/>
  <c r="G199" i="32"/>
  <c r="BD198" i="32"/>
  <c r="AU198" i="32"/>
  <c r="AL198" i="32"/>
  <c r="AC198" i="32"/>
  <c r="BD197" i="32"/>
  <c r="BC197" i="32"/>
  <c r="BB197" i="32"/>
  <c r="AU197" i="32"/>
  <c r="AT197" i="32"/>
  <c r="AS197" i="32"/>
  <c r="AL197" i="32"/>
  <c r="AK197" i="32"/>
  <c r="AJ197" i="32"/>
  <c r="AC197" i="32"/>
  <c r="AB197" i="32"/>
  <c r="AA197" i="32"/>
  <c r="S197" i="32"/>
  <c r="R197" i="32"/>
  <c r="G197" i="32"/>
  <c r="BD196" i="32"/>
  <c r="AU196" i="32"/>
  <c r="AL196" i="32"/>
  <c r="AC196" i="32"/>
  <c r="BD195" i="32"/>
  <c r="BC195" i="32"/>
  <c r="BB195" i="32"/>
  <c r="AU195" i="32"/>
  <c r="AT195" i="32"/>
  <c r="AS195" i="32"/>
  <c r="AL195" i="32"/>
  <c r="AK195" i="32"/>
  <c r="AJ195" i="32"/>
  <c r="AC195" i="32"/>
  <c r="AB195" i="32"/>
  <c r="AA195" i="32"/>
  <c r="Y195" i="32"/>
  <c r="X195" i="32"/>
  <c r="S195" i="32"/>
  <c r="R195" i="32"/>
  <c r="G195" i="32"/>
  <c r="BD194" i="32"/>
  <c r="AU194" i="32"/>
  <c r="AL194" i="32"/>
  <c r="AC194" i="32"/>
  <c r="BD193" i="32"/>
  <c r="AU193" i="32"/>
  <c r="AL193" i="32"/>
  <c r="AC193" i="32"/>
  <c r="BD192" i="32"/>
  <c r="AU192" i="32"/>
  <c r="AL192" i="32"/>
  <c r="AC192" i="32"/>
  <c r="BD191" i="32"/>
  <c r="BC191" i="32"/>
  <c r="BB191" i="32"/>
  <c r="AU191" i="32"/>
  <c r="AT191" i="32"/>
  <c r="AS191" i="32"/>
  <c r="AL191" i="32"/>
  <c r="AK191" i="32"/>
  <c r="AJ191" i="32"/>
  <c r="AC191" i="32"/>
  <c r="AB191" i="32"/>
  <c r="AA191" i="32"/>
  <c r="S191" i="32"/>
  <c r="R191" i="32"/>
  <c r="G191" i="32"/>
  <c r="BD189" i="32"/>
  <c r="BC189" i="32"/>
  <c r="BB189" i="32"/>
  <c r="AU189" i="32"/>
  <c r="AT189" i="32"/>
  <c r="AS189" i="32"/>
  <c r="AL189" i="32"/>
  <c r="AK189" i="32"/>
  <c r="AJ189" i="32"/>
  <c r="AC189" i="32"/>
  <c r="AB189" i="32"/>
  <c r="AA189" i="32"/>
  <c r="S189" i="32"/>
  <c r="R189" i="32"/>
  <c r="G189" i="32"/>
  <c r="BD188" i="32"/>
  <c r="AU188" i="32"/>
  <c r="AL188" i="32"/>
  <c r="AC188" i="32"/>
  <c r="BD187" i="32"/>
  <c r="BC187" i="32"/>
  <c r="BB187" i="32"/>
  <c r="AU187" i="32"/>
  <c r="AT187" i="32"/>
  <c r="AS187" i="32"/>
  <c r="AL187" i="32"/>
  <c r="AK187" i="32"/>
  <c r="AJ187" i="32"/>
  <c r="AC187" i="32"/>
  <c r="AB187" i="32"/>
  <c r="AA187" i="32"/>
  <c r="S187" i="32"/>
  <c r="R187" i="32"/>
  <c r="G187" i="32"/>
  <c r="BD186" i="32"/>
  <c r="AU186" i="32"/>
  <c r="AL186" i="32"/>
  <c r="AC186" i="32"/>
  <c r="BD185" i="32"/>
  <c r="BC185" i="32"/>
  <c r="BB185" i="32"/>
  <c r="AU185" i="32"/>
  <c r="AT185" i="32"/>
  <c r="AS185" i="32"/>
  <c r="AL185" i="32"/>
  <c r="T185" i="32" s="1"/>
  <c r="AK185" i="32"/>
  <c r="AJ185" i="32"/>
  <c r="AC185" i="32"/>
  <c r="AB185" i="32"/>
  <c r="AA185" i="32"/>
  <c r="S185" i="32"/>
  <c r="R185" i="32"/>
  <c r="G185" i="32"/>
  <c r="BD184" i="32"/>
  <c r="AU184" i="32"/>
  <c r="AL184" i="32"/>
  <c r="AC184" i="32"/>
  <c r="BD183" i="32"/>
  <c r="BC183" i="32"/>
  <c r="BB183" i="32"/>
  <c r="AU183" i="32"/>
  <c r="AT183" i="32"/>
  <c r="AS183" i="32"/>
  <c r="AL183" i="32"/>
  <c r="AK183" i="32"/>
  <c r="AJ183" i="32"/>
  <c r="AC183" i="32"/>
  <c r="AB183" i="32"/>
  <c r="AA183" i="32"/>
  <c r="S183" i="32"/>
  <c r="R183" i="32"/>
  <c r="G183" i="32"/>
  <c r="BD182" i="32"/>
  <c r="BC182" i="32"/>
  <c r="BB182" i="32"/>
  <c r="AU182" i="32"/>
  <c r="AT182" i="32"/>
  <c r="AS182" i="32"/>
  <c r="AL182" i="32"/>
  <c r="AK182" i="32"/>
  <c r="AJ182" i="32"/>
  <c r="AC182" i="32"/>
  <c r="AB182" i="32"/>
  <c r="AA182" i="32"/>
  <c r="S182" i="32"/>
  <c r="R182" i="32"/>
  <c r="G182" i="32"/>
  <c r="BD181" i="32"/>
  <c r="AU181" i="32"/>
  <c r="AL181" i="32"/>
  <c r="AC181" i="32"/>
  <c r="BD180" i="32"/>
  <c r="BC180" i="32"/>
  <c r="BB180" i="32"/>
  <c r="AU180" i="32"/>
  <c r="AT180" i="32"/>
  <c r="AS180" i="32"/>
  <c r="AL180" i="32"/>
  <c r="AK180" i="32"/>
  <c r="AJ180" i="32"/>
  <c r="AC180" i="32"/>
  <c r="AB180" i="32"/>
  <c r="AA180" i="32"/>
  <c r="S180" i="32"/>
  <c r="R180" i="32"/>
  <c r="G180" i="32"/>
  <c r="BD179" i="32"/>
  <c r="AU179" i="32"/>
  <c r="AL179" i="32"/>
  <c r="AC179" i="32"/>
  <c r="BD178" i="32"/>
  <c r="BC178" i="32"/>
  <c r="BB178" i="32"/>
  <c r="AU178" i="32"/>
  <c r="AT178" i="32"/>
  <c r="AS178" i="32"/>
  <c r="AL178" i="32"/>
  <c r="AK178" i="32"/>
  <c r="AJ178" i="32"/>
  <c r="AC178" i="32"/>
  <c r="AB178" i="32"/>
  <c r="AA178" i="32"/>
  <c r="S178" i="32"/>
  <c r="R178" i="32"/>
  <c r="G178" i="32"/>
  <c r="BD177" i="32"/>
  <c r="AU177" i="32"/>
  <c r="AL177" i="32"/>
  <c r="AC177" i="32"/>
  <c r="BD176" i="32"/>
  <c r="BC176" i="32"/>
  <c r="BB176" i="32"/>
  <c r="AU176" i="32"/>
  <c r="AT176" i="32"/>
  <c r="AS176" i="32"/>
  <c r="AL176" i="32"/>
  <c r="AK176" i="32"/>
  <c r="AJ176" i="32"/>
  <c r="AC176" i="32"/>
  <c r="AB176" i="32"/>
  <c r="AA176" i="32"/>
  <c r="S176" i="32"/>
  <c r="R176" i="32"/>
  <c r="G176" i="32"/>
  <c r="BD175" i="32"/>
  <c r="AU175" i="32"/>
  <c r="AL175" i="32"/>
  <c r="AC175" i="32"/>
  <c r="BD174" i="32"/>
  <c r="AU174" i="32"/>
  <c r="AL174" i="32"/>
  <c r="T174" i="32" s="1"/>
  <c r="AC174" i="32"/>
  <c r="BD173" i="32"/>
  <c r="AU173" i="32"/>
  <c r="AL173" i="32"/>
  <c r="AC173" i="32"/>
  <c r="BD172" i="32"/>
  <c r="BC172" i="32"/>
  <c r="BB172" i="32"/>
  <c r="AU172" i="32"/>
  <c r="AT172" i="32"/>
  <c r="AS172" i="32"/>
  <c r="AK172" i="32"/>
  <c r="AJ172" i="32"/>
  <c r="AC172" i="32"/>
  <c r="AB172" i="32"/>
  <c r="AA172" i="32"/>
  <c r="S172" i="32"/>
  <c r="R172" i="32"/>
  <c r="G172" i="32"/>
  <c r="BD171" i="32"/>
  <c r="AU171" i="32"/>
  <c r="AL171" i="32"/>
  <c r="AC171" i="32"/>
  <c r="BD170" i="32"/>
  <c r="AU170" i="32"/>
  <c r="AL170" i="32"/>
  <c r="AC170" i="32"/>
  <c r="BD169" i="32"/>
  <c r="AU169" i="32"/>
  <c r="AL169" i="32"/>
  <c r="AC169" i="32"/>
  <c r="BD168" i="32"/>
  <c r="BC168" i="32"/>
  <c r="BB168" i="32"/>
  <c r="AU168" i="32"/>
  <c r="AT168" i="32"/>
  <c r="AS168" i="32"/>
  <c r="AL168" i="32"/>
  <c r="AK168" i="32"/>
  <c r="AJ168" i="32"/>
  <c r="AC168" i="32"/>
  <c r="AB168" i="32"/>
  <c r="AA168" i="32"/>
  <c r="S168" i="32"/>
  <c r="R168" i="32"/>
  <c r="G168" i="32"/>
  <c r="BD167" i="32"/>
  <c r="AU167" i="32"/>
  <c r="AL167" i="32"/>
  <c r="AC167" i="32"/>
  <c r="BD166" i="32"/>
  <c r="AU166" i="32"/>
  <c r="AL166" i="32"/>
  <c r="AC166" i="32"/>
  <c r="BD165" i="32"/>
  <c r="BC165" i="32"/>
  <c r="BB165" i="32"/>
  <c r="AU165" i="32"/>
  <c r="AT165" i="32"/>
  <c r="AS165" i="32"/>
  <c r="AL165" i="32"/>
  <c r="AK165" i="32"/>
  <c r="AJ165" i="32"/>
  <c r="AC165" i="32"/>
  <c r="AB165" i="32"/>
  <c r="AA165" i="32"/>
  <c r="S165" i="32"/>
  <c r="R165" i="32"/>
  <c r="BD164" i="32"/>
  <c r="AU164" i="32"/>
  <c r="AL164" i="32"/>
  <c r="AC164" i="32"/>
  <c r="BD163" i="32"/>
  <c r="AU163" i="32"/>
  <c r="AL163" i="32"/>
  <c r="AC163" i="32"/>
  <c r="BD162" i="32"/>
  <c r="BC162" i="32"/>
  <c r="BB162" i="32"/>
  <c r="AU162" i="32"/>
  <c r="AT162" i="32"/>
  <c r="AS162" i="32"/>
  <c r="AL162" i="32"/>
  <c r="AK162" i="32"/>
  <c r="AJ162" i="32"/>
  <c r="AC162" i="32"/>
  <c r="AB162" i="32"/>
  <c r="AA162" i="32"/>
  <c r="S162" i="32"/>
  <c r="R162" i="32"/>
  <c r="BD161" i="32"/>
  <c r="AU161" i="32"/>
  <c r="AL161" i="32"/>
  <c r="AC161" i="32"/>
  <c r="BD160" i="32"/>
  <c r="BC160" i="32"/>
  <c r="BB160" i="32"/>
  <c r="AU160" i="32"/>
  <c r="AT160" i="32"/>
  <c r="AS160" i="32"/>
  <c r="AL160" i="32"/>
  <c r="AK160" i="32"/>
  <c r="AJ160" i="32"/>
  <c r="AC160" i="32"/>
  <c r="AB160" i="32"/>
  <c r="AA160" i="32"/>
  <c r="S160" i="32"/>
  <c r="R160" i="32"/>
  <c r="BD159" i="32"/>
  <c r="BC159" i="32"/>
  <c r="BB159" i="32"/>
  <c r="AU159" i="32"/>
  <c r="AT159" i="32"/>
  <c r="AS159" i="32"/>
  <c r="AL159" i="32"/>
  <c r="AK159" i="32"/>
  <c r="AJ159" i="32"/>
  <c r="AC159" i="32"/>
  <c r="AB159" i="32"/>
  <c r="AA159" i="32"/>
  <c r="S159" i="32"/>
  <c r="R159" i="32"/>
  <c r="G159" i="32"/>
  <c r="BD158" i="32"/>
  <c r="AU158" i="32"/>
  <c r="AL158" i="32"/>
  <c r="AC158" i="32"/>
  <c r="BD157" i="32"/>
  <c r="BC157" i="32"/>
  <c r="BB157" i="32"/>
  <c r="AU157" i="32"/>
  <c r="AT157" i="32"/>
  <c r="AS157" i="32"/>
  <c r="AL157" i="32"/>
  <c r="AK157" i="32"/>
  <c r="AJ157" i="32"/>
  <c r="AC157" i="32"/>
  <c r="AB157" i="32"/>
  <c r="AA157" i="32"/>
  <c r="S157" i="32"/>
  <c r="R157" i="32"/>
  <c r="G157" i="32"/>
  <c r="BD156" i="32"/>
  <c r="BC156" i="32"/>
  <c r="BB156" i="32"/>
  <c r="AU156" i="32"/>
  <c r="AT156" i="32"/>
  <c r="AS156" i="32"/>
  <c r="AL156" i="32"/>
  <c r="AK156" i="32"/>
  <c r="AJ156" i="32"/>
  <c r="AC156" i="32"/>
  <c r="AB156" i="32"/>
  <c r="AA156" i="32"/>
  <c r="S156" i="32"/>
  <c r="R156" i="32"/>
  <c r="G156" i="32"/>
  <c r="BD155" i="32"/>
  <c r="AU155" i="32"/>
  <c r="AL155" i="32"/>
  <c r="AC155" i="32"/>
  <c r="BD154" i="32"/>
  <c r="AU154" i="32"/>
  <c r="AL154" i="32"/>
  <c r="AC154" i="32"/>
  <c r="BD153" i="32"/>
  <c r="AU153" i="32"/>
  <c r="AL153" i="32"/>
  <c r="AC153" i="32"/>
  <c r="BD152" i="32"/>
  <c r="BC152" i="32"/>
  <c r="BB152" i="32"/>
  <c r="AU152" i="32"/>
  <c r="AT152" i="32"/>
  <c r="AS152" i="32"/>
  <c r="AL152" i="32"/>
  <c r="AK152" i="32"/>
  <c r="AJ152" i="32"/>
  <c r="AC152" i="32"/>
  <c r="AB152" i="32"/>
  <c r="AA152" i="32"/>
  <c r="S152" i="32"/>
  <c r="R152" i="32"/>
  <c r="G152" i="32"/>
  <c r="BD151" i="32"/>
  <c r="AU151" i="32"/>
  <c r="AL151" i="32"/>
  <c r="AC151" i="32"/>
  <c r="BD150" i="32"/>
  <c r="AU150" i="32"/>
  <c r="AL150" i="32"/>
  <c r="AC150" i="32"/>
  <c r="BD149" i="32"/>
  <c r="AU149" i="32"/>
  <c r="AL149" i="32"/>
  <c r="AC149" i="32"/>
  <c r="BD148" i="32"/>
  <c r="BC148" i="32"/>
  <c r="BB148" i="32"/>
  <c r="AU148" i="32"/>
  <c r="AT148" i="32"/>
  <c r="AS148" i="32"/>
  <c r="AL148" i="32"/>
  <c r="AK148" i="32"/>
  <c r="AJ148" i="32"/>
  <c r="AC148" i="32"/>
  <c r="AB148" i="32"/>
  <c r="AA148" i="32"/>
  <c r="S148" i="32"/>
  <c r="R148" i="32"/>
  <c r="G148" i="32"/>
  <c r="BD147" i="32"/>
  <c r="AU147" i="32"/>
  <c r="AL147" i="32"/>
  <c r="AC147" i="32"/>
  <c r="BD146" i="32"/>
  <c r="AU146" i="32"/>
  <c r="AL146" i="32"/>
  <c r="AC146" i="32"/>
  <c r="BD145" i="32"/>
  <c r="AU145" i="32"/>
  <c r="AL145" i="32"/>
  <c r="AC145" i="32"/>
  <c r="BD144" i="32"/>
  <c r="BC144" i="32"/>
  <c r="BB144" i="32"/>
  <c r="AU144" i="32"/>
  <c r="AT144" i="32"/>
  <c r="AS144" i="32"/>
  <c r="AL144" i="32"/>
  <c r="AK144" i="32"/>
  <c r="AJ144" i="32"/>
  <c r="AC144" i="32"/>
  <c r="AB144" i="32"/>
  <c r="AA144" i="32"/>
  <c r="S144" i="32"/>
  <c r="R144" i="32"/>
  <c r="G144" i="32"/>
  <c r="BD143" i="32"/>
  <c r="AU143" i="32"/>
  <c r="AL143" i="32"/>
  <c r="AC143" i="32"/>
  <c r="BD142" i="32"/>
  <c r="AU142" i="32"/>
  <c r="AL142" i="32"/>
  <c r="AC142" i="32"/>
  <c r="BD141" i="32"/>
  <c r="BC141" i="32"/>
  <c r="BB141" i="32"/>
  <c r="AU141" i="32"/>
  <c r="AT141" i="32"/>
  <c r="AS141" i="32"/>
  <c r="AL141" i="32"/>
  <c r="AK141" i="32"/>
  <c r="AJ141" i="32"/>
  <c r="AC141" i="32"/>
  <c r="AB141" i="32"/>
  <c r="AA141" i="32"/>
  <c r="S141" i="32"/>
  <c r="R141" i="32"/>
  <c r="G141" i="32"/>
  <c r="BD140" i="32"/>
  <c r="AU140" i="32"/>
  <c r="AL140" i="32"/>
  <c r="AC140" i="32"/>
  <c r="BD139" i="32"/>
  <c r="AU139" i="32"/>
  <c r="AL139" i="32"/>
  <c r="AC139" i="32"/>
  <c r="BD138" i="32"/>
  <c r="BC138" i="32"/>
  <c r="BB138" i="32"/>
  <c r="AU138" i="32"/>
  <c r="AT138" i="32"/>
  <c r="AS138" i="32"/>
  <c r="AL138" i="32"/>
  <c r="AK138" i="32"/>
  <c r="AJ138" i="32"/>
  <c r="AC138" i="32"/>
  <c r="AB138" i="32"/>
  <c r="AA138" i="32"/>
  <c r="S138" i="32"/>
  <c r="R138" i="32"/>
  <c r="G138" i="32"/>
  <c r="BD137" i="32"/>
  <c r="AU137" i="32"/>
  <c r="AL137" i="32"/>
  <c r="AC137" i="32"/>
  <c r="BD136" i="32"/>
  <c r="AU136" i="32"/>
  <c r="AL136" i="32"/>
  <c r="AC136" i="32"/>
  <c r="BD135" i="32"/>
  <c r="AU135" i="32"/>
  <c r="AL135" i="32"/>
  <c r="AC135" i="32"/>
  <c r="BD134" i="32"/>
  <c r="BC134" i="32"/>
  <c r="BB134" i="32"/>
  <c r="AU134" i="32"/>
  <c r="AT134" i="32"/>
  <c r="AS134" i="32"/>
  <c r="AL134" i="32"/>
  <c r="AK134" i="32"/>
  <c r="AJ134" i="32"/>
  <c r="AC134" i="32"/>
  <c r="AB134" i="32"/>
  <c r="AA134" i="32"/>
  <c r="S134" i="32"/>
  <c r="R134" i="32"/>
  <c r="G134" i="32"/>
  <c r="BD133" i="32"/>
  <c r="AU133" i="32"/>
  <c r="AL133" i="32"/>
  <c r="AC133" i="32"/>
  <c r="BD132" i="32"/>
  <c r="AU132" i="32"/>
  <c r="AL132" i="32"/>
  <c r="AC132" i="32"/>
  <c r="BD131" i="32"/>
  <c r="AU131" i="32"/>
  <c r="AL131" i="32"/>
  <c r="AC131" i="32"/>
  <c r="BD130" i="32"/>
  <c r="BC130" i="32"/>
  <c r="BB130" i="32"/>
  <c r="AU130" i="32"/>
  <c r="AT130" i="32"/>
  <c r="AS130" i="32"/>
  <c r="AL130" i="32"/>
  <c r="AK130" i="32"/>
  <c r="AJ130" i="32"/>
  <c r="AC130" i="32"/>
  <c r="AB130" i="32"/>
  <c r="AA130" i="32"/>
  <c r="S130" i="32"/>
  <c r="R130" i="32"/>
  <c r="G130" i="32"/>
  <c r="BD129" i="32"/>
  <c r="AU129" i="32"/>
  <c r="AL129" i="32"/>
  <c r="AC129" i="32"/>
  <c r="BD128" i="32"/>
  <c r="AU128" i="32"/>
  <c r="AL128" i="32"/>
  <c r="AC128" i="32"/>
  <c r="BD127" i="32"/>
  <c r="AU127" i="32"/>
  <c r="AL127" i="32"/>
  <c r="AC127" i="32"/>
  <c r="BD126" i="32"/>
  <c r="BC126" i="32"/>
  <c r="BB126" i="32"/>
  <c r="AU126" i="32"/>
  <c r="AT126" i="32"/>
  <c r="AS126" i="32"/>
  <c r="AL126" i="32"/>
  <c r="AK126" i="32"/>
  <c r="AJ126" i="32"/>
  <c r="AC126" i="32"/>
  <c r="AB126" i="32"/>
  <c r="AA126" i="32"/>
  <c r="S126" i="32"/>
  <c r="R126" i="32"/>
  <c r="G126" i="32"/>
  <c r="BD125" i="32"/>
  <c r="AU125" i="32"/>
  <c r="AL125" i="32"/>
  <c r="AC125" i="32"/>
  <c r="BD124" i="32"/>
  <c r="AU124" i="32"/>
  <c r="AL124" i="32"/>
  <c r="AC124" i="32"/>
  <c r="BD123" i="32"/>
  <c r="AU123" i="32"/>
  <c r="AL123" i="32"/>
  <c r="AC123" i="32"/>
  <c r="BD122" i="32"/>
  <c r="BC122" i="32"/>
  <c r="BB122" i="32"/>
  <c r="AU122" i="32"/>
  <c r="AT122" i="32"/>
  <c r="AS122" i="32"/>
  <c r="AL122" i="32"/>
  <c r="AK122" i="32"/>
  <c r="AJ122" i="32"/>
  <c r="AC122" i="32"/>
  <c r="AB122" i="32"/>
  <c r="AA122" i="32"/>
  <c r="S122" i="32"/>
  <c r="R122" i="32"/>
  <c r="G122" i="32"/>
  <c r="BD121" i="32"/>
  <c r="AU121" i="32"/>
  <c r="AL121" i="32"/>
  <c r="AC121" i="32"/>
  <c r="BD120" i="32"/>
  <c r="BC120" i="32"/>
  <c r="BB120" i="32"/>
  <c r="AU120" i="32"/>
  <c r="AT120" i="32"/>
  <c r="AS120" i="32"/>
  <c r="AL120" i="32"/>
  <c r="AK120" i="32"/>
  <c r="AJ120" i="32"/>
  <c r="AC120" i="32"/>
  <c r="AB120" i="32"/>
  <c r="AA120" i="32"/>
  <c r="S120" i="32"/>
  <c r="R120" i="32"/>
  <c r="G120" i="32"/>
  <c r="BD119" i="32"/>
  <c r="AU119" i="32"/>
  <c r="AL119" i="32"/>
  <c r="AC119" i="32"/>
  <c r="BD118" i="32"/>
  <c r="AU118" i="32"/>
  <c r="AL118" i="32"/>
  <c r="AC118" i="32"/>
  <c r="BD117" i="32"/>
  <c r="AU117" i="32"/>
  <c r="AL117" i="32"/>
  <c r="AC117" i="32"/>
  <c r="BD116" i="32"/>
  <c r="BC116" i="32"/>
  <c r="BB116" i="32"/>
  <c r="AU116" i="32"/>
  <c r="AT116" i="32"/>
  <c r="AS116" i="32"/>
  <c r="AL116" i="32"/>
  <c r="AK116" i="32"/>
  <c r="AJ116" i="32"/>
  <c r="AC116" i="32"/>
  <c r="AA116" i="32"/>
  <c r="S116" i="32"/>
  <c r="R116" i="32"/>
  <c r="BD115" i="32"/>
  <c r="AU115" i="32"/>
  <c r="AL115" i="32"/>
  <c r="AC115" i="32"/>
  <c r="BD114" i="32"/>
  <c r="AU114" i="32"/>
  <c r="AL114" i="32"/>
  <c r="AC114" i="32"/>
  <c r="BD113" i="32"/>
  <c r="AU113" i="32"/>
  <c r="AL113" i="32"/>
  <c r="AC113" i="32"/>
  <c r="BD112" i="32"/>
  <c r="BC112" i="32"/>
  <c r="BB112" i="32"/>
  <c r="AU112" i="32"/>
  <c r="AT112" i="32"/>
  <c r="AS112" i="32"/>
  <c r="AL112" i="32"/>
  <c r="AK112" i="32"/>
  <c r="AJ112" i="32"/>
  <c r="AC112" i="32"/>
  <c r="AB112" i="32"/>
  <c r="AA112" i="32"/>
  <c r="S112" i="32"/>
  <c r="R112" i="32"/>
  <c r="BD111" i="32"/>
  <c r="AU111" i="32"/>
  <c r="AL111" i="32"/>
  <c r="AC111" i="32"/>
  <c r="BD110" i="32"/>
  <c r="AU110" i="32"/>
  <c r="AL110" i="32"/>
  <c r="AC110" i="32"/>
  <c r="BD109" i="32"/>
  <c r="AU109" i="32"/>
  <c r="AL109" i="32"/>
  <c r="AC109" i="32"/>
  <c r="BD108" i="32"/>
  <c r="BC108" i="32"/>
  <c r="BB108" i="32"/>
  <c r="AU108" i="32"/>
  <c r="AT108" i="32"/>
  <c r="AS108" i="32"/>
  <c r="AL108" i="32"/>
  <c r="AK108" i="32"/>
  <c r="AJ108" i="32"/>
  <c r="AC108" i="32"/>
  <c r="AB108" i="32"/>
  <c r="AA108" i="32"/>
  <c r="S108" i="32"/>
  <c r="R108" i="32"/>
  <c r="BD107" i="32"/>
  <c r="AU107" i="32"/>
  <c r="AL107" i="32"/>
  <c r="AC107" i="32"/>
  <c r="BD106" i="32"/>
  <c r="AU106" i="32"/>
  <c r="AL106" i="32"/>
  <c r="AC106" i="32"/>
  <c r="BD105" i="32"/>
  <c r="AU105" i="32"/>
  <c r="AL105" i="32"/>
  <c r="AC105" i="32"/>
  <c r="BD104" i="32"/>
  <c r="BC104" i="32"/>
  <c r="BB104" i="32"/>
  <c r="AU104" i="32"/>
  <c r="AT104" i="32"/>
  <c r="AS104" i="32"/>
  <c r="AL104" i="32"/>
  <c r="AK104" i="32"/>
  <c r="AJ104" i="32"/>
  <c r="AC104" i="32"/>
  <c r="AB104" i="32"/>
  <c r="AA104" i="32"/>
  <c r="S104" i="32"/>
  <c r="R104" i="32"/>
  <c r="BD103" i="32"/>
  <c r="AU103" i="32"/>
  <c r="AL103" i="32"/>
  <c r="AC103" i="32"/>
  <c r="BD102" i="32"/>
  <c r="BC102" i="32"/>
  <c r="BB102" i="32"/>
  <c r="AU102" i="32"/>
  <c r="AT102" i="32"/>
  <c r="AS102" i="32"/>
  <c r="AL102" i="32"/>
  <c r="AK102" i="32"/>
  <c r="AJ102" i="32"/>
  <c r="AC102" i="32"/>
  <c r="AB102" i="32"/>
  <c r="AA102" i="32"/>
  <c r="S102" i="32"/>
  <c r="R102" i="32"/>
  <c r="BD101" i="32"/>
  <c r="AU101" i="32"/>
  <c r="AL101" i="32"/>
  <c r="AC101" i="32"/>
  <c r="BD100" i="32"/>
  <c r="AU100" i="32"/>
  <c r="AL100" i="32"/>
  <c r="AC100" i="32"/>
  <c r="BD99" i="32"/>
  <c r="AU99" i="32"/>
  <c r="AL99" i="32"/>
  <c r="AC99" i="32"/>
  <c r="BD98" i="32"/>
  <c r="BC98" i="32"/>
  <c r="BB98" i="32"/>
  <c r="AU98" i="32"/>
  <c r="AT98" i="32"/>
  <c r="AS98" i="32"/>
  <c r="AL98" i="32"/>
  <c r="AK98" i="32"/>
  <c r="AJ98" i="32"/>
  <c r="AC98" i="32"/>
  <c r="AB98" i="32"/>
  <c r="AA98" i="32"/>
  <c r="S98" i="32"/>
  <c r="R98" i="32"/>
  <c r="G98" i="32"/>
  <c r="BD97" i="32"/>
  <c r="AU97" i="32"/>
  <c r="AL97" i="32"/>
  <c r="AC97" i="32"/>
  <c r="BD96" i="32"/>
  <c r="AU96" i="32"/>
  <c r="AL96" i="32"/>
  <c r="AC96" i="32"/>
  <c r="BD95" i="32"/>
  <c r="AU95" i="32"/>
  <c r="AL95" i="32"/>
  <c r="AC95" i="32"/>
  <c r="BD94" i="32"/>
  <c r="BC94" i="32"/>
  <c r="BB94" i="32"/>
  <c r="AU94" i="32"/>
  <c r="AT94" i="32"/>
  <c r="AS94" i="32"/>
  <c r="AL94" i="32"/>
  <c r="AK94" i="32"/>
  <c r="AJ94" i="32"/>
  <c r="AC94" i="32"/>
  <c r="AB94" i="32"/>
  <c r="AA94" i="32"/>
  <c r="S94" i="32"/>
  <c r="R94" i="32"/>
  <c r="G94" i="32"/>
  <c r="BD93" i="32"/>
  <c r="AU93" i="32"/>
  <c r="AL93" i="32"/>
  <c r="AC93" i="32"/>
  <c r="BD92" i="32"/>
  <c r="AU92" i="32"/>
  <c r="AL92" i="32"/>
  <c r="AC92" i="32"/>
  <c r="BD91" i="32"/>
  <c r="BC91" i="32"/>
  <c r="BB91" i="32"/>
  <c r="AU91" i="32"/>
  <c r="AT91" i="32"/>
  <c r="AS91" i="32"/>
  <c r="AL91" i="32"/>
  <c r="AK91" i="32"/>
  <c r="AJ91" i="32"/>
  <c r="AC91" i="32"/>
  <c r="AB91" i="32"/>
  <c r="AA91" i="32"/>
  <c r="S91" i="32"/>
  <c r="R91" i="32"/>
  <c r="G91" i="32"/>
  <c r="BD90" i="32"/>
  <c r="AU90" i="32"/>
  <c r="AL90" i="32"/>
  <c r="AC90" i="32"/>
  <c r="BD89" i="32"/>
  <c r="AU89" i="32"/>
  <c r="AL89" i="32"/>
  <c r="AC89" i="32"/>
  <c r="BD88" i="32"/>
  <c r="BC88" i="32"/>
  <c r="BB88" i="32"/>
  <c r="AU88" i="32"/>
  <c r="AT88" i="32"/>
  <c r="AS88" i="32"/>
  <c r="AL88" i="32"/>
  <c r="AK88" i="32"/>
  <c r="AJ88" i="32"/>
  <c r="AC88" i="32"/>
  <c r="AB88" i="32"/>
  <c r="AA88" i="32"/>
  <c r="S88" i="32"/>
  <c r="R88" i="32"/>
  <c r="G88" i="32"/>
  <c r="BD87" i="32"/>
  <c r="AU87" i="32"/>
  <c r="AL87" i="32"/>
  <c r="AC87" i="32"/>
  <c r="BD86" i="32"/>
  <c r="BC86" i="32"/>
  <c r="BB86" i="32"/>
  <c r="AU86" i="32"/>
  <c r="AT86" i="32"/>
  <c r="AS86" i="32"/>
  <c r="AL86" i="32"/>
  <c r="AK86" i="32"/>
  <c r="AJ86" i="32"/>
  <c r="AC86" i="32"/>
  <c r="AB86" i="32"/>
  <c r="AA86" i="32"/>
  <c r="S86" i="32"/>
  <c r="R86" i="32"/>
  <c r="G86" i="32"/>
  <c r="BD85" i="32"/>
  <c r="AU85" i="32"/>
  <c r="AL85" i="32"/>
  <c r="AC85" i="32"/>
  <c r="BD84" i="32"/>
  <c r="BC84" i="32"/>
  <c r="BB84" i="32"/>
  <c r="AU84" i="32"/>
  <c r="AT84" i="32"/>
  <c r="AS84" i="32"/>
  <c r="AL84" i="32"/>
  <c r="AK84" i="32"/>
  <c r="AJ84" i="32"/>
  <c r="AC84" i="32"/>
  <c r="AB84" i="32"/>
  <c r="AA84" i="32"/>
  <c r="S84" i="32"/>
  <c r="R84" i="32"/>
  <c r="G84" i="32"/>
  <c r="BD83" i="32"/>
  <c r="AU83" i="32"/>
  <c r="AL83" i="32"/>
  <c r="AC83" i="32"/>
  <c r="BD82" i="32"/>
  <c r="BC82" i="32"/>
  <c r="BB82" i="32"/>
  <c r="AU82" i="32"/>
  <c r="AT82" i="32"/>
  <c r="AS82" i="32"/>
  <c r="AL82" i="32"/>
  <c r="AK82" i="32"/>
  <c r="AJ82" i="32"/>
  <c r="AC82" i="32"/>
  <c r="AB82" i="32"/>
  <c r="AA82" i="32"/>
  <c r="S82" i="32"/>
  <c r="R82" i="32"/>
  <c r="G82" i="32"/>
  <c r="BD81" i="32"/>
  <c r="AU81" i="32"/>
  <c r="AL81" i="32"/>
  <c r="AC81" i="32"/>
  <c r="BD80" i="32"/>
  <c r="AU80" i="32"/>
  <c r="AL80" i="32"/>
  <c r="AC80" i="32"/>
  <c r="BD79" i="32"/>
  <c r="AU79" i="32"/>
  <c r="AL79" i="32"/>
  <c r="AC79" i="32"/>
  <c r="BD78" i="32"/>
  <c r="BC78" i="32"/>
  <c r="BB78" i="32"/>
  <c r="AU78" i="32"/>
  <c r="AT78" i="32"/>
  <c r="AS78" i="32"/>
  <c r="AL78" i="32"/>
  <c r="AK78" i="32"/>
  <c r="AJ78" i="32"/>
  <c r="AC78" i="32"/>
  <c r="AB78" i="32"/>
  <c r="AA78" i="32"/>
  <c r="S78" i="32"/>
  <c r="R78" i="32"/>
  <c r="G78" i="32"/>
  <c r="BD77" i="32"/>
  <c r="AU77" i="32"/>
  <c r="AL77" i="32"/>
  <c r="AC77" i="32"/>
  <c r="BD76" i="32"/>
  <c r="AU76" i="32"/>
  <c r="AL76" i="32"/>
  <c r="AC76" i="32"/>
  <c r="BD75" i="32"/>
  <c r="AU75" i="32"/>
  <c r="AL75" i="32"/>
  <c r="AC75" i="32"/>
  <c r="BD74" i="32"/>
  <c r="BC74" i="32"/>
  <c r="BB74" i="32"/>
  <c r="AU74" i="32"/>
  <c r="AT74" i="32"/>
  <c r="AS74" i="32"/>
  <c r="AL74" i="32"/>
  <c r="AK74" i="32"/>
  <c r="AJ74" i="32"/>
  <c r="AC74" i="32"/>
  <c r="AB74" i="32"/>
  <c r="AA74" i="32"/>
  <c r="S74" i="32"/>
  <c r="R74" i="32"/>
  <c r="G74" i="32"/>
  <c r="BD73" i="32"/>
  <c r="AU73" i="32"/>
  <c r="AL73" i="32"/>
  <c r="AC73" i="32"/>
  <c r="BD72" i="32"/>
  <c r="AU72" i="32"/>
  <c r="AL72" i="32"/>
  <c r="AC72" i="32"/>
  <c r="BD71" i="32"/>
  <c r="BC71" i="32"/>
  <c r="BB71" i="32"/>
  <c r="AU71" i="32"/>
  <c r="AT71" i="32"/>
  <c r="AS71" i="32"/>
  <c r="AL71" i="32"/>
  <c r="AK71" i="32"/>
  <c r="AJ71" i="32"/>
  <c r="AC71" i="32"/>
  <c r="AB71" i="32"/>
  <c r="AA71" i="32"/>
  <c r="S71" i="32"/>
  <c r="R71" i="32"/>
  <c r="G71" i="32"/>
  <c r="BD70" i="32"/>
  <c r="AU70" i="32"/>
  <c r="AL70" i="32"/>
  <c r="AC70" i="32"/>
  <c r="BD69" i="32"/>
  <c r="BC69" i="32"/>
  <c r="BB69" i="32"/>
  <c r="AU69" i="32"/>
  <c r="AT69" i="32"/>
  <c r="AS69" i="32"/>
  <c r="AL69" i="32"/>
  <c r="AK69" i="32"/>
  <c r="AJ69" i="32"/>
  <c r="AC69" i="32"/>
  <c r="AB69" i="32"/>
  <c r="AA69" i="32"/>
  <c r="S69" i="32"/>
  <c r="R69" i="32"/>
  <c r="G69" i="32"/>
  <c r="BD68" i="32"/>
  <c r="AU68" i="32"/>
  <c r="AL68" i="32"/>
  <c r="AC68" i="32"/>
  <c r="BD67" i="32"/>
  <c r="AU67" i="32"/>
  <c r="AL67" i="32"/>
  <c r="AC67" i="32"/>
  <c r="BD66" i="32"/>
  <c r="AU66" i="32"/>
  <c r="AL66" i="32"/>
  <c r="AC66" i="32"/>
  <c r="BD65" i="32"/>
  <c r="BC65" i="32"/>
  <c r="BB65" i="32"/>
  <c r="AU65" i="32"/>
  <c r="AT65" i="32"/>
  <c r="AS65" i="32"/>
  <c r="AL65" i="32"/>
  <c r="AK65" i="32"/>
  <c r="AJ65" i="32"/>
  <c r="AC65" i="32"/>
  <c r="AB65" i="32"/>
  <c r="AA65" i="32"/>
  <c r="S65" i="32"/>
  <c r="R65" i="32"/>
  <c r="G65" i="32"/>
  <c r="BD64" i="32"/>
  <c r="AU64" i="32"/>
  <c r="AL64" i="32"/>
  <c r="AC64" i="32"/>
  <c r="BD61" i="32"/>
  <c r="AU61" i="32"/>
  <c r="AL61" i="32"/>
  <c r="AC61" i="32"/>
  <c r="BD60" i="32"/>
  <c r="AU60" i="32"/>
  <c r="AL60" i="32"/>
  <c r="AC60" i="32"/>
  <c r="BD59" i="32"/>
  <c r="BC59" i="32"/>
  <c r="BB59" i="32"/>
  <c r="AU59" i="32"/>
  <c r="AT59" i="32"/>
  <c r="AS59" i="32"/>
  <c r="AL59" i="32"/>
  <c r="AK59" i="32"/>
  <c r="AJ59" i="32"/>
  <c r="AC59" i="32"/>
  <c r="AB59" i="32"/>
  <c r="AA59" i="32"/>
  <c r="S59" i="32"/>
  <c r="R59" i="32"/>
  <c r="G59" i="32"/>
  <c r="BD58" i="32"/>
  <c r="AU58" i="32"/>
  <c r="AL58" i="32"/>
  <c r="AC58" i="32"/>
  <c r="BD57" i="32"/>
  <c r="AU57" i="32"/>
  <c r="AL57" i="32"/>
  <c r="AC57" i="32"/>
  <c r="BD56" i="32"/>
  <c r="AU56" i="32"/>
  <c r="AL56" i="32"/>
  <c r="AC56" i="32"/>
  <c r="BD55" i="32"/>
  <c r="BC55" i="32"/>
  <c r="BB55" i="32"/>
  <c r="AU55" i="32"/>
  <c r="AT55" i="32"/>
  <c r="AS55" i="32"/>
  <c r="AL55" i="32"/>
  <c r="AK55" i="32"/>
  <c r="AJ55" i="32"/>
  <c r="AC55" i="32"/>
  <c r="AB55" i="32"/>
  <c r="AA55" i="32"/>
  <c r="S55" i="32"/>
  <c r="R55" i="32"/>
  <c r="BD54" i="32"/>
  <c r="AU54" i="32"/>
  <c r="AL54" i="32"/>
  <c r="AC54" i="32"/>
  <c r="BD53" i="32"/>
  <c r="AU53" i="32"/>
  <c r="AL53" i="32"/>
  <c r="AC53" i="32"/>
  <c r="BD52" i="32"/>
  <c r="AU52" i="32"/>
  <c r="AL52" i="32"/>
  <c r="AC52" i="32"/>
  <c r="BD51" i="32"/>
  <c r="BC51" i="32"/>
  <c r="BB51" i="32"/>
  <c r="AU51" i="32"/>
  <c r="AT51" i="32"/>
  <c r="AS51" i="32"/>
  <c r="AL51" i="32"/>
  <c r="AK51" i="32"/>
  <c r="AJ51" i="32"/>
  <c r="AC51" i="32"/>
  <c r="AB51" i="32"/>
  <c r="AA51" i="32"/>
  <c r="S51" i="32"/>
  <c r="R51" i="32"/>
  <c r="G51" i="32"/>
  <c r="BD50" i="32"/>
  <c r="AU50" i="32"/>
  <c r="AL50" i="32"/>
  <c r="AC50" i="32"/>
  <c r="BD49" i="32"/>
  <c r="AU49" i="32"/>
  <c r="AL49" i="32"/>
  <c r="AC49" i="32"/>
  <c r="BD48" i="32"/>
  <c r="AU48" i="32"/>
  <c r="AL48" i="32"/>
  <c r="AC48" i="32"/>
  <c r="BD47" i="32"/>
  <c r="BC47" i="32"/>
  <c r="BB47" i="32"/>
  <c r="AU47" i="32"/>
  <c r="AS47" i="32"/>
  <c r="AL47" i="32"/>
  <c r="AK47" i="32"/>
  <c r="AJ47" i="32"/>
  <c r="AC47" i="32"/>
  <c r="AB47" i="32"/>
  <c r="AA47" i="32"/>
  <c r="S47" i="32"/>
  <c r="R47" i="32"/>
  <c r="G47" i="32"/>
  <c r="BD46" i="32"/>
  <c r="AU46" i="32"/>
  <c r="AL46" i="32"/>
  <c r="AC46" i="32"/>
  <c r="BD45" i="32"/>
  <c r="AU45" i="32"/>
  <c r="AL45" i="32"/>
  <c r="AC45" i="32"/>
  <c r="BD44" i="32"/>
  <c r="AU44" i="32"/>
  <c r="AL44" i="32"/>
  <c r="AC44" i="32"/>
  <c r="BD43" i="32"/>
  <c r="BC43" i="32"/>
  <c r="BB43" i="32"/>
  <c r="AU43" i="32"/>
  <c r="AT43" i="32"/>
  <c r="AS43" i="32"/>
  <c r="AL43" i="32"/>
  <c r="AK43" i="32"/>
  <c r="AJ43" i="32"/>
  <c r="AC43" i="32"/>
  <c r="AB43" i="32"/>
  <c r="AA43" i="32"/>
  <c r="S43" i="32"/>
  <c r="R43" i="32"/>
  <c r="G43" i="32"/>
  <c r="BD42" i="32"/>
  <c r="AU42" i="32"/>
  <c r="AL42" i="32"/>
  <c r="AC42" i="32"/>
  <c r="BD41" i="32"/>
  <c r="AU41" i="32"/>
  <c r="AL41" i="32"/>
  <c r="AC41" i="32"/>
  <c r="BD40" i="32"/>
  <c r="AU40" i="32"/>
  <c r="AL40" i="32"/>
  <c r="AC40" i="32"/>
  <c r="BD39" i="32"/>
  <c r="BC39" i="32"/>
  <c r="BB39" i="32"/>
  <c r="AU39" i="32"/>
  <c r="AT39" i="32"/>
  <c r="AS39" i="32"/>
  <c r="AL39" i="32"/>
  <c r="AK39" i="32"/>
  <c r="AJ39" i="32"/>
  <c r="AC39" i="32"/>
  <c r="AB39" i="32"/>
  <c r="AA39" i="32"/>
  <c r="S39" i="32"/>
  <c r="R39" i="32"/>
  <c r="BD38" i="32"/>
  <c r="AU38" i="32"/>
  <c r="AL38" i="32"/>
  <c r="AC38" i="32"/>
  <c r="BD37" i="32"/>
  <c r="AU37" i="32"/>
  <c r="AL37" i="32"/>
  <c r="AC37" i="32"/>
  <c r="BD36" i="32"/>
  <c r="AU36" i="32"/>
  <c r="AL36" i="32"/>
  <c r="AC36" i="32"/>
  <c r="BD35" i="32"/>
  <c r="BC35" i="32"/>
  <c r="BB35" i="32"/>
  <c r="AU35" i="32"/>
  <c r="AT35" i="32"/>
  <c r="AS35" i="32"/>
  <c r="AL35" i="32"/>
  <c r="AK35" i="32"/>
  <c r="AJ35" i="32"/>
  <c r="AC35" i="32"/>
  <c r="AB35" i="32"/>
  <c r="AA35" i="32"/>
  <c r="S35" i="32"/>
  <c r="R35" i="32"/>
  <c r="BD34" i="32"/>
  <c r="AU34" i="32"/>
  <c r="AL34" i="32"/>
  <c r="AC34" i="32"/>
  <c r="BD33" i="32"/>
  <c r="AU33" i="32"/>
  <c r="AL33" i="32"/>
  <c r="AC33" i="32"/>
  <c r="T33" i="32" s="1"/>
  <c r="BD32" i="32"/>
  <c r="AU32" i="32"/>
  <c r="AL32" i="32"/>
  <c r="AC32" i="32"/>
  <c r="BD31" i="32"/>
  <c r="BC31" i="32"/>
  <c r="BB31" i="32"/>
  <c r="AU31" i="32"/>
  <c r="AT31" i="32"/>
  <c r="AS31" i="32"/>
  <c r="AL31" i="32"/>
  <c r="AK31" i="32"/>
  <c r="AJ31" i="32"/>
  <c r="AC31" i="32"/>
  <c r="AB31" i="32"/>
  <c r="AA31" i="32"/>
  <c r="S31" i="32"/>
  <c r="R31" i="32"/>
  <c r="BD30" i="32"/>
  <c r="AU30" i="32"/>
  <c r="AL30" i="32"/>
  <c r="AC30" i="32"/>
  <c r="BD29" i="32"/>
  <c r="AU29" i="32"/>
  <c r="AL29" i="32"/>
  <c r="AC29" i="32"/>
  <c r="BD28" i="32"/>
  <c r="AU28" i="32"/>
  <c r="AL28" i="32"/>
  <c r="AC28" i="32"/>
  <c r="BD27" i="32"/>
  <c r="BC27" i="32"/>
  <c r="BB27" i="32"/>
  <c r="AU27" i="32"/>
  <c r="AT27" i="32"/>
  <c r="AS27" i="32"/>
  <c r="AL27" i="32"/>
  <c r="AK27" i="32"/>
  <c r="AJ27" i="32"/>
  <c r="AC27" i="32"/>
  <c r="AB27" i="32"/>
  <c r="AA27" i="32"/>
  <c r="S27" i="32"/>
  <c r="R27" i="32"/>
  <c r="BD26" i="32"/>
  <c r="AU26" i="32"/>
  <c r="AL26" i="32"/>
  <c r="AC26" i="32"/>
  <c r="BD25" i="32"/>
  <c r="AU25" i="32"/>
  <c r="AL25" i="32"/>
  <c r="AC25" i="32"/>
  <c r="BD24" i="32"/>
  <c r="AU24" i="32"/>
  <c r="AL24" i="32"/>
  <c r="AC24" i="32"/>
  <c r="BD23" i="32"/>
  <c r="BC23" i="32"/>
  <c r="BB23" i="32"/>
  <c r="AU23" i="32"/>
  <c r="AT23" i="32"/>
  <c r="AS23" i="32"/>
  <c r="AL23" i="32"/>
  <c r="AK23" i="32"/>
  <c r="AJ23" i="32"/>
  <c r="AC23" i="32"/>
  <c r="AB23" i="32"/>
  <c r="AA23" i="32"/>
  <c r="S23" i="32"/>
  <c r="R23" i="32"/>
  <c r="G23" i="32"/>
  <c r="BD22" i="32"/>
  <c r="AU22" i="32"/>
  <c r="AL22" i="32"/>
  <c r="AC22" i="32"/>
  <c r="BD21" i="32"/>
  <c r="AU21" i="32"/>
  <c r="AL21" i="32"/>
  <c r="AC21" i="32"/>
  <c r="BD20" i="32"/>
  <c r="AU20" i="32"/>
  <c r="AL20" i="32"/>
  <c r="AC20" i="32"/>
  <c r="BD19" i="32"/>
  <c r="BC19" i="32"/>
  <c r="BB19" i="32"/>
  <c r="AU19" i="32"/>
  <c r="AT19" i="32"/>
  <c r="AS19" i="32"/>
  <c r="AL19" i="32"/>
  <c r="AK19" i="32"/>
  <c r="AJ19" i="32"/>
  <c r="AC19" i="32"/>
  <c r="AB19" i="32"/>
  <c r="AA19" i="32"/>
  <c r="S19" i="32"/>
  <c r="R19" i="32"/>
  <c r="G19" i="32"/>
  <c r="BD18" i="32"/>
  <c r="AU18" i="32"/>
  <c r="AL18" i="32"/>
  <c r="AC18" i="32"/>
  <c r="BD17" i="32"/>
  <c r="AU17" i="32"/>
  <c r="AL17" i="32"/>
  <c r="AC17" i="32"/>
  <c r="BD16" i="32"/>
  <c r="AU16" i="32"/>
  <c r="AL16" i="32"/>
  <c r="AC16" i="32"/>
  <c r="BD15" i="32"/>
  <c r="BC15" i="32"/>
  <c r="BB15" i="32"/>
  <c r="AU15" i="32"/>
  <c r="AT15" i="32"/>
  <c r="AS15" i="32"/>
  <c r="AL15" i="32"/>
  <c r="AK15" i="32"/>
  <c r="AJ15" i="32"/>
  <c r="AC15" i="32"/>
  <c r="AB15" i="32"/>
  <c r="AA15" i="32"/>
  <c r="S15" i="32"/>
  <c r="R15" i="32"/>
  <c r="BD14" i="32"/>
  <c r="AU14" i="32"/>
  <c r="AL14" i="32"/>
  <c r="AC14" i="32"/>
  <c r="BD13" i="32"/>
  <c r="AU13" i="32"/>
  <c r="AL13" i="32"/>
  <c r="AC13" i="32"/>
  <c r="BD12" i="32"/>
  <c r="AU12" i="32"/>
  <c r="AL12" i="32"/>
  <c r="AC12" i="32"/>
  <c r="BD11" i="32"/>
  <c r="BC11" i="32"/>
  <c r="BB11" i="32"/>
  <c r="AU11" i="32"/>
  <c r="AT11" i="32"/>
  <c r="AS11" i="32"/>
  <c r="AK11" i="32"/>
  <c r="AJ11" i="32"/>
  <c r="AB11" i="32"/>
  <c r="AA11" i="32"/>
  <c r="S11" i="32"/>
  <c r="R11" i="32"/>
  <c r="G11" i="32"/>
  <c r="BN5" i="32"/>
  <c r="AV5" i="32"/>
  <c r="AD5" i="32"/>
  <c r="BN4" i="32"/>
  <c r="AV4" i="32"/>
  <c r="AD4" i="32"/>
  <c r="BN3" i="32"/>
  <c r="AV3" i="32"/>
  <c r="AD3" i="32"/>
  <c r="BN2" i="32"/>
  <c r="AV2" i="32"/>
  <c r="AD2" i="32"/>
  <c r="M290" i="30"/>
  <c r="M289" i="30"/>
  <c r="M288" i="30"/>
  <c r="M286" i="30"/>
  <c r="S285" i="30"/>
  <c r="S287" i="30" s="1"/>
  <c r="R285" i="30"/>
  <c r="R287" i="30" s="1"/>
  <c r="Q285" i="30"/>
  <c r="Q287" i="30" s="1"/>
  <c r="P285" i="30"/>
  <c r="P287" i="30" s="1"/>
  <c r="O285" i="30"/>
  <c r="O287" i="30" s="1"/>
  <c r="N285" i="30"/>
  <c r="M285" i="30" s="1"/>
  <c r="M284" i="30"/>
  <c r="M283" i="30"/>
  <c r="R282" i="30"/>
  <c r="Q282" i="30"/>
  <c r="M281" i="30"/>
  <c r="S280" i="30"/>
  <c r="S282" i="30" s="1"/>
  <c r="R280" i="30"/>
  <c r="Q280" i="30"/>
  <c r="P280" i="30"/>
  <c r="P282" i="30" s="1"/>
  <c r="O280" i="30"/>
  <c r="O282" i="30" s="1"/>
  <c r="N280" i="30"/>
  <c r="N282" i="30" s="1"/>
  <c r="M279" i="30"/>
  <c r="M278" i="30"/>
  <c r="M277" i="30"/>
  <c r="M276" i="30"/>
  <c r="M274" i="30"/>
  <c r="S273" i="30"/>
  <c r="S275" i="30" s="1"/>
  <c r="R273" i="30"/>
  <c r="R275" i="30" s="1"/>
  <c r="Q273" i="30"/>
  <c r="Q275" i="30" s="1"/>
  <c r="P273" i="30"/>
  <c r="P275" i="30" s="1"/>
  <c r="O273" i="30"/>
  <c r="O275" i="30" s="1"/>
  <c r="N273" i="30"/>
  <c r="M272" i="30"/>
  <c r="M271" i="30"/>
  <c r="O270" i="30"/>
  <c r="M269" i="30"/>
  <c r="S268" i="30"/>
  <c r="S270" i="30" s="1"/>
  <c r="R268" i="30"/>
  <c r="R270" i="30" s="1"/>
  <c r="Q268" i="30"/>
  <c r="Q270" i="30" s="1"/>
  <c r="P268" i="30"/>
  <c r="P270" i="30" s="1"/>
  <c r="O268" i="30"/>
  <c r="N268" i="30"/>
  <c r="N270" i="30" s="1"/>
  <c r="M267" i="30"/>
  <c r="M266" i="30"/>
  <c r="M265" i="30"/>
  <c r="M264" i="30"/>
  <c r="M262" i="30"/>
  <c r="S261" i="30"/>
  <c r="S263" i="30" s="1"/>
  <c r="R261" i="30"/>
  <c r="R263" i="30" s="1"/>
  <c r="Q261" i="30"/>
  <c r="Q263" i="30" s="1"/>
  <c r="P261" i="30"/>
  <c r="P263" i="30" s="1"/>
  <c r="O261" i="30"/>
  <c r="O263" i="30" s="1"/>
  <c r="N261" i="30"/>
  <c r="M260" i="30"/>
  <c r="M259" i="30"/>
  <c r="Q258" i="30"/>
  <c r="M257" i="30"/>
  <c r="S256" i="30"/>
  <c r="S258" i="30" s="1"/>
  <c r="R256" i="30"/>
  <c r="R258" i="30" s="1"/>
  <c r="Q256" i="30"/>
  <c r="P256" i="30"/>
  <c r="P258" i="30" s="1"/>
  <c r="O256" i="30"/>
  <c r="O258" i="30" s="1"/>
  <c r="N256" i="30"/>
  <c r="N258" i="30" s="1"/>
  <c r="M255" i="30"/>
  <c r="M254" i="30"/>
  <c r="M253" i="30"/>
  <c r="R251" i="30"/>
  <c r="R252" i="30" s="1"/>
  <c r="S250" i="30"/>
  <c r="S252" i="30" s="1"/>
  <c r="R250" i="30"/>
  <c r="Q250" i="30"/>
  <c r="Q252" i="30" s="1"/>
  <c r="P250" i="30"/>
  <c r="P252" i="30" s="1"/>
  <c r="O250" i="30"/>
  <c r="O252" i="30" s="1"/>
  <c r="N250" i="30"/>
  <c r="M249" i="30"/>
  <c r="M248" i="30"/>
  <c r="M247" i="30"/>
  <c r="M246" i="30"/>
  <c r="M245" i="30"/>
  <c r="M244" i="30"/>
  <c r="M243" i="30"/>
  <c r="M242" i="30"/>
  <c r="M241" i="30"/>
  <c r="S240" i="30"/>
  <c r="R239" i="30"/>
  <c r="M239" i="30" s="1"/>
  <c r="S238" i="30"/>
  <c r="R238" i="30"/>
  <c r="R240" i="30" s="1"/>
  <c r="Q238" i="30"/>
  <c r="Q240" i="30" s="1"/>
  <c r="P238" i="30"/>
  <c r="P240" i="30" s="1"/>
  <c r="O238" i="30"/>
  <c r="O240" i="30" s="1"/>
  <c r="N238" i="30"/>
  <c r="M236" i="30"/>
  <c r="M234" i="30"/>
  <c r="R233" i="30"/>
  <c r="M232" i="30"/>
  <c r="S231" i="30"/>
  <c r="S233" i="30" s="1"/>
  <c r="R231" i="30"/>
  <c r="Q231" i="30"/>
  <c r="Q233" i="30" s="1"/>
  <c r="P231" i="30"/>
  <c r="O231" i="30"/>
  <c r="O233" i="30" s="1"/>
  <c r="N231" i="30"/>
  <c r="N233" i="30" s="1"/>
  <c r="M230" i="30"/>
  <c r="M229" i="30"/>
  <c r="S228" i="30"/>
  <c r="M227" i="30"/>
  <c r="S226" i="30"/>
  <c r="R226" i="30"/>
  <c r="Q226" i="30"/>
  <c r="Q228" i="30" s="1"/>
  <c r="P226" i="30"/>
  <c r="P228" i="30" s="1"/>
  <c r="O226" i="30"/>
  <c r="M226" i="30" s="1"/>
  <c r="N226" i="30"/>
  <c r="N228" i="30" s="1"/>
  <c r="M225" i="30"/>
  <c r="R224" i="30"/>
  <c r="O224" i="30"/>
  <c r="M223" i="30"/>
  <c r="S222" i="30"/>
  <c r="S224" i="30" s="1"/>
  <c r="R222" i="30"/>
  <c r="Q222" i="30"/>
  <c r="Q224" i="30" s="1"/>
  <c r="P222" i="30"/>
  <c r="P224" i="30" s="1"/>
  <c r="O222" i="30"/>
  <c r="N222" i="30"/>
  <c r="N224" i="30" s="1"/>
  <c r="M221" i="30"/>
  <c r="M220" i="30"/>
  <c r="M219" i="30"/>
  <c r="M218" i="30"/>
  <c r="M216" i="30"/>
  <c r="S215" i="30"/>
  <c r="S212" i="30" s="1"/>
  <c r="S214" i="30" s="1"/>
  <c r="R215" i="30"/>
  <c r="R217" i="30" s="1"/>
  <c r="Q215" i="30"/>
  <c r="P215" i="30"/>
  <c r="P212" i="30" s="1"/>
  <c r="P214" i="30" s="1"/>
  <c r="O215" i="30"/>
  <c r="N215" i="30"/>
  <c r="M215" i="30" s="1"/>
  <c r="M213" i="30"/>
  <c r="M211" i="30"/>
  <c r="M210" i="30"/>
  <c r="M209" i="30"/>
  <c r="P208" i="30"/>
  <c r="O208" i="30"/>
  <c r="M207" i="30"/>
  <c r="S206" i="30"/>
  <c r="S208" i="30" s="1"/>
  <c r="R206" i="30"/>
  <c r="R208" i="30" s="1"/>
  <c r="Q206" i="30"/>
  <c r="Q208" i="30" s="1"/>
  <c r="P206" i="30"/>
  <c r="O206" i="30"/>
  <c r="N206" i="30"/>
  <c r="M205" i="30"/>
  <c r="M204" i="30"/>
  <c r="M203" i="30"/>
  <c r="M202" i="30"/>
  <c r="Q201" i="30"/>
  <c r="N201" i="30"/>
  <c r="M200" i="30"/>
  <c r="S199" i="30"/>
  <c r="S201" i="30" s="1"/>
  <c r="R199" i="30"/>
  <c r="R201" i="30" s="1"/>
  <c r="Q199" i="30"/>
  <c r="P199" i="30"/>
  <c r="P201" i="30" s="1"/>
  <c r="O199" i="30"/>
  <c r="O201" i="30" s="1"/>
  <c r="N199" i="30"/>
  <c r="M199" i="30" s="1"/>
  <c r="M198" i="30"/>
  <c r="R197" i="30"/>
  <c r="N197" i="30"/>
  <c r="M196" i="30"/>
  <c r="S195" i="30"/>
  <c r="S197" i="30" s="1"/>
  <c r="R195" i="30"/>
  <c r="Q195" i="30"/>
  <c r="Q197" i="30" s="1"/>
  <c r="P195" i="30"/>
  <c r="O195" i="30"/>
  <c r="O197" i="30" s="1"/>
  <c r="N195" i="30"/>
  <c r="M194" i="30"/>
  <c r="M192" i="30"/>
  <c r="S191" i="30"/>
  <c r="S193" i="30" s="1"/>
  <c r="R191" i="30"/>
  <c r="R193" i="30" s="1"/>
  <c r="Q191" i="30"/>
  <c r="Q193" i="30" s="1"/>
  <c r="P191" i="30"/>
  <c r="P193" i="30" s="1"/>
  <c r="O191" i="30"/>
  <c r="O193" i="30" s="1"/>
  <c r="N191" i="30"/>
  <c r="M190" i="30"/>
  <c r="N189" i="30"/>
  <c r="M188" i="30"/>
  <c r="S187" i="30"/>
  <c r="S189" i="30" s="1"/>
  <c r="R187" i="30"/>
  <c r="R189" i="30" s="1"/>
  <c r="Q187" i="30"/>
  <c r="Q189" i="30" s="1"/>
  <c r="P187" i="30"/>
  <c r="M187" i="30" s="1"/>
  <c r="O187" i="30"/>
  <c r="O189" i="30" s="1"/>
  <c r="N187" i="30"/>
  <c r="M186" i="30"/>
  <c r="N185" i="30"/>
  <c r="M184" i="30"/>
  <c r="S183" i="30"/>
  <c r="S185" i="30" s="1"/>
  <c r="R183" i="30"/>
  <c r="R185" i="30" s="1"/>
  <c r="Q183" i="30"/>
  <c r="Q185" i="30" s="1"/>
  <c r="P183" i="30"/>
  <c r="M183" i="30" s="1"/>
  <c r="O183" i="30"/>
  <c r="O185" i="30" s="1"/>
  <c r="N183" i="30"/>
  <c r="M182" i="30"/>
  <c r="M180" i="30"/>
  <c r="S179" i="30"/>
  <c r="S181" i="30" s="1"/>
  <c r="R179" i="30"/>
  <c r="Q179" i="30"/>
  <c r="P179" i="30"/>
  <c r="P181" i="30" s="1"/>
  <c r="O179" i="30"/>
  <c r="O177" i="30" s="1"/>
  <c r="N179" i="30"/>
  <c r="N176" i="30" s="1"/>
  <c r="M175" i="30"/>
  <c r="M174" i="30"/>
  <c r="M172" i="30"/>
  <c r="S171" i="30"/>
  <c r="S173" i="30" s="1"/>
  <c r="R171" i="30"/>
  <c r="R173" i="30" s="1"/>
  <c r="Q171" i="30"/>
  <c r="Q173" i="30" s="1"/>
  <c r="P171" i="30"/>
  <c r="P173" i="30" s="1"/>
  <c r="O171" i="30"/>
  <c r="O173" i="30" s="1"/>
  <c r="N171" i="30"/>
  <c r="M170" i="30"/>
  <c r="M169" i="30"/>
  <c r="M168" i="30"/>
  <c r="M167" i="30"/>
  <c r="O166" i="30"/>
  <c r="M165" i="30"/>
  <c r="S164" i="30"/>
  <c r="S166" i="30" s="1"/>
  <c r="R164" i="30"/>
  <c r="R166" i="30" s="1"/>
  <c r="Q164" i="30"/>
  <c r="Q166" i="30" s="1"/>
  <c r="P164" i="30"/>
  <c r="O164" i="30"/>
  <c r="N164" i="30"/>
  <c r="N166" i="30" s="1"/>
  <c r="M163" i="30"/>
  <c r="M162" i="30"/>
  <c r="M161" i="30"/>
  <c r="O160" i="30"/>
  <c r="M159" i="30"/>
  <c r="S158" i="30"/>
  <c r="R158" i="30"/>
  <c r="R160" i="30" s="1"/>
  <c r="Q158" i="30"/>
  <c r="Q160" i="30" s="1"/>
  <c r="P158" i="30"/>
  <c r="O158" i="30"/>
  <c r="N158" i="30"/>
  <c r="N160" i="30" s="1"/>
  <c r="M157" i="30"/>
  <c r="M156" i="30"/>
  <c r="M155" i="30"/>
  <c r="N154" i="30"/>
  <c r="M153" i="30"/>
  <c r="S152" i="30"/>
  <c r="S154" i="30" s="1"/>
  <c r="R152" i="30"/>
  <c r="R154" i="30" s="1"/>
  <c r="Q152" i="30"/>
  <c r="Q154" i="30" s="1"/>
  <c r="P152" i="30"/>
  <c r="O152" i="30"/>
  <c r="O154" i="30" s="1"/>
  <c r="N152" i="30"/>
  <c r="M151" i="30"/>
  <c r="M150" i="30"/>
  <c r="M148" i="30"/>
  <c r="S147" i="30"/>
  <c r="S149" i="30" s="1"/>
  <c r="R147" i="30"/>
  <c r="Q147" i="30"/>
  <c r="Q144" i="30" s="1"/>
  <c r="Q146" i="30" s="1"/>
  <c r="P147" i="30"/>
  <c r="O147" i="30"/>
  <c r="N147" i="30"/>
  <c r="N149" i="30" s="1"/>
  <c r="M145" i="30"/>
  <c r="M143" i="30"/>
  <c r="M142" i="30"/>
  <c r="M141" i="30"/>
  <c r="Q140" i="30"/>
  <c r="P140" i="30"/>
  <c r="M139" i="30"/>
  <c r="S138" i="30"/>
  <c r="S140" i="30" s="1"/>
  <c r="R138" i="30"/>
  <c r="R140" i="30" s="1"/>
  <c r="Q138" i="30"/>
  <c r="P138" i="30"/>
  <c r="O138" i="30"/>
  <c r="N138" i="30"/>
  <c r="N140" i="30" s="1"/>
  <c r="M137" i="30"/>
  <c r="M136" i="30"/>
  <c r="M135" i="30"/>
  <c r="M134" i="30"/>
  <c r="R133" i="30"/>
  <c r="Q133" i="30"/>
  <c r="O133" i="30"/>
  <c r="M132" i="30"/>
  <c r="S131" i="30"/>
  <c r="S133" i="30" s="1"/>
  <c r="R131" i="30"/>
  <c r="Q131" i="30"/>
  <c r="M131" i="30" s="1"/>
  <c r="P131" i="30"/>
  <c r="P133" i="30" s="1"/>
  <c r="O131" i="30"/>
  <c r="N131" i="30"/>
  <c r="N133" i="30" s="1"/>
  <c r="M130" i="30"/>
  <c r="M129" i="30"/>
  <c r="M128" i="30"/>
  <c r="M127" i="30"/>
  <c r="S126" i="30"/>
  <c r="M125" i="30"/>
  <c r="S124" i="30"/>
  <c r="R124" i="30"/>
  <c r="R126" i="30" s="1"/>
  <c r="Q124" i="30"/>
  <c r="Q126" i="30" s="1"/>
  <c r="P124" i="30"/>
  <c r="P126" i="30" s="1"/>
  <c r="O124" i="30"/>
  <c r="O126" i="30" s="1"/>
  <c r="N124" i="30"/>
  <c r="M123" i="30"/>
  <c r="M122" i="30"/>
  <c r="M121" i="30"/>
  <c r="M120" i="30"/>
  <c r="M118" i="30"/>
  <c r="S117" i="30"/>
  <c r="S119" i="30" s="1"/>
  <c r="R117" i="30"/>
  <c r="R119" i="30" s="1"/>
  <c r="Q117" i="30"/>
  <c r="P117" i="30"/>
  <c r="P114" i="30" s="1"/>
  <c r="P116" i="30" s="1"/>
  <c r="O117" i="30"/>
  <c r="N117" i="30"/>
  <c r="N119" i="30" s="1"/>
  <c r="M115" i="30"/>
  <c r="S114" i="30"/>
  <c r="S116" i="30" s="1"/>
  <c r="M113" i="30"/>
  <c r="M112" i="30"/>
  <c r="M111" i="30"/>
  <c r="M110" i="30"/>
  <c r="M109" i="30"/>
  <c r="P108" i="30"/>
  <c r="M107" i="30"/>
  <c r="S106" i="30"/>
  <c r="S108" i="30" s="1"/>
  <c r="R106" i="30"/>
  <c r="R108" i="30" s="1"/>
  <c r="Q106" i="30"/>
  <c r="Q108" i="30" s="1"/>
  <c r="P106" i="30"/>
  <c r="O106" i="30"/>
  <c r="O108" i="30" s="1"/>
  <c r="N106" i="30"/>
  <c r="N108" i="30" s="1"/>
  <c r="M105" i="30"/>
  <c r="M104" i="30"/>
  <c r="M103" i="30"/>
  <c r="M102" i="30"/>
  <c r="N101" i="30"/>
  <c r="M100" i="30"/>
  <c r="S99" i="30"/>
  <c r="S101" i="30" s="1"/>
  <c r="R99" i="30"/>
  <c r="R101" i="30" s="1"/>
  <c r="Q99" i="30"/>
  <c r="Q101" i="30" s="1"/>
  <c r="P99" i="30"/>
  <c r="P101" i="30" s="1"/>
  <c r="O99" i="30"/>
  <c r="O101" i="30" s="1"/>
  <c r="N99" i="30"/>
  <c r="M98" i="30"/>
  <c r="M97" i="30"/>
  <c r="R96" i="30"/>
  <c r="P96" i="30"/>
  <c r="M95" i="30"/>
  <c r="S94" i="30"/>
  <c r="S96" i="30" s="1"/>
  <c r="R94" i="30"/>
  <c r="Q94" i="30"/>
  <c r="Q96" i="30" s="1"/>
  <c r="P94" i="30"/>
  <c r="O94" i="30"/>
  <c r="O96" i="30" s="1"/>
  <c r="N94" i="30"/>
  <c r="N96" i="30" s="1"/>
  <c r="M93" i="30"/>
  <c r="M92" i="30"/>
  <c r="M91" i="30"/>
  <c r="R90" i="30"/>
  <c r="M89" i="30"/>
  <c r="S88" i="30"/>
  <c r="S90" i="30" s="1"/>
  <c r="R88" i="30"/>
  <c r="Q88" i="30"/>
  <c r="Q90" i="30" s="1"/>
  <c r="P88" i="30"/>
  <c r="P90" i="30" s="1"/>
  <c r="O88" i="30"/>
  <c r="O90" i="30" s="1"/>
  <c r="N88" i="30"/>
  <c r="M87" i="30"/>
  <c r="M86" i="30"/>
  <c r="M85" i="30"/>
  <c r="S84" i="30"/>
  <c r="R84" i="30"/>
  <c r="P84" i="30"/>
  <c r="M83" i="30"/>
  <c r="S82" i="30"/>
  <c r="R82" i="30"/>
  <c r="Q82" i="30"/>
  <c r="Q84" i="30" s="1"/>
  <c r="P82" i="30"/>
  <c r="O82" i="30"/>
  <c r="O84" i="30" s="1"/>
  <c r="N82" i="30"/>
  <c r="N84" i="30" s="1"/>
  <c r="M81" i="30"/>
  <c r="M80" i="30"/>
  <c r="M79" i="30"/>
  <c r="S78" i="30"/>
  <c r="R78" i="30"/>
  <c r="M77" i="30"/>
  <c r="S76" i="30"/>
  <c r="R76" i="30"/>
  <c r="Q76" i="30"/>
  <c r="Q78" i="30" s="1"/>
  <c r="P76" i="30"/>
  <c r="P78" i="30" s="1"/>
  <c r="O76" i="30"/>
  <c r="O78" i="30" s="1"/>
  <c r="N76" i="30"/>
  <c r="M75" i="30"/>
  <c r="M74" i="30"/>
  <c r="M73" i="30"/>
  <c r="M72" i="30"/>
  <c r="M71" i="30"/>
  <c r="M70" i="30"/>
  <c r="S69" i="30"/>
  <c r="O69" i="30"/>
  <c r="M68" i="30"/>
  <c r="S67" i="30"/>
  <c r="R67" i="30"/>
  <c r="R69" i="30" s="1"/>
  <c r="Q67" i="30"/>
  <c r="Q69" i="30" s="1"/>
  <c r="P67" i="30"/>
  <c r="P69" i="30" s="1"/>
  <c r="O67" i="30"/>
  <c r="N67" i="30"/>
  <c r="M67" i="30" s="1"/>
  <c r="M66" i="30"/>
  <c r="M65" i="30"/>
  <c r="M64" i="30"/>
  <c r="M63" i="30"/>
  <c r="Q62" i="30"/>
  <c r="M61" i="30"/>
  <c r="S60" i="30"/>
  <c r="S62" i="30" s="1"/>
  <c r="R60" i="30"/>
  <c r="R62" i="30" s="1"/>
  <c r="Q60" i="30"/>
  <c r="P60" i="30"/>
  <c r="P62" i="30" s="1"/>
  <c r="O60" i="30"/>
  <c r="O62" i="30" s="1"/>
  <c r="N60" i="30"/>
  <c r="N62" i="30" s="1"/>
  <c r="M59" i="30"/>
  <c r="M58" i="30"/>
  <c r="M57" i="30"/>
  <c r="M56" i="30"/>
  <c r="M55" i="30"/>
  <c r="M54" i="30"/>
  <c r="M53" i="30"/>
  <c r="M52" i="30"/>
  <c r="M51" i="30"/>
  <c r="M50" i="30"/>
  <c r="S49" i="30"/>
  <c r="Q49" i="30"/>
  <c r="M48" i="30"/>
  <c r="S47" i="30"/>
  <c r="R47" i="30"/>
  <c r="R49" i="30" s="1"/>
  <c r="Q47" i="30"/>
  <c r="P47" i="30"/>
  <c r="P49" i="30" s="1"/>
  <c r="O47" i="30"/>
  <c r="M47" i="30" s="1"/>
  <c r="N47" i="30"/>
  <c r="N49" i="30" s="1"/>
  <c r="M46" i="30"/>
  <c r="M45" i="30"/>
  <c r="M44" i="30"/>
  <c r="M43" i="30"/>
  <c r="M42" i="30"/>
  <c r="P41" i="30"/>
  <c r="M40" i="30"/>
  <c r="S39" i="30"/>
  <c r="R39" i="30"/>
  <c r="Q39" i="30"/>
  <c r="P39" i="30"/>
  <c r="O39" i="30"/>
  <c r="O41" i="30" s="1"/>
  <c r="N39" i="30"/>
  <c r="N36" i="30" s="1"/>
  <c r="N38" i="30" s="1"/>
  <c r="M37" i="30"/>
  <c r="M35" i="30"/>
  <c r="M34" i="30"/>
  <c r="M33" i="30"/>
  <c r="M32" i="30"/>
  <c r="M31" i="30"/>
  <c r="M30" i="30"/>
  <c r="M29" i="30"/>
  <c r="M28" i="30"/>
  <c r="M27" i="30"/>
  <c r="M26" i="30"/>
  <c r="S25" i="30"/>
  <c r="Q25" i="30"/>
  <c r="M24" i="30"/>
  <c r="S23" i="30"/>
  <c r="R23" i="30"/>
  <c r="R25" i="30" s="1"/>
  <c r="Q23" i="30"/>
  <c r="P23" i="30"/>
  <c r="P25" i="30" s="1"/>
  <c r="O23" i="30"/>
  <c r="M23" i="30" s="1"/>
  <c r="N23" i="30"/>
  <c r="N25" i="30" s="1"/>
  <c r="M22" i="30"/>
  <c r="M21" i="30"/>
  <c r="M20" i="30"/>
  <c r="M19" i="30"/>
  <c r="M18" i="30"/>
  <c r="M17" i="30"/>
  <c r="M16" i="30"/>
  <c r="M15" i="30"/>
  <c r="M14" i="30"/>
  <c r="M13" i="30"/>
  <c r="P11" i="30"/>
  <c r="P8" i="30" s="1"/>
  <c r="M8" i="30" s="1"/>
  <c r="S10" i="30"/>
  <c r="S12" i="30" s="1"/>
  <c r="R10" i="30"/>
  <c r="R12" i="30" s="1"/>
  <c r="Q10" i="30"/>
  <c r="Q12" i="30" s="1"/>
  <c r="P10" i="30"/>
  <c r="P12" i="30" s="1"/>
  <c r="O10" i="30"/>
  <c r="O12" i="30" s="1"/>
  <c r="N10" i="30"/>
  <c r="P5" i="30"/>
  <c r="O5" i="30"/>
  <c r="M5" i="30" s="1"/>
  <c r="M1176" i="23"/>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W1147" i="23"/>
  <c r="W1136" i="23"/>
  <c r="W1128" i="23"/>
  <c r="W1127" i="23" s="1"/>
  <c r="S1127" i="23"/>
  <c r="W1120" i="23"/>
  <c r="W1113" i="23"/>
  <c r="S1112" i="23"/>
  <c r="W1099" i="23"/>
  <c r="W1088" i="23"/>
  <c r="W1082" i="23"/>
  <c r="W1074" i="23"/>
  <c r="W1073" i="23" s="1"/>
  <c r="S1073" i="23"/>
  <c r="W1067" i="23"/>
  <c r="W1060" i="23"/>
  <c r="W1059" i="23" s="1"/>
  <c r="S1059" i="23"/>
  <c r="W1056" i="23"/>
  <c r="W1053" i="23"/>
  <c r="W1048" i="23"/>
  <c r="W1042" i="23"/>
  <c r="S1041" i="23"/>
  <c r="W1032" i="23"/>
  <c r="W1026" i="23"/>
  <c r="S1025" i="23"/>
  <c r="W1019" i="23"/>
  <c r="W1012" i="23"/>
  <c r="W1004" i="23"/>
  <c r="W1003" i="23" s="1"/>
  <c r="S1003" i="23"/>
  <c r="W1001" i="23"/>
  <c r="W998" i="23"/>
  <c r="W996" i="23"/>
  <c r="W994" i="23"/>
  <c r="W991" i="23"/>
  <c r="W988" i="23"/>
  <c r="W974" i="23"/>
  <c r="W972" i="23"/>
  <c r="W969" i="23"/>
  <c r="W968" i="23"/>
  <c r="S968" i="23"/>
  <c r="S967" i="23" s="1"/>
  <c r="U967" i="23"/>
  <c r="Q967" i="23"/>
  <c r="W960" i="23"/>
  <c r="W951" i="23"/>
  <c r="S950" i="23"/>
  <c r="W900" i="23"/>
  <c r="W899" i="23"/>
  <c r="S899" i="23"/>
  <c r="W893" i="23"/>
  <c r="W889" i="23"/>
  <c r="W885" i="23"/>
  <c r="W880" i="23"/>
  <c r="S879" i="23"/>
  <c r="U878" i="23"/>
  <c r="Q878" i="23"/>
  <c r="W874" i="23"/>
  <c r="W869" i="23"/>
  <c r="W863" i="23" s="1"/>
  <c r="W864" i="23"/>
  <c r="S863" i="23"/>
  <c r="W853" i="23"/>
  <c r="W846" i="23"/>
  <c r="W835" i="23"/>
  <c r="W828" i="23" s="1"/>
  <c r="W829" i="23"/>
  <c r="S828" i="23"/>
  <c r="W822" i="23"/>
  <c r="W821" i="23" s="1"/>
  <c r="S821" i="23"/>
  <c r="W815" i="23"/>
  <c r="W814" i="23" s="1"/>
  <c r="S814" i="23"/>
  <c r="W807" i="23"/>
  <c r="W806" i="23"/>
  <c r="S806" i="23"/>
  <c r="W802" i="23"/>
  <c r="W801" i="23"/>
  <c r="S801" i="23"/>
  <c r="W793" i="23"/>
  <c r="W792" i="23" s="1"/>
  <c r="W791" i="23" s="1"/>
  <c r="S792" i="23"/>
  <c r="U791" i="23"/>
  <c r="Q791" i="23"/>
  <c r="W788" i="23"/>
  <c r="W780" i="23"/>
  <c r="S779" i="23"/>
  <c r="W763" i="23"/>
  <c r="W746" i="23"/>
  <c r="W730" i="23"/>
  <c r="W695" i="23"/>
  <c r="S694" i="23"/>
  <c r="W689" i="23"/>
  <c r="W684" i="23"/>
  <c r="W677" i="23"/>
  <c r="W676" i="23" s="1"/>
  <c r="S676" i="23"/>
  <c r="W669" i="23"/>
  <c r="W666" i="23"/>
  <c r="W659" i="23"/>
  <c r="W658" i="23"/>
  <c r="S658" i="23"/>
  <c r="S645" i="23" s="1"/>
  <c r="W653" i="23"/>
  <c r="W647" i="23"/>
  <c r="W646" i="23" s="1"/>
  <c r="S646" i="23"/>
  <c r="U645" i="23"/>
  <c r="Q645" i="23"/>
  <c r="W640" i="23"/>
  <c r="W635" i="23"/>
  <c r="W615" i="23"/>
  <c r="W614" i="23" s="1"/>
  <c r="S614" i="23"/>
  <c r="W607" i="23"/>
  <c r="W600" i="23"/>
  <c r="W593" i="23"/>
  <c r="W577" i="23" s="1"/>
  <c r="W578" i="23"/>
  <c r="S577" i="23"/>
  <c r="W567" i="23"/>
  <c r="W559" i="23"/>
  <c r="W553" i="23"/>
  <c r="W537" i="23"/>
  <c r="S536" i="23"/>
  <c r="W528" i="23"/>
  <c r="W511" i="23"/>
  <c r="W498" i="23"/>
  <c r="W486" i="23"/>
  <c r="S485" i="23"/>
  <c r="U484" i="23"/>
  <c r="Q484" i="23"/>
  <c r="H471" i="23"/>
  <c r="H472" i="23" s="1"/>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S362" i="23"/>
  <c r="W358" i="23"/>
  <c r="W343" i="23"/>
  <c r="W342" i="23"/>
  <c r="S342" i="23"/>
  <c r="W337" i="23"/>
  <c r="W332" i="23"/>
  <c r="W324" i="23"/>
  <c r="S323" i="23"/>
  <c r="W311" i="23"/>
  <c r="W305" i="23"/>
  <c r="W298" i="23" s="1"/>
  <c r="W299" i="23"/>
  <c r="S298" i="23"/>
  <c r="W294" i="23"/>
  <c r="W288" i="23"/>
  <c r="W281" i="23"/>
  <c r="S280" i="23"/>
  <c r="W272" i="23"/>
  <c r="W257" i="23"/>
  <c r="W238" i="23"/>
  <c r="W223" i="23"/>
  <c r="W202" i="23"/>
  <c r="W189" i="23"/>
  <c r="S188" i="23"/>
  <c r="W179" i="23"/>
  <c r="W170" i="23"/>
  <c r="W161" i="23"/>
  <c r="W156" i="23"/>
  <c r="W155" i="23" s="1"/>
  <c r="S155" i="23"/>
  <c r="W141" i="23"/>
  <c r="W133" i="23"/>
  <c r="W130" i="23"/>
  <c r="W127" i="23"/>
  <c r="W117" i="23"/>
  <c r="W110" i="23"/>
  <c r="W106" i="23"/>
  <c r="W102" i="23"/>
  <c r="W99" i="23"/>
  <c r="W93" i="23"/>
  <c r="W92" i="23" s="1"/>
  <c r="S92" i="23"/>
  <c r="W80" i="23"/>
  <c r="W68" i="23"/>
  <c r="W37" i="23"/>
  <c r="W17" i="23"/>
  <c r="H6" i="23"/>
  <c r="W4" i="23"/>
  <c r="S3" i="23"/>
  <c r="U2" i="23"/>
  <c r="U1" i="23" s="1"/>
  <c r="Q2" i="23"/>
  <c r="Q1" i="23" s="1"/>
  <c r="O1" i="23"/>
  <c r="M60" i="30" l="1"/>
  <c r="R114" i="30"/>
  <c r="R116" i="30" s="1"/>
  <c r="P144" i="30"/>
  <c r="P146" i="30" s="1"/>
  <c r="M158" i="30"/>
  <c r="M164" i="30"/>
  <c r="M171" i="30"/>
  <c r="S177" i="30"/>
  <c r="S235" i="30"/>
  <c r="S237" i="30" s="1"/>
  <c r="M280" i="30"/>
  <c r="T96" i="32"/>
  <c r="M11" i="30"/>
  <c r="M39" i="30"/>
  <c r="M62" i="30"/>
  <c r="R144" i="30"/>
  <c r="R146" i="30" s="1"/>
  <c r="O212" i="30"/>
  <c r="O214" i="30" s="1"/>
  <c r="M222" i="30"/>
  <c r="M238" i="30"/>
  <c r="M251" i="30"/>
  <c r="T32" i="32"/>
  <c r="M282" i="30"/>
  <c r="M231" i="30"/>
  <c r="S2" i="23"/>
  <c r="W362" i="23"/>
  <c r="W779" i="23"/>
  <c r="W1025" i="23"/>
  <c r="M117" i="30"/>
  <c r="Q177" i="30"/>
  <c r="Q212" i="30"/>
  <c r="Q214" i="30" s="1"/>
  <c r="T97" i="32"/>
  <c r="S7" i="30"/>
  <c r="S9" i="30" s="1"/>
  <c r="Q36" i="30"/>
  <c r="M124" i="30"/>
  <c r="R176" i="30"/>
  <c r="T147" i="32"/>
  <c r="W280" i="23"/>
  <c r="R36" i="30"/>
  <c r="Q114" i="30"/>
  <c r="Q116" i="30" s="1"/>
  <c r="R212" i="30"/>
  <c r="R214" i="30" s="1"/>
  <c r="T172" i="32"/>
  <c r="S36" i="30"/>
  <c r="M76" i="30"/>
  <c r="N173" i="30"/>
  <c r="P189" i="30"/>
  <c r="M189" i="30" s="1"/>
  <c r="T175" i="32"/>
  <c r="M240" i="30"/>
  <c r="Z577" i="23"/>
  <c r="W1041" i="23"/>
  <c r="W1112" i="23"/>
  <c r="M10" i="30"/>
  <c r="M88" i="30"/>
  <c r="M99" i="30"/>
  <c r="R181" i="30"/>
  <c r="M250" i="30"/>
  <c r="M256" i="30"/>
  <c r="T95" i="32"/>
  <c r="M1152" i="23"/>
  <c r="S144" i="30"/>
  <c r="S146" i="30" s="1"/>
  <c r="W3" i="23"/>
  <c r="S791" i="23"/>
  <c r="W188" i="23"/>
  <c r="S484" i="23"/>
  <c r="W323" i="23"/>
  <c r="S878" i="23"/>
  <c r="M101" i="30"/>
  <c r="M108" i="30"/>
  <c r="N144" i="30"/>
  <c r="M201" i="30"/>
  <c r="S217" i="30"/>
  <c r="N240" i="30"/>
  <c r="M261" i="30"/>
  <c r="M138" i="30"/>
  <c r="M147" i="30"/>
  <c r="M191" i="30"/>
  <c r="M195" i="30"/>
  <c r="M206" i="30"/>
  <c r="M268" i="30"/>
  <c r="T34" i="32"/>
  <c r="W694" i="23"/>
  <c r="W645" i="23" s="1"/>
  <c r="W400" i="23"/>
  <c r="W485" i="23"/>
  <c r="W879" i="23"/>
  <c r="Q119" i="30"/>
  <c r="O144" i="30"/>
  <c r="O146" i="30" s="1"/>
  <c r="M152" i="30"/>
  <c r="P176" i="30"/>
  <c r="M270" i="30"/>
  <c r="M273" i="30"/>
  <c r="T173" i="32"/>
  <c r="T191" i="32"/>
  <c r="T192" i="32"/>
  <c r="T193" i="32"/>
  <c r="T183" i="32"/>
  <c r="T184" i="32"/>
  <c r="T176" i="32"/>
  <c r="T177" i="32"/>
  <c r="T70" i="32"/>
  <c r="T46" i="32"/>
  <c r="T45" i="32"/>
  <c r="T44" i="32"/>
  <c r="T107" i="32"/>
  <c r="T104" i="32"/>
  <c r="T115" i="32"/>
  <c r="T114" i="32"/>
  <c r="T113" i="32"/>
  <c r="T112" i="32"/>
  <c r="T133" i="32"/>
  <c r="T132" i="32"/>
  <c r="T131" i="32"/>
  <c r="T130" i="32"/>
  <c r="T137" i="32"/>
  <c r="T136" i="32"/>
  <c r="T135" i="32"/>
  <c r="T134" i="32"/>
  <c r="T19" i="32"/>
  <c r="T27" i="32"/>
  <c r="T157" i="32"/>
  <c r="T168" i="32"/>
  <c r="T91" i="32"/>
  <c r="T93" i="32"/>
  <c r="T127" i="32"/>
  <c r="T194" i="32"/>
  <c r="T42" i="32"/>
  <c r="T152" i="32"/>
  <c r="T75" i="32"/>
  <c r="T98" i="32"/>
  <c r="T148" i="32"/>
  <c r="T150" i="32"/>
  <c r="T162" i="32"/>
  <c r="T171" i="32"/>
  <c r="T170" i="32"/>
  <c r="T169" i="32"/>
  <c r="T151" i="32"/>
  <c r="T149" i="32"/>
  <c r="T146" i="32"/>
  <c r="T145" i="32"/>
  <c r="T144" i="32"/>
  <c r="T138" i="32"/>
  <c r="T129" i="32"/>
  <c r="T128" i="32"/>
  <c r="T108" i="32"/>
  <c r="T92" i="32"/>
  <c r="T88" i="32"/>
  <c r="T86" i="32"/>
  <c r="T87" i="32"/>
  <c r="T82" i="32"/>
  <c r="T78" i="32"/>
  <c r="T77" i="32"/>
  <c r="T76" i="32"/>
  <c r="T74" i="32"/>
  <c r="T72" i="32"/>
  <c r="T73" i="32"/>
  <c r="T64" i="32"/>
  <c r="T60" i="32"/>
  <c r="T61" i="32"/>
  <c r="T59" i="32"/>
  <c r="T65" i="32"/>
  <c r="T51" i="32"/>
  <c r="T50" i="32"/>
  <c r="T49" i="32"/>
  <c r="T48" i="32"/>
  <c r="T47" i="32"/>
  <c r="T41" i="32"/>
  <c r="T24" i="32"/>
  <c r="T25" i="32"/>
  <c r="T26" i="32"/>
  <c r="T39" i="32"/>
  <c r="T40" i="32"/>
  <c r="T69" i="32"/>
  <c r="T83" i="32"/>
  <c r="T94" i="32"/>
  <c r="T102" i="32"/>
  <c r="T103" i="32"/>
  <c r="T109" i="32"/>
  <c r="T110" i="32"/>
  <c r="T111" i="32"/>
  <c r="T141" i="32"/>
  <c r="T142" i="32"/>
  <c r="T143" i="32"/>
  <c r="T156" i="32"/>
  <c r="T160" i="32"/>
  <c r="T161" i="32"/>
  <c r="T165" i="32"/>
  <c r="T166" i="32"/>
  <c r="T167" i="32"/>
  <c r="T178" i="32"/>
  <c r="T179" i="32"/>
  <c r="T186" i="32"/>
  <c r="T52" i="32"/>
  <c r="T53" i="32"/>
  <c r="T54" i="32"/>
  <c r="T66" i="32"/>
  <c r="T67" i="32"/>
  <c r="T68" i="32"/>
  <c r="T79" i="32"/>
  <c r="T80" i="32"/>
  <c r="T81" i="32"/>
  <c r="T89" i="32"/>
  <c r="T90" i="32"/>
  <c r="T121" i="32"/>
  <c r="T139" i="32"/>
  <c r="T140" i="32"/>
  <c r="T153" i="32"/>
  <c r="T154" i="32"/>
  <c r="T155" i="32"/>
  <c r="T196" i="32"/>
  <c r="T28" i="32"/>
  <c r="T29" i="32"/>
  <c r="T30" i="32"/>
  <c r="T99" i="32"/>
  <c r="T100" i="32"/>
  <c r="T101" i="32"/>
  <c r="T105" i="32"/>
  <c r="T106" i="32"/>
  <c r="T159" i="32"/>
  <c r="T163" i="32"/>
  <c r="T164" i="32"/>
  <c r="T182" i="32"/>
  <c r="T189" i="32"/>
  <c r="T195" i="32"/>
  <c r="T43" i="32"/>
  <c r="T71" i="32"/>
  <c r="T84" i="32"/>
  <c r="T85" i="32"/>
  <c r="T120" i="32"/>
  <c r="T158" i="32"/>
  <c r="T180" i="32"/>
  <c r="T181" i="32"/>
  <c r="T187" i="32"/>
  <c r="T188" i="32"/>
  <c r="T56" i="32"/>
  <c r="T57" i="32"/>
  <c r="T58" i="32"/>
  <c r="T31" i="32"/>
  <c r="T20" i="32"/>
  <c r="T21" i="32"/>
  <c r="T22" i="32"/>
  <c r="T55" i="32"/>
  <c r="T116" i="32"/>
  <c r="T123" i="32"/>
  <c r="T124" i="32"/>
  <c r="T125" i="32"/>
  <c r="T16" i="32"/>
  <c r="T17" i="32"/>
  <c r="T18" i="32"/>
  <c r="T23" i="32"/>
  <c r="T36" i="32"/>
  <c r="T37" i="32"/>
  <c r="T38" i="32"/>
  <c r="T126" i="32"/>
  <c r="T203" i="32"/>
  <c r="T117" i="32"/>
  <c r="T118" i="32"/>
  <c r="T119" i="32"/>
  <c r="T122" i="32"/>
  <c r="T15" i="32"/>
  <c r="T35" i="32"/>
  <c r="T12" i="32"/>
  <c r="T13" i="32"/>
  <c r="T14" i="32"/>
  <c r="T198" i="32"/>
  <c r="T202" i="32"/>
  <c r="T205" i="32"/>
  <c r="T197" i="32"/>
  <c r="T201" i="32"/>
  <c r="T206" i="32"/>
  <c r="T214" i="32"/>
  <c r="T215" i="32"/>
  <c r="T216" i="32"/>
  <c r="T217" i="32"/>
  <c r="T199" i="32"/>
  <c r="T204" i="32"/>
  <c r="T207" i="32"/>
  <c r="T200" i="32"/>
  <c r="T209" i="32"/>
  <c r="T213" i="32"/>
  <c r="T210" i="32"/>
  <c r="T211" i="32"/>
  <c r="T212" i="32"/>
  <c r="T218" i="32"/>
  <c r="T219" i="32"/>
  <c r="T220" i="32"/>
  <c r="T221" i="32"/>
  <c r="T226" i="32"/>
  <c r="T227" i="32"/>
  <c r="T228" i="32"/>
  <c r="T229" i="32"/>
  <c r="T233" i="32"/>
  <c r="T241" i="32"/>
  <c r="T279" i="32"/>
  <c r="T222" i="32"/>
  <c r="T223" i="32"/>
  <c r="T224" i="32"/>
  <c r="T225" i="32"/>
  <c r="T234" i="32"/>
  <c r="T235" i="32"/>
  <c r="T237" i="32"/>
  <c r="T238" i="32"/>
  <c r="T239" i="32"/>
  <c r="T240" i="32"/>
  <c r="T253" i="32"/>
  <c r="T236" i="32"/>
  <c r="T246" i="32"/>
  <c r="T247" i="32"/>
  <c r="T248" i="32"/>
  <c r="T249" i="32"/>
  <c r="T271" i="32"/>
  <c r="T242" i="32"/>
  <c r="T243" i="32"/>
  <c r="T244" i="32"/>
  <c r="T245" i="32"/>
  <c r="T250" i="32"/>
  <c r="T251" i="32"/>
  <c r="T252" i="32"/>
  <c r="T254" i="32"/>
  <c r="T255" i="32"/>
  <c r="T256" i="32"/>
  <c r="T257" i="32"/>
  <c r="T287" i="32"/>
  <c r="T258" i="32"/>
  <c r="T259" i="32"/>
  <c r="T264" i="32"/>
  <c r="T267" i="32"/>
  <c r="T269" i="32"/>
  <c r="T283" i="32"/>
  <c r="T260" i="32"/>
  <c r="T266" i="32"/>
  <c r="T261" i="32"/>
  <c r="T262" i="32"/>
  <c r="T268" i="32"/>
  <c r="T263" i="32"/>
  <c r="T265" i="32"/>
  <c r="T270" i="32"/>
  <c r="T275" i="32"/>
  <c r="T282" i="32"/>
  <c r="T276" i="32"/>
  <c r="T272" i="32"/>
  <c r="T285" i="32"/>
  <c r="T290" i="32"/>
  <c r="T273" i="32"/>
  <c r="T231" i="32"/>
  <c r="T277" i="32"/>
  <c r="T230" i="32"/>
  <c r="T288" i="32"/>
  <c r="T281" i="32"/>
  <c r="T274" i="32"/>
  <c r="T232" i="32"/>
  <c r="T280" i="32"/>
  <c r="T286" i="32"/>
  <c r="T278" i="32"/>
  <c r="T284" i="32"/>
  <c r="T289" i="32"/>
  <c r="M173" i="30"/>
  <c r="N178" i="30"/>
  <c r="M224" i="30"/>
  <c r="Q38" i="30"/>
  <c r="M166" i="30"/>
  <c r="R38" i="30"/>
  <c r="S38" i="30"/>
  <c r="M84" i="30"/>
  <c r="M133" i="30"/>
  <c r="M96" i="30"/>
  <c r="N146" i="30"/>
  <c r="M258" i="30"/>
  <c r="N41" i="30"/>
  <c r="M82" i="30"/>
  <c r="M94" i="30"/>
  <c r="M106" i="30"/>
  <c r="O176" i="30"/>
  <c r="O178" i="30" s="1"/>
  <c r="P36" i="30"/>
  <c r="Q41" i="30"/>
  <c r="N78" i="30"/>
  <c r="M78" i="30" s="1"/>
  <c r="N90" i="30"/>
  <c r="M90" i="30" s="1"/>
  <c r="N126" i="30"/>
  <c r="M126" i="30" s="1"/>
  <c r="O149" i="30"/>
  <c r="P160" i="30"/>
  <c r="N181" i="30"/>
  <c r="M181" i="30" s="1"/>
  <c r="N193" i="30"/>
  <c r="M193" i="30" s="1"/>
  <c r="N217" i="30"/>
  <c r="O228" i="30"/>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M140" i="30" s="1"/>
  <c r="R149" i="30"/>
  <c r="S160" i="30"/>
  <c r="M160" i="30" s="1"/>
  <c r="M179" i="30"/>
  <c r="Q181" i="30"/>
  <c r="N208" i="30"/>
  <c r="M208" i="30" s="1"/>
  <c r="Q217" i="30"/>
  <c r="R228" i="30"/>
  <c r="Q235" i="30"/>
  <c r="Q237" i="30" s="1"/>
  <c r="O7" i="30"/>
  <c r="O9" i="30" s="1"/>
  <c r="N12" i="30"/>
  <c r="M12" i="30" s="1"/>
  <c r="P177" i="30"/>
  <c r="R235" i="30"/>
  <c r="R237" i="30" s="1"/>
  <c r="P7" i="30"/>
  <c r="P9" i="30" s="1"/>
  <c r="Q7" i="30"/>
  <c r="Q9" i="30" s="1"/>
  <c r="O25" i="30"/>
  <c r="M25" i="30" s="1"/>
  <c r="O49" i="30"/>
  <c r="N114" i="30"/>
  <c r="O119" i="30"/>
  <c r="M119" i="30" s="1"/>
  <c r="P154" i="30"/>
  <c r="M154" i="30" s="1"/>
  <c r="P166" i="30"/>
  <c r="R177" i="30"/>
  <c r="P185" i="30"/>
  <c r="M185" i="30" s="1"/>
  <c r="P197" i="30"/>
  <c r="M197" i="30" s="1"/>
  <c r="P233" i="30"/>
  <c r="M233" i="30" s="1"/>
  <c r="R7" i="30"/>
  <c r="R9" i="30" s="1"/>
  <c r="O114" i="30"/>
  <c r="O116" i="30" s="1"/>
  <c r="P119" i="30"/>
  <c r="W950" i="23"/>
  <c r="W484" i="23"/>
  <c r="W967" i="23"/>
  <c r="W2" i="23"/>
  <c r="W536"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S1" i="23" l="1"/>
  <c r="M217" i="30"/>
  <c r="M177" i="30"/>
  <c r="P178" i="30"/>
  <c r="R178" i="30"/>
  <c r="M144" i="30"/>
  <c r="M146" i="30"/>
  <c r="W878" i="23"/>
  <c r="M228" i="30"/>
  <c r="O38" i="30"/>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W1" i="23"/>
  <c r="H1151" i="23"/>
  <c r="N6" i="30" l="1"/>
  <c r="M6" i="30" s="1"/>
  <c r="M4" i="30"/>
  <c r="M38" i="30"/>
  <c r="T11" i="32"/>
  <c r="Y11" i="32"/>
  <c r="Z11" i="32"/>
</calcChain>
</file>

<file path=xl/sharedStrings.xml><?xml version="1.0" encoding="utf-8"?>
<sst xmlns="http://schemas.openxmlformats.org/spreadsheetml/2006/main" count="7699" uniqueCount="3860">
  <si>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</si>
  <si>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</si>
  <si>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</si>
  <si>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</si>
  <si>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</si>
  <si>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</si>
  <si>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</si>
  <si>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</si>
  <si>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</si>
  <si>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</si>
  <si>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</si>
  <si>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</si>
  <si>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</si>
  <si>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</si>
  <si>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</si>
  <si>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</si>
  <si>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</si>
  <si>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</si>
  <si>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</si>
  <si>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</si>
  <si>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</si>
  <si>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 Más Oportunidades para la Educación</t>
  </si>
  <si>
    <t>1,1,1 Educación inicial: Más oportunidades para crecer y aprender</t>
  </si>
  <si>
    <t>1.1.1</t>
  </si>
  <si>
    <t>1.1.1.1</t>
  </si>
  <si>
    <t>1.1.1.1 Transiciones integrales</t>
  </si>
  <si>
    <t>% de los niños y niñas que transitan de la oferta del ICBF y el DPS ingresan  al grado de Transición</t>
  </si>
  <si>
    <t>EDUCACIÓN</t>
  </si>
  <si>
    <t>Estrategia conjunta de transiciones integrales implementada en el marco de la MIAFF</t>
  </si>
  <si>
    <t>% de establecimientos educativos realizando escuelas de padres con temáticas de primera infancia</t>
  </si>
  <si>
    <t>1.1.1.2</t>
  </si>
  <si>
    <t>1.1.1.2 Sistemas de Información para la Primera Infancia</t>
  </si>
  <si>
    <t>%  de niños y niñas  de 0 a 5 años con seguimiento en educación a través del Sistema de Seguimiento al Desarrollo Integral a la Primera Infancia  SSDIPI</t>
  </si>
  <si>
    <t>% de los prestadores de servicios de primera infancia privados registrados en el Sistema de Información para la Primera Infancia SIPI</t>
  </si>
  <si>
    <t>1.1.1.3</t>
  </si>
  <si>
    <t>1.1.1.3 Asistencia técnica, vigilancia y control para el cumplimiento de estándares</t>
  </si>
  <si>
    <t>% de establecimientos educativos Oficiales con acciones de  vigilancia y control en el grado Transición</t>
  </si>
  <si>
    <t>% de Establecimientos educativos No Oficiales  acciones de vigilancia y control en el grado Transición</t>
  </si>
  <si>
    <t>1.1.1.4</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</si>
  <si>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</si>
  <si>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</si>
  <si>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</si>
  <si>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de establecimientos educativos de los municipios PDET con procesos de fortalecimiento y acompañamiento pedagógico (incluye dotación)</t>
  </si>
  <si>
    <t>% establecimientos educativos con  procesos de acompañamiento para la valoración del desarrollo en la primera infancia</t>
  </si>
  <si>
    <t>% Sistema de medición de la calidad en el educación inicial implementado</t>
  </si>
  <si>
    <t xml:space="preserve"> 1,1,2 Nadie se queda sin estudiar: Acogida bienestar y Permanencia</t>
  </si>
  <si>
    <t>1.1.2</t>
  </si>
  <si>
    <t>1.1.2.1</t>
  </si>
  <si>
    <t>1.1.2.1 Ambientes de aprendizaje</t>
  </si>
  <si>
    <t>Plan departamental de infraestructura educativa del Departamento formulado y en implementación</t>
  </si>
  <si>
    <t>Megacolegios construidos</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</si>
  <si>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</si>
  <si>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</si>
  <si>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</si>
  <si>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</si>
  <si>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</si>
  <si>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</si>
  <si>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</si>
  <si>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</si>
  <si>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Estudiantes por año beneficiados en internado escolar</t>
  </si>
  <si>
    <t>Estudiantes por año beneficiados en los Hogares Juveniles Campesinos</t>
  </si>
  <si>
    <t>1.1.2.3</t>
  </si>
  <si>
    <t>1.1.2.3 Acogida</t>
  </si>
  <si>
    <t>Estrategia de matrícula implementada (Primera Infancia)</t>
  </si>
  <si>
    <t>Estrategia de búsqueda activa de niños y niñas por fuera del sistema escolar implementada</t>
  </si>
  <si>
    <t>Campaña de bienvenida a las familias implementada (Primera Infancia)</t>
  </si>
  <si>
    <t>1.1.2.4</t>
  </si>
  <si>
    <t>1.1.2.4 Estrategias de inclusión y atención a la diversidad</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</si>
  <si>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</si>
  <si>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</si>
  <si>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</si>
  <si>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</si>
  <si>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</si>
  <si>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</si>
  <si>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 Educar con calidad con más oportunidades para transformar vidas</t>
  </si>
  <si>
    <t>1.1.3</t>
  </si>
  <si>
    <t>1.1.3.1</t>
  </si>
  <si>
    <t xml:space="preserve">1.1.3.1 Desarrollo Profesoral </t>
  </si>
  <si>
    <t>Escuelas normales superiores fortalecidas para incidir en la formación inicial de los docentes</t>
  </si>
  <si>
    <t>Foros de experiencias significativas. (1)  Anual</t>
  </si>
  <si>
    <t>Docentes formados en procesos de emprendimiento e innovación</t>
  </si>
  <si>
    <t>Docentes formados en competencias básicas y fortalecimiento de capacidades  para mejores prácticas de aula,  trabajo con poblaciones en condición de vulnerabilidad y educación en emergencia</t>
  </si>
  <si>
    <t>Docentes apoyados con Becas para formación posgradual</t>
  </si>
  <si>
    <t>1.1.3.2</t>
  </si>
  <si>
    <t>1.1.3.2 Orientación Curricular</t>
  </si>
  <si>
    <t>% de establecimientos educativos con PEI y PEC fortalecidos</t>
  </si>
  <si>
    <t>% de establecimientos educativos implementando normas técnicas curriculares actualizadas</t>
  </si>
  <si>
    <t>1.1.3.3</t>
  </si>
  <si>
    <t>1.1.3.3 Fortalecimiento de aprendizajes</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</si>
  <si>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</si>
  <si>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</si>
  <si>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</si>
  <si>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</si>
  <si>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</si>
  <si>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</si>
  <si>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1.1.3.4 Valoración del desarrollo y evaluación de los aprendizajes</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</si>
  <si>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</si>
  <si>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</si>
  <si>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</si>
  <si>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</si>
  <si>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1.1.3.5 Entornos escolares para la vida, la convivencia y la ciudadanía (Desarrollo de competencias socioemocionales y ciudadanas)</t>
  </si>
  <si>
    <t>% de los comités de convivencia escolar fortalecidos</t>
  </si>
  <si>
    <t>% de establecimientos educativos orientados en el Sistema de Información Unificado de Convivencia Escolar-SIUCE</t>
  </si>
  <si>
    <t>% de establecimientos educativos implementando los proyectos pedagógicos transversales (Con énfasis en el cuidado del agua,  el cambio climático y la reforestación)</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</si>
  <si>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</si>
  <si>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</si>
  <si>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</si>
  <si>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1.1.3.6 Gestión para los establecimientos educativos</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</si>
  <si>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</si>
  <si>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</si>
  <si>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</si>
  <si>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</si>
  <si>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1.1.3.7 Implementación de la Jornada Única</t>
  </si>
  <si>
    <t>Programa de jornada única implementado</t>
  </si>
  <si>
    <t>1.1.3.8</t>
  </si>
  <si>
    <t>1.1.3.8 Educación Rural integral</t>
  </si>
  <si>
    <t>Establecimientos educativos  acompañados en el fortalecimiento de los modelos educativos pertinentes a la educación rural</t>
  </si>
  <si>
    <t>Establecimientos educativos implementando proyectos Pedagógicos productivos (tales como las huertas escolares)</t>
  </si>
  <si>
    <t>1.1.3.9</t>
  </si>
  <si>
    <t xml:space="preserve">1.1.3.9 Fortalecimiento de la Media </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</si>
  <si>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</si>
  <si>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</si>
  <si>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</si>
  <si>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</si>
  <si>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 Educación superior con calidad para reducir brechas e inequidades</t>
  </si>
  <si>
    <t>1.1.4</t>
  </si>
  <si>
    <t>1.1.4.1</t>
  </si>
  <si>
    <t>1.1.4.1 Más y mejores oportunidades de acceso a la educación superior</t>
  </si>
  <si>
    <t>Estudiantes beneficiados con becas y/o subsidios universitarios para carreras técnicas,  tecnológicas  y profesionales para los estratos uno, dos y tres (1, 2 y 3)</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</si>
  <si>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</si>
  <si>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</si>
  <si>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</si>
  <si>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</si>
  <si>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</si>
  <si>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</si>
  <si>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1.1.4.2 Fortalecimiento de la formación técnica y tecnológica de acuerdo con la demanda del sector productivo de la región</t>
  </si>
  <si>
    <t>Municipios beneficiados con oferta de formación técnica y tecnológica en articulación con el Servicio Nacional de Aprendizaje (SENA), e Instituciones de Educación Superior</t>
  </si>
  <si>
    <t>Municipios desarrollando programas de asistencia y formación técnica y tecnológica en articulación con  el Instituto Superior de Educación Rural (ISER)</t>
  </si>
  <si>
    <t>1.1.4.3</t>
  </si>
  <si>
    <t>1.1.4.3 La investigación y calidad como motor de desarrollo</t>
  </si>
  <si>
    <t>Procesos de investigación científica en Instituciones de Educación Superior</t>
  </si>
  <si>
    <t>Procesos de investigación científica en la ruralidad en articulación con las instituciones técnicas y tecnológicas</t>
  </si>
  <si>
    <t>% de instituciones de educación superior acompañadas por el departamento para optar a acreditación de calidad</t>
  </si>
  <si>
    <t>1,1,5 Fortalecimiento institucional y corresponsabilidad de todos los actores</t>
  </si>
  <si>
    <t>1.1.5</t>
  </si>
  <si>
    <t>1.1.5.1</t>
  </si>
  <si>
    <t>1.1.5.1 Sistemas de información y modernización</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</si>
  <si>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</si>
  <si>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</si>
  <si>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</si>
  <si>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</si>
  <si>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</si>
  <si>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</si>
  <si>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1.1.5.2 Gestión para los establecimientos educativos</t>
  </si>
  <si>
    <t>% de establecimientos educativos oficiales con procesos de acompañamiento en gestión y control normativo</t>
  </si>
  <si>
    <t>Proceso de pago de nómina Docente, Directiva Docente y Administrativa optimizado</t>
  </si>
  <si>
    <t>% Instituciones Educativas privadas existentes en el departamento con procesos de control normativo realizado</t>
  </si>
  <si>
    <t>% Instituciones educativas de ETDH con cumplimiento de las condiciones de calidad de los programas registrados y de sus indicadores</t>
  </si>
  <si>
    <t>1.1.5.3</t>
  </si>
  <si>
    <t xml:space="preserve">1.1.5.3 Bienestar </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</si>
  <si>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</si>
  <si>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</si>
  <si>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 Más Oportunidades para la Salud.</t>
  </si>
  <si>
    <t>1,2,1 Salud Ambiental</t>
  </si>
  <si>
    <t>1.2.1</t>
  </si>
  <si>
    <t>1.2.1.1</t>
  </si>
  <si>
    <t>1.2.1.1 Hábitat saludables</t>
  </si>
  <si>
    <t>Municipios con espacios de gestión intersectorial para la salud ambiental  incluidos los mucipios PDET</t>
  </si>
  <si>
    <t>I.D.S.</t>
  </si>
  <si>
    <t>Municipios con vigilancia de la calidad del agua para consumo humano</t>
  </si>
  <si>
    <t>Municipios desarrollando estrategias de control para la prevención de la rabia transmitida por felinos y caninos.</t>
  </si>
  <si>
    <t>1.2.1.2</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</si>
  <si>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</si>
  <si>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</si>
  <si>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</si>
  <si>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</si>
  <si>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t>
  </si>
  <si>
    <t>1.2.2.1</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</si>
  <si>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</si>
  <si>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cronicas no transmisibles ECNT y la salud bucal visual y auditiva SBVA, con enfasis en efectos colaterales  por covid19 </t>
  </si>
  <si>
    <t>1.2.2.2</t>
  </si>
  <si>
    <t>1.2.2.2 Condiciones crónicas prevalentes</t>
  </si>
  <si>
    <t>Empresas Sociales del Estado ESE con adherencia a  a las Rutas Integrales de Atencion para las enfermedades cronicas no transmisibles ECNT y la salud bucal visual y auditiva SBVA, con prioridad en los municipios pdet</t>
  </si>
  <si>
    <t>1,2,3 Convivencia social y salud mental</t>
  </si>
  <si>
    <t>1.2.3</t>
  </si>
  <si>
    <t>1.2.3.1</t>
  </si>
  <si>
    <t>1.2.3.1 Promoción de la salud mental y la convivencia</t>
  </si>
  <si>
    <t>Municipios adoptan y adaptan la política departamental de salud mental , con enfásis en la atención a los efectos colaterales del COVID-19 incluidos los mucipios PDET</t>
  </si>
  <si>
    <t>1.2.3.2</t>
  </si>
  <si>
    <t>1.2.3.2 Prevención y atención integral a problemas y trastornos mentales y a diferentes formas de violencia</t>
  </si>
  <si>
    <t>Contención tasa de incidencia de violencia intrafamiliar en 150 por 100,000 habitantes</t>
  </si>
  <si>
    <t>Contención en 15 x 10.000 habitantes la Tasa de  consumo de sustancias psicoactivas  SPA ilícitas por atención en  servicios de salud en personas de 12 a 65 años</t>
  </si>
  <si>
    <t>1,2,4 Seguridad alimentaria y nutricional</t>
  </si>
  <si>
    <t>1.2.4</t>
  </si>
  <si>
    <t>1.2.4.1</t>
  </si>
  <si>
    <t>1.2.4.1 Consumo y aprovechamiento biológico de alimentos</t>
  </si>
  <si>
    <t>Reducción de la mortalidad infantil evitable por desnutrición (de 9.4 a 4.7) con enfásis en la ayención a los efectos colaterales del COVID-19</t>
  </si>
  <si>
    <t>0,4</t>
  </si>
  <si>
    <t>Contención de la prevalencia de desnutrición aguda en niños y niñas menores de 5 años en 0,4</t>
  </si>
  <si>
    <t>1.2.4.2</t>
  </si>
  <si>
    <t>1.2.4.2 Inocuidad y calidad de los alimentos</t>
  </si>
  <si>
    <t>de notificación Inmediata de SIVIGILA con  Identificación del Agente etiológico en brotes de enfermedades transmitidas por alimentos (ETA).</t>
  </si>
  <si>
    <t>1,2,5 Derechos sexuales y reproductivos y equidad de género</t>
  </si>
  <si>
    <t>1.2.5</t>
  </si>
  <si>
    <t>1.2.5.1</t>
  </si>
  <si>
    <t>1.2.5.1 Promoción de los derechos sexuales y reproductivos y equidad de género</t>
  </si>
  <si>
    <t>Contenida la Razón de Mortalidad Materna en 40,1 por 100.000 NV</t>
  </si>
  <si>
    <t>1.2.5.2</t>
  </si>
  <si>
    <t>1.2.5.2 Prevención y atención integral en salud sexual y reproductiva SSR desde un enfoque de derechos</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</si>
  <si>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</si>
  <si>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</si>
  <si>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12,9x 1000 NV</t>
  </si>
  <si>
    <t>1,2,6 Vida saludable y enfermedades transmisibles</t>
  </si>
  <si>
    <t>1.2.6</t>
  </si>
  <si>
    <t>1.2.6.1</t>
  </si>
  <si>
    <t>1.2.6.1 Enfermedades emergentes, reemergentes y desatendidas</t>
  </si>
  <si>
    <r>
      <t>Contención de la tasa de mortalidad por tuberculosis</t>
    </r>
    <r>
      <rPr>
        <b/>
        <sz val="16"/>
        <color theme="1"/>
        <rFont val="Arial"/>
        <family val="2"/>
      </rPr>
      <t>.</t>
    </r>
  </si>
  <si>
    <t>Mantenida la prevalencia en menos de 1 caso por 10.000 habitantes para cumplir  los criterios de eliminación de la Enfermedad de Hansen..</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</si>
  <si>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</si>
  <si>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</si>
  <si>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</si>
  <si>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1.2.6.2 Enfermedades inmunoprevenibles</t>
  </si>
  <si>
    <t>Municipios Desarrollando EGI -Estrategia de Gestión Integrada para la, Promoción de la salud, prevención, vigilancia  y control de las zoonosis.</t>
  </si>
  <si>
    <t>Disminuida la tasa de letalidad por dengue grave  a 10 casos por 100.000 habitantes en el Departamento</t>
  </si>
  <si>
    <t>Mantenida la tasa de mortalidad por Malaria  en  cero  muertes *100,000 Habitantes</t>
  </si>
  <si>
    <t>Municipios categoría 4 a 6, se desarrollan acciones de Gestión, promoción  y vigilancia  de las ETV</t>
  </si>
  <si>
    <t>Municipios endémicos (Chagas) con interrupción de la transmisión de T. Cruzi por Rhodnius prolixus vector domiciliado</t>
  </si>
  <si>
    <t>1,2,7 Salud pública en emergencias y desastres</t>
  </si>
  <si>
    <t>1.2.7</t>
  </si>
  <si>
    <t>1.2.7.1</t>
  </si>
  <si>
    <t>1.2.7.1 Gestión integral de riesgos en emergencias y desastres</t>
  </si>
  <si>
    <t>1.2.7.2</t>
  </si>
  <si>
    <t>1.2.7.2 Respuesta en salud ante situaciones de urgencia, emergencias en salud y desastres</t>
  </si>
  <si>
    <t>1,2,8 Salud y ámbito laboral</t>
  </si>
  <si>
    <t>1.2.8</t>
  </si>
  <si>
    <t>1.2.8.1</t>
  </si>
  <si>
    <t>1.2.8.1 Seguridad y salud en el trabajo</t>
  </si>
  <si>
    <t>1.2.8.2</t>
  </si>
  <si>
    <t>1.2.8.2 Situaciones prevalentes de origen laboral</t>
  </si>
  <si>
    <t>Municipios con seguimiento de los accidentes laborales reportados  en población trabajadora informal</t>
  </si>
  <si>
    <t>1,2,9 Gestión diferencial de poblaciones vulnerables</t>
  </si>
  <si>
    <t>1.2.9</t>
  </si>
  <si>
    <t>1.2.9.1</t>
  </si>
  <si>
    <t>1.2.9.1 Desarrollo integral de las niñas, niños y adolescentes</t>
  </si>
  <si>
    <t>Contención de la mortalidad por EDA en menores de 5 años (tasa por 100.000), con enfásis del COVID-19.</t>
  </si>
  <si>
    <t>Contención de la mortalidad por IRA en menores de 5 años (tasa por 100.000 ), con enfásis del COVID-19.</t>
  </si>
  <si>
    <t>1.2.9.2</t>
  </si>
  <si>
    <t>1.2.9.2 Salud en poblaciones étnicas</t>
  </si>
  <si>
    <t>Promoción de la implementación y adecuación del sistema de salud proprio e intercultural ( SISPI) para la comunidades étnicas ( BARI-UWA) incluyendo los  muncipios PDET.</t>
  </si>
  <si>
    <t>1.2.9.3</t>
  </si>
  <si>
    <t>1.2.9.3 Envejecimiento y vejez</t>
  </si>
  <si>
    <t>Municipios asesorados y asistidos técnicamente  en el proceso de implementación, seguimiento de las políticas públicas de envejecimiento y vejez y de apoyo y fortalecimiento a las familias, con enfásis en la atención a los efectos colaterales del COVID-19 incluidos los mucipios PDET.</t>
  </si>
  <si>
    <t>1.2.9.4</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</si>
  <si>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</si>
  <si>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enfásis en la atención a los efectos colaterales del COVID-19 incluidos los mucipios PDET.</t>
  </si>
  <si>
    <t>1.2.9.5</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</si>
  <si>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</si>
  <si>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</si>
  <si>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t>
  </si>
  <si>
    <t>1.2.9.6 Víctimas del conflicto armado interno</t>
  </si>
  <si>
    <t>Municipios del Departamento cuentan con la capacidad técnica y operativa para ejecutar y monitorear el programa de atención psicosocial y salud integral para población víctima del conflicto armado PAPSIVI y la las EAPB cuentan con el modelo de atención integral en salud para población víctima del conflicto armado  con enfásis en municipios PDET.</t>
  </si>
  <si>
    <t xml:space="preserve">1,2,10 Fortalecimiento de la autoridad sanitaria para la gestión de la salud  </t>
  </si>
  <si>
    <t>1.2.10</t>
  </si>
  <si>
    <t>1.2.10.1</t>
  </si>
  <si>
    <t>1.2.10.1 Fortalecimiento de la autoridad sanitaria</t>
  </si>
  <si>
    <t>Municipios con monitoreo y seguimiento de los planes territoriales de salud.</t>
  </si>
  <si>
    <t>Incremento del índice de desempeño de la gestión del plan territorial de salud.</t>
  </si>
  <si>
    <t>Municipios implementan la política de participación social en salud, incluyendo los  muncipios PDET</t>
  </si>
  <si>
    <t>Municipios con el sistema de vigilancia SIVIGILA actualizado y operando.</t>
  </si>
  <si>
    <t>El departamento cuenta con el observatorio de salud pública  del departamento, con enfásis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</si>
  <si>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</si>
  <si>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</si>
  <si>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</si>
  <si>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</si>
  <si>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</si>
  <si>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radiologia e imágenes diagnosticas.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</si>
  <si>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</si>
  <si>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muncipios PDET.</t>
  </si>
  <si>
    <t>1.3 Más Oportunidades para el Deporte y la Recreación.</t>
  </si>
  <si>
    <t xml:space="preserve">1,3,1. Deporte formativo y aprovechamiento del tiempo libre      </t>
  </si>
  <si>
    <t>1.3.1</t>
  </si>
  <si>
    <t>1.3.1.1</t>
  </si>
  <si>
    <t>1.3.1.1 Escuelas de formación deportiva</t>
  </si>
  <si>
    <t>Escuelas de Formación Deportiva Formalizadas</t>
  </si>
  <si>
    <t>INDENORTE</t>
  </si>
  <si>
    <t>Escuelas de Formación Deportiva  funcionando</t>
  </si>
  <si>
    <t>Festival de escuelas “Los niños se la juegan por el medio ambiente” organizado y desarrollado</t>
  </si>
  <si>
    <t>1.3.1.2</t>
  </si>
  <si>
    <t>1.3.1.2 Juegos Supérate Intercolegiados</t>
  </si>
  <si>
    <t>Municipios participando en los Juegos Supérate Intercolegiados</t>
  </si>
  <si>
    <t xml:space="preserve">1.3.2. Liderazgo deportivo, deporte asociado y alto rendimiento convencional y paranacional      </t>
  </si>
  <si>
    <t>1.3.2</t>
  </si>
  <si>
    <t>1.3.2.1</t>
  </si>
  <si>
    <t>1.3.2.1 Procesos del Sistema Nacional del Deporte</t>
  </si>
  <si>
    <t xml:space="preserve">Capacitaciones dirigidas al recurso humano que tiene a cargo el desarrollo del deporte asociado y alto rendimiento </t>
  </si>
  <si>
    <t>1.3.2.2</t>
  </si>
  <si>
    <t>1.3.2.2  Talento deportivo para el deporte asociado y de alto rendimiento</t>
  </si>
  <si>
    <t>Base de datos de la reserva deportiva del Departamento en las diferentes disciplinas deportivas convencionales y paranacionales Organizada y consolidada</t>
  </si>
  <si>
    <t>Atletas de las diferentes disciplinas deportivas que conforman la reserva deportiva del Departamento apoyados</t>
  </si>
  <si>
    <t>1.3.2.3</t>
  </si>
  <si>
    <t>1.3.2.3  Fortalecimiento del deporte de alto rendimiento convencional y paranacional</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</si>
  <si>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</si>
  <si>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</si>
  <si>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</si>
  <si>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</si>
  <si>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</si>
  <si>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1.3.2.4 Incentivos al deporte de rendimiento y alto rendimiento convencional y paranacional</t>
  </si>
  <si>
    <t>Deportistas medallistas de Juegos Nacionales 2019 apoyados</t>
  </si>
  <si>
    <t xml:space="preserve">1.3.3. Deporte Social Comunitario, Actividad Física y Recreación      </t>
  </si>
  <si>
    <t>1.3.3</t>
  </si>
  <si>
    <t>1.3.3.1</t>
  </si>
  <si>
    <t>1.3.3.1 Fortalecimiento y promoción del deporte social comunitario, la actividad física y la recreación con inclusión social</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</si>
  <si>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</si>
  <si>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</si>
  <si>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</si>
  <si>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</si>
  <si>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</si>
  <si>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</si>
  <si>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</si>
  <si>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t>
  </si>
  <si>
    <t>1.3.3.2  Capacitación en deporte social comunitario, actividad física y recreación</t>
  </si>
  <si>
    <t>Capacitaciones anuales sobre programas de Deporte Social comunitario, actividad física y recreación</t>
  </si>
  <si>
    <t>1,3,4. Infraestructura deportiva, recreativa y de ciencias aplicadas al deporte</t>
  </si>
  <si>
    <t>1.3.4</t>
  </si>
  <si>
    <t>1.3.4.1</t>
  </si>
  <si>
    <t>1.3.4.1  Mantenimiento, remodelación y equipamiento de escenarios deportivos y recreativos</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</si>
  <si>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</si>
  <si>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</si>
  <si>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del Centro de Alto Rendimiento del Bicentenario (CAR)</t>
  </si>
  <si>
    <t>Construcción y dotación de un gimnasio para la preparación y acondicionamiento físico de los deportistas convencionales y paranacionales</t>
  </si>
  <si>
    <t>Mantenimiento y equipamiento de la Unidad de Medicina Deportiva del Departamento</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</si>
  <si>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</si>
  <si>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</si>
  <si>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</si>
  <si>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</si>
  <si>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</si>
  <si>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t>
  </si>
  <si>
    <t>1.4.1.1</t>
  </si>
  <si>
    <t>1.4.1.1 Fortalecimiento, Adecuacion   y articulación de los actores institucionales del sistema de cultura de Norte de Santander</t>
  </si>
  <si>
    <t>Consejos municipales de cultura asesorados</t>
  </si>
  <si>
    <t>CULTURA</t>
  </si>
  <si>
    <t xml:space="preserve">Municipios con acompañamiento tecnico a los actores de los sistemas municipales de cultura </t>
  </si>
  <si>
    <t>Entidades culturales participando activamente en redes culturales ) casas de cultura, bibliotecas, museos y escuelas de formación anualmente</t>
  </si>
  <si>
    <t>Implementación, seguimiento y evaluación del Plan Decenal de Cultura y de las Artes (Anualmente)</t>
  </si>
  <si>
    <t>1.4.1.2</t>
  </si>
  <si>
    <t>1.4.1.2 Fortalecimiento del subsistema de información cultural departamental.</t>
  </si>
  <si>
    <t xml:space="preserve">Módulos del sistema de información cultural (agentes, entidades, eventos,  formación y gestión) activos y en funcionamiento </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</si>
  <si>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</si>
  <si>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</si>
  <si>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</si>
  <si>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</si>
  <si>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1.4.1.3 Apoyo para el manteamiento, adecuación y dotación de infraestructura y equipamiento para los servicios culturales en el departamento Apoyo para el manteamiento, adecuación y dotación de infraestructura y equipamiento para los servicios culturales en el departamento</t>
  </si>
  <si>
    <t>Edificio Torre del Reloj - Secretaría de cultura del departamento-  dotada, servida tecnologicamente y con mantenimiento técnico en todos sus espacios. (1 por año)</t>
  </si>
  <si>
    <t>Infraestructuras culturales con mantenimiento, adecuación,  dotación y equipamiento para los servicios culturales en el departamento en municipios de Norte de Santander  (10 por año)</t>
  </si>
  <si>
    <t>Casas de cultura apoyadas en su mantenimiento, adecuación y/o dotación, para la prestacion de servicios culturales en los municipios, (5 por año)</t>
  </si>
  <si>
    <t>Asignación de los recursos del programa de beneficios de la seguridad social a creadores y gestores culturales según lo establezca la reglamentación de la estampilla Procultura</t>
  </si>
  <si>
    <t xml:space="preserve">1,4,2 Estímulos para los procesos de creación, circulación y gestión de procesos y productos artísticos y/o culturales  </t>
  </si>
  <si>
    <t>1.4.2</t>
  </si>
  <si>
    <t>1.4.2.1</t>
  </si>
  <si>
    <t>1.4.2.1  Estimulos a lanvestigación, creación, formación y producción de productos y/o proyectos artísticos y/o culturales</t>
  </si>
  <si>
    <t>Proyectos de investigación, creación, formación y producción de productos y/o proyectos artísticos y/o culturales (1 por año)</t>
  </si>
  <si>
    <t>Estímulos a la creación en las areas artisitcas (10 por año)</t>
  </si>
  <si>
    <t>Estímulos a la creación y formación cultural, dirigidos a la población con discapacidad (2 por año)</t>
  </si>
  <si>
    <t>Estimulos para la creacion de artesanias propias del departamento convocados y asignados en el cuatrenio (3 por año)</t>
  </si>
  <si>
    <t>1.4.2.2</t>
  </si>
  <si>
    <t>1.4.2.2 Formación de público en las diferentes áreas artísticas y culturales.</t>
  </si>
  <si>
    <t>Encuentros departamentales en las areas artisticas y cinematografia (5 por año)</t>
  </si>
  <si>
    <t>Municipios apoyados en sus expresiones culturales tradicionales.</t>
  </si>
  <si>
    <t>Convocatorias nacionales del concurso Eduardo Cote Lamus, apoyados en el cuatrenio (1 por año)</t>
  </si>
  <si>
    <t>Convocatorias nacionales del concurso Jorge Eliecer Gaitán, apoyados en el cuatrenio (1 por año)</t>
  </si>
  <si>
    <t>Apoyos en impresión y reproducción de libros de procesos de creacion, formacion e investigacion (5 por año)</t>
  </si>
  <si>
    <t>Festivales de expresión artística y cultural con extensión nacional e internacional apoyados anualmente (Titeres, narración oral, teatro, circo y danzas) (5 por año)</t>
  </si>
  <si>
    <t>Eventos de muestras artísticas y culturales para población en situación con discapacidad y talentos especiales. (2 por año)</t>
  </si>
  <si>
    <t>Eventos de formación de público y de promocion artística apoyados en el espacios culturales de los municipios (20 por año)</t>
  </si>
  <si>
    <t>1.4.2.3</t>
  </si>
  <si>
    <t>1.4.2.3 Encuentro de cultura y las artes (circuitos culturales).</t>
  </si>
  <si>
    <t>Circuitos culturales en Norte de Santander apoyados (1 por año)</t>
  </si>
  <si>
    <t>Representaciones de procesos de formación de Norte de Santander apoyadas y participando en encuentros nacionales e internacionales de cultura y las artes (1 por año)</t>
  </si>
  <si>
    <t>Artistas o productos de creación artística de Norte de santader  apoyados para la participación en encuentros regionales, nacionales e internacionales de cultura y las artes, representando a Norte de Santander (1 por año)</t>
  </si>
  <si>
    <t>Contenidos culturales que generen impacto en el sector cultura de Norte de Santander publicados. (3 por año)</t>
  </si>
  <si>
    <t>1.4.2.4</t>
  </si>
  <si>
    <t>1.4.2.4 Apoyo a la producción y circulación de contenidos culturales a través de los medios de comunicación y digitales.</t>
  </si>
  <si>
    <t>Revistas editadas, con información cultural realizadas (1 por año)</t>
  </si>
  <si>
    <t>Publicaciones digitales con la Programación cultural del departamento. (12 por año)</t>
  </si>
  <si>
    <t>Apoyos a la producción, reproducción y difusión de contenidos digitales en arte y cultura anualmente. (4 por año)</t>
  </si>
  <si>
    <t>Proyectos de investigación, creación, formación y producción de productos y/o proyectos artísticos y/o culturales. (1 por año)</t>
  </si>
  <si>
    <t>1,4,3 Fortalecimiento y fomento de los procesos de formación para la creación y gestión de la cultura</t>
  </si>
  <si>
    <t>1.4.3</t>
  </si>
  <si>
    <t>1.4.3.1</t>
  </si>
  <si>
    <t>1.4.3.1 Apoyo y fortalecimiento de los procesos de escuelas de formación en artes y cultura</t>
  </si>
  <si>
    <t>Municipios asesorados y acompañados y cuentan con procesos estables de formacion anualmente</t>
  </si>
  <si>
    <t>Red departamental de experiencias de formación artística y cultural implementada y operando anualmente</t>
  </si>
  <si>
    <t>Formadores de las áreas artísticas capacitados en Formación técnica  para la formación artística y cultural. Por año</t>
  </si>
  <si>
    <t>Gestores capacitados para la gestión de las escuelas de formación cultural Por año</t>
  </si>
  <si>
    <t>Creadores capacitados en procesos de creacion artisitica (300 Por año)</t>
  </si>
  <si>
    <t>Encuentros de coordinación, seguimiento y evaluación del subsistema de formación artística (2 Por año)</t>
  </si>
  <si>
    <t>Alianzas desarrolladas con los municipios para fortalecer las ecuelas de formacion artistica (40 por año)</t>
  </si>
  <si>
    <t>Municipios dotados con elementos basicos para los procesos de  formacion y la expresion cultural y artistica,cada año</t>
  </si>
  <si>
    <t>Procesos de formacion a formadores (1 Por año)</t>
  </si>
  <si>
    <t>Etnias apoyadas en los procesos de formacion artistica y cultural (1 Por año)</t>
  </si>
  <si>
    <t>1.4.3.2</t>
  </si>
  <si>
    <t>1.4.3.2  Fomento a la investigación, formulacion y dirección de proyectos para la gestion en arte y cultura</t>
  </si>
  <si>
    <t>Apoyos al laboratorio de investigación, creación y produccion en las diferentes ariar artisticas y del saber (1 Por año)</t>
  </si>
  <si>
    <t>Apoyos para la conformación de semilleros en cultura y las artes en Norte de Santander. (1 Por año)</t>
  </si>
  <si>
    <t>Apoyos a  procesos de formacion en formulacion, evaluación y dirección de proyectos culturales (2 Por año)</t>
  </si>
  <si>
    <t>1,4,4 Fomento y mejoramiento de los procesos de acceso a bienes y servicios culturales</t>
  </si>
  <si>
    <t>1.4.4</t>
  </si>
  <si>
    <t>1.4.4.1</t>
  </si>
  <si>
    <t>1.4.4.1  Fortalecimiento de los servicios bibliotecarios ofrecidos a través de la red departamental de bibliotecas</t>
  </si>
  <si>
    <t>Actualizaciones e implementación del plan departamental de Lectura y bibliotecas anualmente (1 Por año)</t>
  </si>
  <si>
    <t>Municipios con planes municipales de lectura implementados por año</t>
  </si>
  <si>
    <t>Municipios organizados y participando en la red departamental de bibliotecas. Por año</t>
  </si>
  <si>
    <t>Encuentros departamentales de bibliotecas públicas. (2 Por año)</t>
  </si>
  <si>
    <t>Procesos de formacion anuales para bibliotecarios (1 Por año)</t>
  </si>
  <si>
    <t>Fortalecimiento de una (1) biblioteca rural, en su adecuación y dotacion</t>
  </si>
  <si>
    <t>Municipios con promoción y animación de lectura en niños y niña de cero a 5iempre apoyados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</si>
  <si>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</si>
  <si>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</si>
  <si>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</si>
  <si>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Municipios con Bibliotecas publicas estacionarias para la promoción de lectura,  instaladas en espacios abiertos y dotadas con bibliografia y equipos tecnologicos actualizados (10 Por año)</t>
  </si>
  <si>
    <t>1.4.4.2</t>
  </si>
  <si>
    <t>1.4.4.2  Fomento y atención de servicios culturales a  niños y niñas de la estrategia de cero a 5iempre, infancia, adolescencia, juventud, personas mayores , víctimas del conflicto armado, mujeres cabeza de hogar  y personas con discapacidad</t>
  </si>
  <si>
    <t>Proyectos apoyados en acciones de acceso y participacion a la cultura a niños y niñas de cero a 5iempre, (5 Por año)</t>
  </si>
  <si>
    <t>Proyectos apoyados en acciones de acceso y participacion a la cultura a jovenes y adolescentes (5 Por año)</t>
  </si>
  <si>
    <t>Proyectos apoyados en acciones de acceso y participacion a la cultura a niños y jovenes especiales y con discapacidad (5 Por año)</t>
  </si>
  <si>
    <t>Proyectos apoyados en acciones de acceso y participacion a la cultura, de las personas mayores del departamento. (5 Por año)</t>
  </si>
  <si>
    <t>Proyectos apoyados en acciones de acceso y participacion a la cultura a personas víctimas de la violencia (5 Por año)</t>
  </si>
  <si>
    <t>Proyectos apoyados en acciones de acceso y participacion a la cultura a las madres cabeza de hogar (5 Por año)</t>
  </si>
  <si>
    <t>1,4,5 Protección, conservación, restauración y difusión de la diversidad, la memoria y el patrimonio</t>
  </si>
  <si>
    <t>1.4.5</t>
  </si>
  <si>
    <t>1.4.5.1</t>
  </si>
  <si>
    <t xml:space="preserve">1.4.5.1 Fortalecimiento del programa de vigias del patrimono en el departamento  </t>
  </si>
  <si>
    <t>Gurpos de vigias del patrimonio en los municipios conformados, dotados y consolidados (10 Por año)</t>
  </si>
  <si>
    <t>Municpios con talleres de formaciíon dirigidos a los vigias del patrimonio (10 Por año)</t>
  </si>
  <si>
    <t>Apoyos a la construcion y reproduccion de iniciativas de difusion del patrimonio cultural en los municipios, (10 Por año)</t>
  </si>
  <si>
    <t>1.4.5.2</t>
  </si>
  <si>
    <t>1.4.5.2 Recuperación, conservación y difusión del patrimonio cultural</t>
  </si>
  <si>
    <t>Bienes de interés cultural nacional, departamental y municipal en Norte de Santander  identificados y con registro técnico. (12 Por año)</t>
  </si>
  <si>
    <t>Municipios con la identificación del patrimonio cultural inmaterial (5 Por año)</t>
  </si>
  <si>
    <t>Mantenimientos y operación del bien Quinta Teresa y el auditorio de la Torre del Reloj (Eduardo Cote Lamus) en la ciudad de San José de Cúcuta. (1Por año)</t>
  </si>
  <si>
    <t xml:space="preserve">Proyectos de recuperación, conservación e intervencion de bienes de interés cultural que  requieran  ser  apoyados  </t>
  </si>
  <si>
    <t>Apoyos a la produccion de muestras museograficas y  museologicas en los museos del departamento (2 por año)</t>
  </si>
  <si>
    <t>Mantenimientos anual del edifico Torre del reloj como bien de interés cultural nacional (1 por año)</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</si>
  <si>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chinácota, entre otros) (5 Por año)</t>
  </si>
  <si>
    <t>Documentos promocionales publicado del patrimonio cultural del departamento Norte de Santander. (1 Por año)</t>
  </si>
  <si>
    <t>1.4.5.3</t>
  </si>
  <si>
    <t>1.4.5.3  Apoyo a la diversidad y el dialogo intercultural</t>
  </si>
  <si>
    <t>Apoyos a la publicación de una (1) cartilla - material pedagogico en lenguas indigenas de Norte de Santander (1 por año)</t>
  </si>
  <si>
    <t>Acompañamientos en la construcción de un (1) plan de Salvaguarda del patrimono cultural inmaterial en Norte de Santander, anualmente (1 por año)</t>
  </si>
  <si>
    <t>1.4.5.4</t>
  </si>
  <si>
    <t>1.4.5.4  Diseño e implementación de PEMP (Planes Especiales de Protección y Manejo de Bienes Culturales del departamento)</t>
  </si>
  <si>
    <t>Acompañamientos tecnico a los 4 planes especiales demanejo y  protección de los BIC (1 por año)</t>
  </si>
  <si>
    <t>1,4,6 Apoyo y fortalecimiento a la industria cultural y procesos de emprendimiento cultural e innovación</t>
  </si>
  <si>
    <t>1.4.6</t>
  </si>
  <si>
    <t>1.4.6.1</t>
  </si>
  <si>
    <t>1.4.6.1 Promoción de industrias culturales y de la política de emprendimiento de Norte de SantanderPromoción de industrias culturales y de la política de emprendimiento de Norte de Santander.</t>
  </si>
  <si>
    <t>Actividades de sensibilización  y formación en emprendimiento cultural realizadas (40 por año)</t>
  </si>
  <si>
    <t>Curso de formación en  formulación y gestión de proyectos de emprendimiento cultural por año de (80 - 140) horas apoyados. (1 por año)</t>
  </si>
  <si>
    <t>Proyectos de emprendimiento cultural  asesorados y acompañados en su formulación y gestion (24 por año)</t>
  </si>
  <si>
    <t>Fomentos y promoción de la partiipacion de productos proyectos de innovación y/o emprendimiento apoyados para su participación en ruedas de negocio, mercados culturales, ferias, entre otros. (2 por año)</t>
  </si>
  <si>
    <t>1.4.6.2</t>
  </si>
  <si>
    <t>1.4.6.2 Promoción de la industria cultural musical</t>
  </si>
  <si>
    <t>Talleres de producción musical, marketin digital y plataformas musicales, destinado a músicos del departamento participantes del Proyecto LASO (2 por año)</t>
  </si>
  <si>
    <t>Producciones musicales por año, con reproducción de 3000 copias (1 por año)</t>
  </si>
  <si>
    <t>Taller esde Distribución digital de la música anualmente (1 por año)</t>
  </si>
  <si>
    <t>1.5 Más Oportunidades para la Inclusión Social (Grupos Indígenas, Afros, Rrom)</t>
  </si>
  <si>
    <t>1,5,1 Desarrollo Integral de los pueblos indígenas</t>
  </si>
  <si>
    <t>1.5.1</t>
  </si>
  <si>
    <t>1.5.1.1</t>
  </si>
  <si>
    <t>1.5.1.1 Fortalecimiento de la diversidad étnica en el Departamento</t>
  </si>
  <si>
    <t>Municipios con presencia de población étnica con socialización de la Política Pública Indígena aprobada por ordenanza</t>
  </si>
  <si>
    <t>SOCIAL</t>
  </si>
  <si>
    <t>Funcionarios públicos capacitados en atención a pueblos indígenas sobre sistemas propios.</t>
  </si>
  <si>
    <t xml:space="preserve">Jóvenes estudiantes de las comunidades indígenas con atención integral. </t>
  </si>
  <si>
    <t>1.5.1.2</t>
  </si>
  <si>
    <t>1.5.1.2 Conservar y mantener la Casa Comunitaria Indígena</t>
  </si>
  <si>
    <t>Personas de las comunidades indígenas beneficiadas con el servicio de hogar de paso</t>
  </si>
  <si>
    <t>1.5.1.3</t>
  </si>
  <si>
    <t>1.5.1.3 Educación Superior para la población indígena</t>
  </si>
  <si>
    <t xml:space="preserve">Jóvenes indígenas con becas de educación superior </t>
  </si>
  <si>
    <t>1.5.1.4</t>
  </si>
  <si>
    <t>1.5.1.4 Fortalecimiento de iniciativas productivas elaboradas por indígenas.</t>
  </si>
  <si>
    <t>Ferias de exposición de productos elaborados por Indigenas.</t>
  </si>
  <si>
    <t>1,5,2 Desarrollo Integral de los afrodescendientes</t>
  </si>
  <si>
    <t>1.5.2</t>
  </si>
  <si>
    <t>1.5.2.1</t>
  </si>
  <si>
    <t>1.5.2.1 Fortalecimiento organizativo y participación afrocolombiana</t>
  </si>
  <si>
    <t xml:space="preserve">Caracterizacion de la población afrocolombiana en el Departamento. </t>
  </si>
  <si>
    <t>Acompañamiento a la elección de la Comisión Consultiva Afrodescendiente</t>
  </si>
  <si>
    <t>Capacitaciones para la elección de los consejos comunitarios y organizaciones de comunidades Afrodescendientes</t>
  </si>
  <si>
    <t>1.5.2.2</t>
  </si>
  <si>
    <t xml:space="preserve">1.5.2.2 Fortalecimiento de las iniciativas productivas de la población afrocolombiana. </t>
  </si>
  <si>
    <t>Iniciativas productivas acompañadas en su formulación y puesta en marcha</t>
  </si>
  <si>
    <t>Ferias de exposición de productos elaborados por la comunidad afrocolombiana.</t>
  </si>
  <si>
    <t>1,5,3 Desarrollo Integral del pueblo Rrom</t>
  </si>
  <si>
    <t>1.5.3</t>
  </si>
  <si>
    <t>1.5.3.1</t>
  </si>
  <si>
    <t>1.5.3.1 Fortalecimiento organizacional de la población Rrom</t>
  </si>
  <si>
    <t xml:space="preserve">Celebraciones del día de la etnia Rom o gitanos apoyadas y visivilizacion de la Kumpania Cucuta- Norte de Santander </t>
  </si>
  <si>
    <t>1.5.3.2</t>
  </si>
  <si>
    <t>1.5.3.2 Fortalecimiento de las iniciativas productivas de la población Rrom</t>
  </si>
  <si>
    <t>Iniciativas productivas de productos elaborados por gitanos con acompañamiento para su formulación y puesta en marcha</t>
  </si>
  <si>
    <t>Ferias de exposición de productos elaborados por Gitanos y muestra gastronómica realizadas.</t>
  </si>
  <si>
    <t>1.6 Más Oportunidades para la Niñez y la Adolescencia.</t>
  </si>
  <si>
    <t>1.6.1 Protección y atención a la primera infancia</t>
  </si>
  <si>
    <t>1.6.1</t>
  </si>
  <si>
    <t>1.6.1.1</t>
  </si>
  <si>
    <t>1.6.1.1 Atención integral a niños y niñas de 0 a 5 años sin discriminación alguna</t>
  </si>
  <si>
    <t xml:space="preserve">Diseño, elaboración, formulación e implementación de un programa de atención integral a la Primera Infancia </t>
  </si>
  <si>
    <t>1.6.1.2</t>
  </si>
  <si>
    <t>1.6.1.2 Atención pediátrica y quirúrgica especializada a niños, niñas y adolescentes.</t>
  </si>
  <si>
    <t xml:space="preserve">Niños, niñas y adolescentes valorados, para atención e intervención quirúrgica. </t>
  </si>
  <si>
    <t xml:space="preserve">Atencion y gestión de medicamentso para NNA operados quirúrgicamente, que sean de niveles 1 y 2 del SISBEN </t>
  </si>
  <si>
    <t>1.6.1.3</t>
  </si>
  <si>
    <t>1.6.1.3 Entornos armoniosos y protectores que garanticen el desarrollo integral de niños, niñas y adolescentes felices y amados.</t>
  </si>
  <si>
    <t>Acompañamiento tecnico para la celebración del DÍA DE LA NIÑEZ.</t>
  </si>
  <si>
    <t xml:space="preserve">Acompañamiento psicosocial para el fortalecimiento familiar, promover la garantía, protección, felicidad y desarrollo integral de los niños y niñas </t>
  </si>
  <si>
    <t>1.6.2 Protección y atención a la infancia</t>
  </si>
  <si>
    <t>1.6.2</t>
  </si>
  <si>
    <t>1.6.2.1</t>
  </si>
  <si>
    <t>1.6.2.1 Caracterización de niños, niñas y adolescentes.</t>
  </si>
  <si>
    <t>Caracterizacion de los Niños, Niñas y Adolescentes vinculados al trabajo infantil.</t>
  </si>
  <si>
    <t>1.6.2.2</t>
  </si>
  <si>
    <t>1.6.2.2 Erradicación del trabajo infantil</t>
  </si>
  <si>
    <t>Eventos comunitarios y participativos para sensibilizar a empresarios, familias y comunidad en general de la no vinculación de en trabajo infantil</t>
  </si>
  <si>
    <t>Niños, niñas y adolescentes beneficiados con una estrategia interinstitucional e interdiciplinaria para la atención integral de los NNA, vinculados al trabajo infantil y/o en situación de calle</t>
  </si>
  <si>
    <t>1.6.2.3</t>
  </si>
  <si>
    <t>1.6.2.3 Promover la participación de niños, niñas y adolescentes en el diseño de programas, proyectos y planes del Departamento.</t>
  </si>
  <si>
    <t xml:space="preserve">Municipios apoyados con Promoción y Participación de los NNA en los Consejos de Politica Social. </t>
  </si>
  <si>
    <t>Mesas de infancia, adolescencia y fortalecimiento familiar MIAF realizadas con la participación prioritaria de NNA</t>
  </si>
  <si>
    <t>1.6.3 Protección y atención a los adolescentes</t>
  </si>
  <si>
    <t>1.6.3</t>
  </si>
  <si>
    <t>1.6.3.1</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</si>
  <si>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</si>
  <si>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</si>
  <si>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</si>
  <si>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Encuentros departamentales de comisarios de familia con temáticas de formación y actualización de vulneración de derechos especialmente en NNA realizados </t>
  </si>
  <si>
    <t>1.6.3.2</t>
  </si>
  <si>
    <t xml:space="preserve">1.6.3.2 Prevención de vulneraciones en NNA </t>
  </si>
  <si>
    <t>Municipios con acompañamiento para promover y socializar las 2 estrategias de prevención de trata de NNA (ESCNNA) y el buen uso de las redes sociales</t>
  </si>
  <si>
    <t>Niños, niñas y adolescentes participando en la estrategia MAS OPORTUNIDADES PARA JUGAR, orientada al buen trato, respeto y protección para la prervención de violencia intrafamiliar, abuso sexual y violencias sociales.</t>
  </si>
  <si>
    <t>Numero de NNA acompañados en su proceso de isncripción de Registro Civil.</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</si>
  <si>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</si>
  <si>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</si>
  <si>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</si>
  <si>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 xml:space="preserve">Municipios acompañados para la promoción y socialización de la estrategia sobre educacion sexual responsable para los NNA a traves del apoyo y fortalecimiento familiar </t>
  </si>
  <si>
    <t>1.6.3.3</t>
  </si>
  <si>
    <t>1.6.3.3 Fortalecimiento integral en emprendimeinto a adolescentes</t>
  </si>
  <si>
    <t>Municipios acompañados para la formación en emprendimiento a adolescentes.</t>
  </si>
  <si>
    <t>1,7 Más Oportunidades para la Juventud</t>
  </si>
  <si>
    <t>1.7.1 Liderazgo juvenil</t>
  </si>
  <si>
    <t>1.7.1</t>
  </si>
  <si>
    <t>1.7.1.1</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</si>
  <si>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</si>
  <si>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</si>
  <si>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</si>
  <si>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</si>
  <si>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</si>
  <si>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</si>
  <si>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</si>
  <si>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</si>
  <si>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1.7.1.2 Más jóvenes con acceso a bienes y servicios</t>
  </si>
  <si>
    <t xml:space="preserve">Becas de educación superior gestionadas para los jóvenes pertenecientes a los enlaces o coordinadores de juventud. </t>
  </si>
  <si>
    <t>1.7.2 Prevención, mitigación y protección de riesgos sociales</t>
  </si>
  <si>
    <t>1.7.2</t>
  </si>
  <si>
    <t>1.7.2.1</t>
  </si>
  <si>
    <t>1.7.2.1 Protección juvenil a traves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</si>
  <si>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</si>
  <si>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</si>
  <si>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Municipios acompañados para la formación en manualidades, bisutería, artesanía y decoración</t>
  </si>
  <si>
    <t>Jóvenes capacitados en educación ambiental y cambio climático.</t>
  </si>
  <si>
    <t>1,7,3 Emprendimiento empresarial en los jóvenes</t>
  </si>
  <si>
    <t>1.7.3</t>
  </si>
  <si>
    <t>1.7.3.1</t>
  </si>
  <si>
    <t>1.7.3.1 Emprendimiento Juvenil</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</si>
  <si>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</si>
  <si>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</si>
  <si>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</si>
  <si>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</si>
  <si>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</si>
  <si>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</si>
  <si>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</si>
  <si>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</si>
  <si>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t>
  </si>
  <si>
    <t>1.8.1.1</t>
  </si>
  <si>
    <t>1.8.1.1 Política pública de envejecimiento y vejez</t>
  </si>
  <si>
    <t>Municipios con socialización de la política pública de envejecimiento y vejez.</t>
  </si>
  <si>
    <t>Mesa técnica interinstitucional implementada para el seguimiento de la política pública de envejecimiento y vejez.</t>
  </si>
  <si>
    <t>1.8.1.2</t>
  </si>
  <si>
    <t xml:space="preserve">1.8.1.2 Fortalecimiento de Centros de Bienestar para el adulto mayor y Centros Vida </t>
  </si>
  <si>
    <t xml:space="preserve">Centros vida/día de atención a los adultos mayores con mejoramiento locativo </t>
  </si>
  <si>
    <t>Centros Vida/día que prestan servicios a los adultos mayores con seguimiento y vigilancia</t>
  </si>
  <si>
    <t xml:space="preserve">Adultos mayores beneficiados con auxilio excequial. </t>
  </si>
  <si>
    <t>1.8.1.3</t>
  </si>
  <si>
    <t>1.8.1.3  Mejoramiento de la calidad de vida de la población adulta mayor</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</si>
  <si>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</si>
  <si>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</si>
  <si>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</si>
  <si>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</si>
  <si>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1.8.1.4  Adultos mayores activos y saludables</t>
  </si>
  <si>
    <t>Municipios con promoción de hábitos y estilo de vida saludable para adultos mayores que permitan la actividad física para la prevención de enfermedades.</t>
  </si>
  <si>
    <t xml:space="preserve">Adultos mayores beneficiados con el programa de KIT nutricionales. </t>
  </si>
  <si>
    <t>Adultos mayores beneficiarios de apoyo integral con ayudas técnicas (bastones, sillas de ruedas, caminadores, muletas, etc)</t>
  </si>
  <si>
    <t xml:space="preserve">Elementos de rehabilitación visual suministrados a los adultos mayores priorizados </t>
  </si>
  <si>
    <t xml:space="preserve">Elementos de rehabilitación oral suministrados a los adultos mayores priorizados </t>
  </si>
  <si>
    <t>1.8.1.5</t>
  </si>
  <si>
    <t>1.8.1.5 Participación activa de los adultos mayores.</t>
  </si>
  <si>
    <t>Municipios con acompañamiento en la celebración del día del adulto mayor  en el marco de la elección del COLOMBIANO DE ORO DEPARTAMENTAL</t>
  </si>
  <si>
    <t>1,8,2 Adulto mayor productivo</t>
  </si>
  <si>
    <t>1.8.2</t>
  </si>
  <si>
    <t>1.8.2.1</t>
  </si>
  <si>
    <t>1.8.2.1 Fortalecimiento del emprendimiento  en el adulto mayor</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</si>
  <si>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</si>
  <si>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</si>
  <si>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Feria con exposición de productos elaborados por  adultos mayores</t>
  </si>
  <si>
    <t>1.9 Más Oportunidades para las Personas con Discapacidad – PcD -</t>
  </si>
  <si>
    <t>1,9,1 Atención integral a la población con discapacidad</t>
  </si>
  <si>
    <t>1.9.1</t>
  </si>
  <si>
    <t>1.9.1.1</t>
  </si>
  <si>
    <t>1.9.1.1 Proyectos culturales en diversas áreas artísticas</t>
  </si>
  <si>
    <t>Proyectos ejecutados, en danza, música, teatro, artes plasticas</t>
  </si>
  <si>
    <t>PcD</t>
  </si>
  <si>
    <t>Beneficiarios PcD de proyectos artísticos</t>
  </si>
  <si>
    <t>Municipios atendidos con inclusion de las PcD</t>
  </si>
  <si>
    <t>Muestras artisticas o encuentros interculturales</t>
  </si>
  <si>
    <t>1.9.1.2</t>
  </si>
  <si>
    <t>1.9.1.2  Centros de atención integral en salud para PcD</t>
  </si>
  <si>
    <t xml:space="preserve">Municipios con articulación para adecuación de espacios de rehabilitación basica y RBC.  </t>
  </si>
  <si>
    <t>Dotaciones de implementos terapeuticos básicos para ejecución de programas de rehabilitación</t>
  </si>
  <si>
    <t>Municipios dotados para beneficiar PcD</t>
  </si>
  <si>
    <t>Personas en condición de Discapacidad beneficiados con dotación</t>
  </si>
  <si>
    <t>Atención integral anual a PcD mayores de 18 años sin red de apoyo familiar o vincular</t>
  </si>
  <si>
    <t>1.9.1.3</t>
  </si>
  <si>
    <t>1.9.1.3  Deportes adaptados para las personas con discapacidad</t>
  </si>
  <si>
    <t>Proyectos realizados en deportes para PcD según el tipo de Discapacidad</t>
  </si>
  <si>
    <t>Municipios atendidos en programas de deportes, beneficiando PcD</t>
  </si>
  <si>
    <t>Personas en condición de Discapacidad atendidas en programas de deportes</t>
  </si>
  <si>
    <t>1.9.1.4</t>
  </si>
  <si>
    <t>1.9.1.4 Educación inclusiva</t>
  </si>
  <si>
    <t xml:space="preserve">Municipios con inclusión de las PcD en las instituciones educativas </t>
  </si>
  <si>
    <t>Municipios con docentes y administrativos capacitados en los programas de adaptación curricular y manejo de PcD</t>
  </si>
  <si>
    <t>1,9,2 Población con Discapacidad Productiva</t>
  </si>
  <si>
    <t>1.9.2</t>
  </si>
  <si>
    <t>1.9.2.1</t>
  </si>
  <si>
    <t>1.9.2.1 Proyectos productivos para personas con discapacidad o cuidadores</t>
  </si>
  <si>
    <t>Iniciativas prouctivas o Microempresas apoyadas para la creacdión de empleos para las PcD</t>
  </si>
  <si>
    <t>Muestras o exposiciones de la producción de PcD</t>
  </si>
  <si>
    <t>1.9.2.2</t>
  </si>
  <si>
    <t>1.9.2.2  Vinculación laboral PcD</t>
  </si>
  <si>
    <t>Encuetros con empresarios del Dpto para socializar beneficios tributarios por la vinculación laboral de PcD</t>
  </si>
  <si>
    <t>PcD vinculadas laboralmente</t>
  </si>
  <si>
    <t>1.9.2.3</t>
  </si>
  <si>
    <t>1.9.2.3  Teletrabajo PcD</t>
  </si>
  <si>
    <t>Capacitaciones dirigidas a PcD</t>
  </si>
  <si>
    <t>1,9,3  Protección de Derechos y Accesibilidad de las Personas con Discapacidad</t>
  </si>
  <si>
    <t>1.9.3</t>
  </si>
  <si>
    <t>1.9.3.1</t>
  </si>
  <si>
    <t>1.9.3.1 Sistema regional de discapacidadSistema regional de discapacidad</t>
  </si>
  <si>
    <t>CMD Funcionando adecuadamente y reportando información al CDD</t>
  </si>
  <si>
    <t>Capacitaciones a funcionarios de las alcaldias en la normtividad y actualizacIón de la misma.</t>
  </si>
  <si>
    <r>
      <t xml:space="preserve">Reuniones por año del </t>
    </r>
    <r>
      <rPr>
        <sz val="16"/>
        <color rgb="FF000000"/>
        <rFont val="Arial"/>
        <family val="2"/>
      </rPr>
      <t>Comité Departamental</t>
    </r>
    <r>
      <rPr>
        <sz val="16"/>
        <color theme="1"/>
        <rFont val="Arial"/>
        <family val="2"/>
      </rPr>
      <t xml:space="preserve"> de Discapacidad</t>
    </r>
  </si>
  <si>
    <t>1.9.3.2</t>
  </si>
  <si>
    <t>1.9.3.2 Formación a formadores con inclusión de PcD</t>
  </si>
  <si>
    <r>
      <t xml:space="preserve">Talleres de capacitación </t>
    </r>
    <r>
      <rPr>
        <sz val="16"/>
        <color rgb="FF000000"/>
        <rFont val="Arial"/>
        <family val="2"/>
      </rPr>
      <t>en areas como cultura, deporte y emprendimiento,</t>
    </r>
  </si>
  <si>
    <t>Talleres de padres sobre sensibilizacion y cuidados en casa</t>
  </si>
  <si>
    <t>1.9.3.3</t>
  </si>
  <si>
    <t>1.9.3.3  Observatorio Departamental de Discapacidad</t>
  </si>
  <si>
    <t>Jornadas de registro de PcD en los diferetes municipios del DPTO</t>
  </si>
  <si>
    <t>Jornadas de acompañamiento juridico para la protección de derechos</t>
  </si>
  <si>
    <t xml:space="preserve">Atención y acompañamiento juridico en procesos contra EPS </t>
  </si>
  <si>
    <t>1,9,4  Rehabilitación de las Personas con Discapacidad</t>
  </si>
  <si>
    <t>4</t>
  </si>
  <si>
    <t>1.9.4</t>
  </si>
  <si>
    <t>1.9.4.1</t>
  </si>
  <si>
    <t xml:space="preserve">1.9.4.1  Fortalecimiento tecnológico del Centro de Rehabilitación Cardioneuromuscular </t>
  </si>
  <si>
    <t>Adquisición de software y hardware biomédicos.</t>
  </si>
  <si>
    <t>CRCNM</t>
  </si>
  <si>
    <t>1.9.4.2</t>
  </si>
  <si>
    <t>1.9.4.2  Rehabilitación Basada en Comunidad (RBC) con herramienta de Tele-rehabilitación y enfoque de inclusión social de la PcD</t>
  </si>
  <si>
    <t xml:space="preserve">Municipios con programa de Rehabilitación Basada en Comunidad, con redes, grupos de apoyo y empoderamiento de líderes de RBC </t>
  </si>
  <si>
    <t>Niños , Niñas y Adolescentes con discapacidad participando en programas de rehabilitación física y social</t>
  </si>
  <si>
    <t>Personas con discapacidad visual (Ceguera o baja vision) en Inclusión social</t>
  </si>
  <si>
    <t>1.9.4.3</t>
  </si>
  <si>
    <t>1.9.4.3  Preparación y rehabilitación de deportistas en condición de discapacidad en las etapas de recreación, masificación y alto rendimiento.</t>
  </si>
  <si>
    <t>Deportistas de las 5 ligas del sistema paralímpico en el programa de preparación de alto rendimiento (50% de cada liga</t>
  </si>
  <si>
    <t>1.10 Más Oportunidades para la Mujer y la Diversidad de Género.</t>
  </si>
  <si>
    <t>1,10,1 Participación de la mujer en la política pública</t>
  </si>
  <si>
    <t>1.10</t>
  </si>
  <si>
    <t>1.10.1</t>
  </si>
  <si>
    <t>1.10.1.1</t>
  </si>
  <si>
    <t>1.10.1.1 Participación en la política pública de la mujer</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</si>
  <si>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</si>
  <si>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</si>
  <si>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</si>
  <si>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</si>
  <si>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</si>
  <si>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</si>
  <si>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</si>
  <si>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1.10.1.2 Derechos de la mujer</t>
  </si>
  <si>
    <t>Celebraciones en conmemoración del día de la mujer</t>
  </si>
  <si>
    <t>Celebraciones en conmemoración del día no a la violencia contra la mujer</t>
  </si>
  <si>
    <t>1,10,2 Mujer libre de violencia</t>
  </si>
  <si>
    <t>1.10.2</t>
  </si>
  <si>
    <t>1.10.2.1</t>
  </si>
  <si>
    <t>1.10.2.1 Prevención de la violencia contra la mujer</t>
  </si>
  <si>
    <t>Talleres a asociaciones de mujeres para la prevención de la violencia intrafamiliar</t>
  </si>
  <si>
    <t>1.10.2.2</t>
  </si>
  <si>
    <t>1.10.2.2 Cultura ciudadana en equidad de género</t>
  </si>
  <si>
    <t>Talleres a asociaciones de mujeres de educación en equidad de género</t>
  </si>
  <si>
    <t>1.10.2.3</t>
  </si>
  <si>
    <t>1.10.2.3 Derechos sexuales de la mujer</t>
  </si>
  <si>
    <t>Talleres para la divulgación, protección y prevención de los derechos sexuales a la mujer</t>
  </si>
  <si>
    <t>Talleres de capacitación en derechos sexuales y reproductivos de las mujeres en situación de desplazamiento</t>
  </si>
  <si>
    <t>1.10.2.4</t>
  </si>
  <si>
    <t>1.10.2.4 Educación no sexista</t>
  </si>
  <si>
    <t>Docentes capacitados</t>
  </si>
  <si>
    <t>1.10.2.5</t>
  </si>
  <si>
    <t>1.10.2.5 Difusión de los derechos de la mujer</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</si>
  <si>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</si>
  <si>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</si>
  <si>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</si>
  <si>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</si>
  <si>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</si>
  <si>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</si>
  <si>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Asesorías jurídicas realizadas a las mujeres del departamento</t>
  </si>
  <si>
    <t>1.10.2.6</t>
  </si>
  <si>
    <t>1.10.2.6  Observatorio de la mujer</t>
  </si>
  <si>
    <t>Observatorio de la mujer creado y puesto en marcha</t>
  </si>
  <si>
    <t>1,10,3 Mujer Urbana y rural emprendedora y productiva</t>
  </si>
  <si>
    <t>1.10.3</t>
  </si>
  <si>
    <t>1.10.3.1</t>
  </si>
  <si>
    <t>1.10.3.1 Conformación y consolidación de organizaciones de mujeres</t>
  </si>
  <si>
    <t>Organizaciones de mujeres apoyadas</t>
  </si>
  <si>
    <t>1.10.3.2</t>
  </si>
  <si>
    <t>1.10.3.2 Proyectos productivos a mujeres</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</si>
  <si>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</si>
  <si>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</si>
  <si>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</si>
  <si>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</si>
  <si>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</si>
  <si>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Proyecto de desarrollo agroindustrial y/o centros de acopio a las mujeres y diversidad de genero en el departamento</t>
  </si>
  <si>
    <t>Asociaciones apoyadas con proyectos productivos de mujeres rurales en las diferentes subregiones.</t>
  </si>
  <si>
    <t xml:space="preserve">Asociaciones apoyadas con proyectos productivos de mujeres víctimas del conflicto armado en las diferentes subregiones </t>
  </si>
  <si>
    <t>1.10.3.3</t>
  </si>
  <si>
    <t>1.10.3.3 Líneas de crédito para la implementación de unidades productivas</t>
  </si>
  <si>
    <t>Mujeres y personas con diversidad de género asesoradas para acceder a créditos blandos para financiar sus proyectos</t>
  </si>
  <si>
    <t>1.10.3.4</t>
  </si>
  <si>
    <t>1.10.3.4 Capacitación para el trabajo</t>
  </si>
  <si>
    <t>Talleres de cooperativismo y economía solidaria realizados</t>
  </si>
  <si>
    <t>1.10.3.5</t>
  </si>
  <si>
    <t>1.10.3.5 Apoyo integral a mujeres urbanas y rurales</t>
  </si>
  <si>
    <t>Entregas de incentivos a la productividad urbanas y rurales</t>
  </si>
  <si>
    <t>1.10.3.6</t>
  </si>
  <si>
    <t>1.10.3.6 Acompañamiento y apoyo en exposición empresarial</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</si>
  <si>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</si>
  <si>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</si>
  <si>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</si>
  <si>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 Proyectos especiales para la mujer</t>
  </si>
  <si>
    <t>1.10.4</t>
  </si>
  <si>
    <t>1.10.4.1</t>
  </si>
  <si>
    <t>1.10.4.1 Casas de la mujer</t>
  </si>
  <si>
    <t>Casas de mujer emprendedoras diseñadas y en funcionamiento</t>
  </si>
  <si>
    <t>1.10.4.2</t>
  </si>
  <si>
    <t>1.10.4.2 Mujeres líderes voluntarias</t>
  </si>
  <si>
    <t>Líderes mujeres voluntarias con acompañamiento</t>
  </si>
  <si>
    <t>Capacitaciones y certificación de mujeres líderes conciliadoras en equidad</t>
  </si>
  <si>
    <t>1.10.4.3</t>
  </si>
  <si>
    <t>1.10.4.3 Escuela de cuidadoras</t>
  </si>
  <si>
    <t>Madres de niñez y juventud discapacitadas apoyadas</t>
  </si>
  <si>
    <t>1.10.4.4</t>
  </si>
  <si>
    <t>1.10.4.4 Asociaciones de mujeres</t>
  </si>
  <si>
    <t>Base de datos de las asociaciones y sus asociadas actualizada</t>
  </si>
  <si>
    <t>Asociaciones dotadas de implementos (sillas, mesas, equipos y uniformes)</t>
  </si>
  <si>
    <t>1.10.4.5</t>
  </si>
  <si>
    <t>1.10.4.5 Mujer educada</t>
  </si>
  <si>
    <t>Diplomado de mujeres conciliadoras realizado</t>
  </si>
  <si>
    <t>Mujeres con cursos de nivelación para terminar la primaria y bachillerato</t>
  </si>
  <si>
    <t>1.10.4.6</t>
  </si>
  <si>
    <t>1.10.4.6 Mujer saludable</t>
  </si>
  <si>
    <t>Mujeres valoradas en temas de salud visual</t>
  </si>
  <si>
    <t>Mujeres con suministro de elementos de rehabilitación visual</t>
  </si>
  <si>
    <t>mujeres atendidas con rehabilitación oral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</si>
  <si>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</si>
  <si>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</si>
  <si>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</si>
  <si>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</si>
  <si>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Talleres a docentes, líderes comunitarios, fiscales , comisarios, inspectores de policía e instituciones de salud en prevención del abuso sexual (1 anuales)</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</si>
  <si>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</si>
  <si>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</si>
  <si>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</si>
  <si>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</si>
  <si>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1.10.4.7 Cultura, deporte, recreación, actividad física y el aprovechamiento del tiempo libre para la mujer</t>
  </si>
  <si>
    <t>Encuentros regionales de mujeres en jornadas lúdicas-deportivas, para promover recreación sana y desarrollo de aptitudes culturales</t>
  </si>
  <si>
    <t>motivar la participación de la mujer en la práctica de los deportes, la actividad fisica y la recreación.  Realización de encuentros y juegos deportivos de la mujer y el deporte</t>
  </si>
  <si>
    <t>apoyo a procesos de emprendimiento desde la cultura y las artes a población de mujeres y diversidad de género</t>
  </si>
  <si>
    <t>1.10.4.8</t>
  </si>
  <si>
    <t>1.10.4.8 Prevención de la trata de personas</t>
  </si>
  <si>
    <t>Capacitaciones a rectores y coordinadores de los colegios en departamentales en trata de personas</t>
  </si>
  <si>
    <t>Capacitaciones dirigidas a niñas, jóvenes de los colegios, docentes y escuelas de padres universidades y comunidad general en la prevención de la trata de personas</t>
  </si>
  <si>
    <t>Capacitaciones dirigidas asociaciones de mujeres  en la prevención de la trata de personas</t>
  </si>
  <si>
    <t>1.10.4.9</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</si>
  <si>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</si>
  <si>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t>
  </si>
  <si>
    <t>Campañas en prevención del consumo de sustancias psicoactivas y atención integral a las niñas, jóvenes y adultos</t>
  </si>
  <si>
    <t>1.10.4.10</t>
  </si>
  <si>
    <t>1.10.4.10 Atención a mujeres privadas de la libertad</t>
  </si>
  <si>
    <t>Programa de salud integral desarrollado</t>
  </si>
  <si>
    <t>Programa de proyectos productivos desarrollado</t>
  </si>
  <si>
    <t>Programa de actividades en la práctica de los deportes, la actividad física y la recreación desarrollados</t>
  </si>
  <si>
    <t>1,10,5 Acciones con Población OSIGD - LGBTI</t>
  </si>
  <si>
    <t>1.10.5</t>
  </si>
  <si>
    <t>1.10.5.1</t>
  </si>
  <si>
    <t>1.10.5.1 Participación en la politica pública de OSIGD - LGBTI</t>
  </si>
  <si>
    <t>Comité departamental de OSIGD - LGBTI creado (con participación de las 6 subregiones)</t>
  </si>
  <si>
    <t>Plan de acción de la población OSIGD - LGBTI territorializado</t>
  </si>
  <si>
    <t>1.10.5.2</t>
  </si>
  <si>
    <t>1.10.5.2 Educación Incluyente OSIGD - LGBTI</t>
  </si>
  <si>
    <t>Diplomado de docentes en educación incluyente</t>
  </si>
  <si>
    <t>Municipios con capacitación a los colegios de la sede central en educación incluyente a los estudiantes</t>
  </si>
  <si>
    <t>1.10.5.3</t>
  </si>
  <si>
    <t>1.10.5.3 Salud OSIGD - LGBTI</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</si>
  <si>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</si>
  <si>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</si>
  <si>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1.10.5.4 Cultura, deporte, recreación, actividad fisica y el aprovechamiento del tiempo libre para la población OSIGD - LGBTI</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</si>
  <si>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</si>
  <si>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</si>
  <si>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</si>
  <si>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1.10.5.5 Asociaciones de OSIGD - LGBTI</t>
  </si>
  <si>
    <t>Base de datos de las organizaciones y sus asociados (as)</t>
  </si>
  <si>
    <t>1.10.5.6</t>
  </si>
  <si>
    <t>1.10.5.6 Prevención de la violencia contra la población OSIGD - LGBTI</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</si>
  <si>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</si>
  <si>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</si>
  <si>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</si>
  <si>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</si>
  <si>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</si>
  <si>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 xml:space="preserve">2, Convivencia </t>
  </si>
  <si>
    <t>2.1 Más Oportunidades para la Paz, Derechos Humanos y Derecho Internacional Humanitario -D.I.H</t>
  </si>
  <si>
    <t>2,1,1 Construcción de paz, legalidad, reconciliación, dialogo social y convivencia</t>
  </si>
  <si>
    <t>2.1.1</t>
  </si>
  <si>
    <t>2.1.1.1</t>
  </si>
  <si>
    <t>2.1.1.1 Norte de Santander unido por la paz</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</si>
  <si>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</si>
  <si>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</si>
  <si>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</si>
  <si>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</si>
  <si>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</si>
  <si>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</si>
  <si>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</si>
  <si>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2.1.1.2 Un Norte promotor del dialogo social</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</si>
  <si>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</si>
  <si>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</si>
  <si>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</si>
  <si>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</si>
  <si>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2.1.1.3 Norte de Santander le apuesta a la legalidad</t>
  </si>
  <si>
    <t>Jornadas de sensibilización para transformar la cultura de la ilegalidad y propender por conductas con apego a la ley.</t>
  </si>
  <si>
    <t>Fortalecimiento del Consejo Seccional de Estupefacientes de Norte de Santander y el comité de control de oferta.</t>
  </si>
  <si>
    <t>Apoyo y seguimiento a la Política Integral para Enfrentar el Problema de las Drogas: Ruta Futuro.</t>
  </si>
  <si>
    <t xml:space="preserve">2,1,2 Centros Carcelarios, Penitenciarios y de Atención Especializada  </t>
  </si>
  <si>
    <t>2.1.2</t>
  </si>
  <si>
    <t>2.1.2.1</t>
  </si>
  <si>
    <t>2.1.2.1 Mas oportunidades para las personas privadas de la libertad</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</si>
  <si>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</si>
  <si>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</si>
  <si>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</si>
  <si>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</si>
  <si>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2.1.2.2 Fortalecimiento Institucional a los Centros Carcelarios, Penitenciarios y de Atención Especializada</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</si>
  <si>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</si>
  <si>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</si>
  <si>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</si>
  <si>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</si>
  <si>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</si>
  <si>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</si>
  <si>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2.1.2.3 Mas oportunidades para los menores infractores</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</si>
  <si>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</si>
  <si>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</si>
  <si>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</si>
  <si>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</si>
  <si>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 Promoción y Protección de los Derechos Humanos y DIH</t>
  </si>
  <si>
    <t>2.1.3</t>
  </si>
  <si>
    <t>2.1.3.1</t>
  </si>
  <si>
    <t>2.1.3.1 Norte de Santander promueve los Derechos Humanos</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</si>
  <si>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</si>
  <si>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</si>
  <si>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</si>
  <si>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</si>
  <si>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</si>
  <si>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</si>
  <si>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</si>
  <si>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</si>
  <si>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</si>
  <si>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2.1.3.2 Un Norte defensor de los derechos humanos</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</si>
  <si>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</si>
  <si>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</si>
  <si>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</si>
  <si>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Jornadas de promoción al respeto y la garantía de los derechos sociales, culturales, civiles y políticos de los Afro descendientes, indígenas, población reincorporada y Rrom en el Departamento de Norte de Santander.</t>
  </si>
  <si>
    <t>Talleres de formación orientados a la fuerza pública y demás instituciones del Estado, para promover la Humanización en la atención y respuesta institucional desde un enfoque de derechos.</t>
  </si>
  <si>
    <t>2.1.3.3</t>
  </si>
  <si>
    <t>2.1.3.3 Norte de Santander garantiza la diversidad religiosa</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</si>
  <si>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</si>
  <si>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</si>
  <si>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</si>
  <si>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 1,4 Sus voces nos defienden</t>
  </si>
  <si>
    <t>2.1.4</t>
  </si>
  <si>
    <t>2.1.4.1</t>
  </si>
  <si>
    <t>2.1.4.1 Norte de Santander protege a sus defensores</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</si>
  <si>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</si>
  <si>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</si>
  <si>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</si>
  <si>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</si>
  <si>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</si>
  <si>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2.1.4.2 Mas oportunidades para los defensores de Derechos Humanos</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</si>
  <si>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</si>
  <si>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</si>
  <si>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</si>
  <si>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 Más Oportunidades para la Seguridad.</t>
  </si>
  <si>
    <t>2,2,1 Seguridad y Orden Público</t>
  </si>
  <si>
    <t>2.2.1</t>
  </si>
  <si>
    <t>2.2.1.1</t>
  </si>
  <si>
    <t>2.2.1.1 Mas oportunidades para la seguridad y el restablecimiento del orden publico</t>
  </si>
  <si>
    <t>Plan Integral de Seguridad y Convivencia Ciudadana -PISCC- del departamento diseñado y formulado.</t>
  </si>
  <si>
    <t>Estrategias de comunicación elaboradas a nivel interinstitucional que fomente la capacidad de denuncia a nivel departamento.</t>
  </si>
  <si>
    <t>Participación cívica “Red de cooperantes” creadas en los municipios del Departamento.</t>
  </si>
  <si>
    <t>Nuevos frentes de seguridad creados para el fortaleciendo del liderazgo comunal y la acción colectiva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</si>
  <si>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</si>
  <si>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</si>
  <si>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</si>
  <si>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</si>
  <si>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</si>
  <si>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2.2.1.2 Norte de Santander seguro y tranquilo</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</si>
  <si>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</si>
  <si>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</si>
  <si>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</si>
  <si>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formuladas e implementadas de manera integral para prevenir, controlar y combatir el micro tráfico en el departamento.</t>
  </si>
  <si>
    <t>Estrategias de comunicaciones formuladas y ejecutadas que permitan la concientización y sensibilización desde la educación para los delitos ambientales o contra la fauna y flora.</t>
  </si>
  <si>
    <t>2.2.1.3</t>
  </si>
  <si>
    <t>2.2.1.3 Pilas en la vía</t>
  </si>
  <si>
    <t xml:space="preserve">Talleres de educación para concientizar a conductores de vehículos, motocicletas y bicicletas sobre la importancia de acatar y respetar las normas de tránsito. </t>
  </si>
  <si>
    <t xml:space="preserve">Jornadas pedagógicas en las vías departamentales y municipales a fin de evitar la ocurrencia de accidentes de tránsito.  </t>
  </si>
  <si>
    <t>2,2,2 Fortalecimiento Institucional</t>
  </si>
  <si>
    <t>2.2.2</t>
  </si>
  <si>
    <t>2.2.2.1</t>
  </si>
  <si>
    <t>2.2.2.1 Fortalecimiento de la fuerza pública, organismos de seguridad y órganos de control</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</si>
  <si>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</si>
  <si>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</si>
  <si>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</si>
  <si>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</si>
  <si>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</si>
  <si>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 Participación ciudadana</t>
  </si>
  <si>
    <t>2.2.3</t>
  </si>
  <si>
    <t>2.2.3.1</t>
  </si>
  <si>
    <t>2.2.3.1 En Norte de Santander todos contamos</t>
  </si>
  <si>
    <t xml:space="preserve">Proceso de formación en democracia, gobGobernabilidad y participación, dirigido especialmente a la población juvenil. </t>
  </si>
  <si>
    <t xml:space="preserve">Red departamental de líderes para el fomento de la Democracia y la gobGobernabilidad. </t>
  </si>
  <si>
    <t>Jornadas de sensibilización para la promoción del Reconocimiento, inclusión y respeto por la diversidad de género.</t>
  </si>
  <si>
    <t>Acompañamiento a las plataformas juveniles municipales</t>
  </si>
  <si>
    <t>2.2.3.2</t>
  </si>
  <si>
    <t>2.2.3.2 Participa y decide</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</si>
  <si>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</si>
  <si>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</si>
  <si>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</si>
  <si>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 xml:space="preserve">2,2,4 Observatorio de Orden Público, Social y Político </t>
  </si>
  <si>
    <t>2.2.4</t>
  </si>
  <si>
    <t>2.2.4.1</t>
  </si>
  <si>
    <t>2.2.4.1 Norte de Santander se informa y decide</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</si>
  <si>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</si>
  <si>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</si>
  <si>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</si>
  <si>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</si>
  <si>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</si>
  <si>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</si>
  <si>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</si>
  <si>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2.2.4.2 Fortalecimiento al sistema de información departamental de seguridad, convivencia y derechos humanos</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</si>
  <si>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</si>
  <si>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</si>
  <si>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Página web del observatorio de orden público, social y político del departamento diseñada y puesta en funcionamiento</t>
  </si>
  <si>
    <t>2.3 Más Oportunidades para la Convivencia</t>
  </si>
  <si>
    <t>2,3,1 Prevención de la Violencia</t>
  </si>
  <si>
    <t>2.3.1</t>
  </si>
  <si>
    <t>2.3.1.1</t>
  </si>
  <si>
    <t xml:space="preserve">2.3.1.1 Todos unidos por la niñez </t>
  </si>
  <si>
    <t>Campaña comunicacional creada para la difusión de canales y rutas departamentales de atención, asistencia, protección y prevención de hechos victimizantes.</t>
  </si>
  <si>
    <t>estrategia diseñada e implementada que permita articular acciones entre las secretarias,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</si>
  <si>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Secretaria de Desarrollo Social y el ICBF.</t>
  </si>
  <si>
    <t>Estrategias de acompañamiento a los espacios que promuevan a nivel departamental la asistencia, protección y prevención a fin de contrarrestar la violencia en sus distintas modalidades.</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</si>
  <si>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</si>
  <si>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</si>
  <si>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t>
  </si>
  <si>
    <t>2.3.1.2 Norte de Santander sin violencia</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</si>
  <si>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</si>
  <si>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</si>
  <si>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</si>
  <si>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</si>
  <si>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</si>
  <si>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</si>
  <si>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</si>
  <si>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</si>
  <si>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 No al reclutamiento, uso y utilización de niños, niñas, adolescentes y jóvenes en conflictos armados</t>
  </si>
  <si>
    <t>2.3.2</t>
  </si>
  <si>
    <t>2.3.2.1</t>
  </si>
  <si>
    <t>2.3.2.1 NNAJ protagonistas en la construcción de la paz</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</si>
  <si>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</si>
  <si>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</si>
  <si>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Fortalecimiento al Comité Departamental para la Prevención del Reclutamiento, Utilización y Violencia Sexual contra NNA por parte de los grupos armados al margen de la ley y grupos delictivos organizados en Norte de Santander</t>
  </si>
  <si>
    <t>2.3.2.2</t>
  </si>
  <si>
    <t>2.3.2.2 Norte de Santander proteje a sus NNAJ</t>
  </si>
  <si>
    <t>Jornadas de acompañamiento a las Administraciones Municipales en la conformación y/o activación del Equipo de Acción Inmediata (EAI) para la operatización de la Ruta de Prevención y Protección.</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</si>
  <si>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</si>
  <si>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</si>
  <si>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</si>
  <si>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t>
  </si>
  <si>
    <t>2.3.3.1</t>
  </si>
  <si>
    <t>2.3.3.1 Norte de Santander contra la Trata de Personas</t>
  </si>
  <si>
    <t xml:space="preserve">Fortalecimiento al Comité Interinstitucional de lucha contra la trata de personas  en el Departamento de Norte de Santander </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</si>
  <si>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</si>
  <si>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</si>
  <si>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</si>
  <si>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2.3.3.1 A la trata no trato</t>
  </si>
  <si>
    <t xml:space="preserve">Ruta diseñada e implementada de asistencia, prevención y protección de victimas de trata de personas y los distintos protocolos de protección a nivel municipal. </t>
  </si>
  <si>
    <t xml:space="preserve">Talleres de formación a funcionarios públicos sobre el marco jurídico y las modalidades de trata de personas en el departamento. </t>
  </si>
  <si>
    <t>Talleres de prevención para evitar ser víctima de trata de personas y sus distintas modalidades.</t>
  </si>
  <si>
    <t>2,3,4 Acción Integral contra Minas Antipersonal (MAP), Munición sin Explotar (MUSE) y Trampas Explosivas (TE)</t>
  </si>
  <si>
    <t>2.3.4</t>
  </si>
  <si>
    <t>2.3.4.1</t>
  </si>
  <si>
    <t>2.3.4.1 Pisa sin prisa</t>
  </si>
  <si>
    <t>Fortalecimiento y operativización del Comité Departamental para la Acción Integral Contra Minas Antipersonal - AICMA</t>
  </si>
  <si>
    <t>Procesos de articulación para la realización de los talleres de Educación en el riesgo de minas ERM en el ámbito educativo y emergencias con los operadores existentes en el departamento.</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</si>
  <si>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</si>
  <si>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</si>
  <si>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</si>
  <si>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2.3.4.2 Hagamos de Norte de Santander un Departamento de huellas seguras</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</si>
  <si>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</si>
  <si>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</si>
  <si>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 Más oportunidades para las víctimas y para la paz</t>
  </si>
  <si>
    <t>2.4.1. Atención a las Víctimas del Conflicto armado interno.</t>
  </si>
  <si>
    <t>2.4.1</t>
  </si>
  <si>
    <t>2.4.1.1</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</si>
  <si>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</si>
  <si>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</si>
  <si>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VÍCTIMAS</t>
  </si>
  <si>
    <r>
      <t xml:space="preserve">Jornadas de asistencia técnica a los Municipios en </t>
    </r>
    <r>
      <rPr>
        <sz val="16"/>
        <color rgb="FF000000"/>
        <rFont val="Arial"/>
        <family val="2"/>
      </rPr>
      <t>el conocimiento de las rutas de protección de líderes sociales, en medidas de autocuidado y protección.</t>
    </r>
  </si>
  <si>
    <t>Atención a Solicitudes de apoyo en acompañamiento a procesos de caracterización, presentadas por los municipios de Norte de Santander, en acompañamiento de la UARIV</t>
  </si>
  <si>
    <t>2.4.1.2</t>
  </si>
  <si>
    <t>2.4.1.2 Garantías de Participación para la Población Víctima</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</si>
  <si>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</si>
  <si>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</si>
  <si>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</si>
  <si>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</si>
  <si>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</si>
  <si>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</si>
  <si>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</si>
  <si>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</si>
  <si>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</si>
  <si>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</si>
  <si>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Apoyo para la elaboración de los proyectos, de acuerdo a las   propuestas presentados por la Población Víctima.</t>
  </si>
  <si>
    <t>Acompañamiento y atención a los Planes de Retorno y Reubicación en el Norte de Santander en articulación con el SNARIV.</t>
  </si>
  <si>
    <t>Acompañamiento  y atención a los Sujetos de Reparación Colectiva en cumplimiento de medidas establecidas en el Norte de Santander en articulación con el  SNARIV.</t>
  </si>
  <si>
    <r>
      <t xml:space="preserve">Jornadas de asistencia técnica en los Municipios del Norte de Santander </t>
    </r>
    <r>
      <rPr>
        <sz val="16"/>
        <color rgb="FF000000"/>
        <rFont val="Arial"/>
        <family val="2"/>
      </rPr>
      <t>para la Inclusión de la Política de Restitución de Tierras y Derechos territoriales dentro de la política pública municipal de atención integral a víctimas, realizadas en atención a las recomendaciones establecidas en las comunidades con procesos de Restitución.</t>
    </r>
  </si>
  <si>
    <t>Jornadas de Atención Psicosocial a la Población Víctima realizados en los Municipios de Norte de Santander</t>
  </si>
  <si>
    <t>Jornadas de orientación jurídica a la Población Víctima realizados en los Municipios de Norte de Santander</t>
  </si>
  <si>
    <t>2.4.1.4</t>
  </si>
  <si>
    <t>2.4.1.4. Asistencia directa a la Población Víctima</t>
  </si>
  <si>
    <t>Solicitudes de Ayuda Humanitaria inmediata, por desplazamiento forzado u otro hecho victimizante presentadas por las entidades municipales  priorizadas de acuerdo al Decreto 1143 del 25 de julio del 2016.</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</si>
  <si>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</si>
  <si>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</si>
  <si>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</si>
  <si>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</si>
  <si>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</si>
  <si>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</si>
  <si>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2.4.2.2</t>
  </si>
  <si>
    <t>2.4.2.2. Oportunidades de Desarrollo Productivo y Generación de empleo para las Víctimas</t>
  </si>
  <si>
    <t>Proyectos inscritos en el Banco de Proyectos de Inversión, de los proyectos presentados por organizaciones de víctimas.</t>
  </si>
  <si>
    <t>Proyectos comunidad-  gobierno tramitados para la reconciliación, la convivencia y la paz en el marco del pilar 8o de los programas de desarrollo con enfoque territorial PDET.</t>
  </si>
  <si>
    <t>Proyectos de generación de ingresos formulados para las asociaciones de víctimas del Departamento Norte de Santander que lo soliciten.</t>
  </si>
  <si>
    <t>2.4.3. Memoria Histórica al Servicio de la Innovación y la Productividad.</t>
  </si>
  <si>
    <t>2.4.3</t>
  </si>
  <si>
    <t>2.4.3.1</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</si>
  <si>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</si>
  <si>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</si>
  <si>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</si>
  <si>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</si>
  <si>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</si>
  <si>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</si>
  <si>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 Más Oportunidades para el Ordenamiento Territorial.</t>
  </si>
  <si>
    <t>3,1,1 Ordenamiento Territorial Departamental</t>
  </si>
  <si>
    <t>3.1.1</t>
  </si>
  <si>
    <t>3.1.1.1</t>
  </si>
  <si>
    <t>3.1.1.1 Ordenamiento Territorial Departamental</t>
  </si>
  <si>
    <t>Plan de Ordenamiento Territorial Departamental Formulado</t>
  </si>
  <si>
    <t>PLANEACIÓN</t>
  </si>
  <si>
    <t>Estudios de Vocación y Restricción del Suelo</t>
  </si>
  <si>
    <t>Visión 2050 concertada y formulada</t>
  </si>
  <si>
    <t>3.1.1.2</t>
  </si>
  <si>
    <t>3.1.1.2 Ordenamiento territorial supramunicipal y regional</t>
  </si>
  <si>
    <t xml:space="preserve">Estudio para la conformación de la RAP </t>
  </si>
  <si>
    <t>Revisión del modelo de subregionalización</t>
  </si>
  <si>
    <t>3,1,2 Ordenamiento Territorial Municipal</t>
  </si>
  <si>
    <t>3.1.2</t>
  </si>
  <si>
    <t>3.1.2.1</t>
  </si>
  <si>
    <t>3.1.2.1 Asistencia Técnica en Ordenamiento Territorial Municipal</t>
  </si>
  <si>
    <t>Planes de Ordenamiento Territorial (POT, PBOT, EOT) con revisión general.</t>
  </si>
  <si>
    <t xml:space="preserve">Comisiones Municipales de Ordenamiento Territorial funcionando </t>
  </si>
  <si>
    <t>3.1.2.2</t>
  </si>
  <si>
    <t>3.1.2.2 Actualización catastral</t>
  </si>
  <si>
    <t>Municipios con catastro rural actualizado</t>
  </si>
  <si>
    <t>Municipios con catastro urbano actualizado</t>
  </si>
  <si>
    <t>3.2 Más Oportunidades con la cooperación para el desarrollo y la integración fronteriza.</t>
  </si>
  <si>
    <t>3,2,1 Plan de promoción para la inversión extranjera y nacional en polos de desarrollo</t>
  </si>
  <si>
    <t>3.2.1</t>
  </si>
  <si>
    <t>3.2.1.1</t>
  </si>
  <si>
    <t>3.2.1.1 Promoción internacional para la inversión en la región</t>
  </si>
  <si>
    <t xml:space="preserve">Estrategia de promoción internacional para inversión en la región </t>
  </si>
  <si>
    <t>FRONTERAS</t>
  </si>
  <si>
    <t xml:space="preserve">Directorio empresarial e institucional con base e interés en la región </t>
  </si>
  <si>
    <t>3.2.1.2</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</si>
  <si>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</si>
  <si>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</si>
  <si>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Plan de acción para la promoción internacional de la inversión en la región</t>
  </si>
  <si>
    <t>3.2.1.3</t>
  </si>
  <si>
    <t>3.2.1.3 Modelo de coordinación y articulación de la cooperación internacional en la región.</t>
  </si>
  <si>
    <t>Plan regional e interactivo de la cooperación con componentes geográficos, sectoriales y poblacionales para el desarrollo y la paz.</t>
  </si>
  <si>
    <t>Planes pilotos de desarrollo integral y sustitución de cultivos ilícitos en zonas estratégicas rurales del Norte de Santander</t>
  </si>
  <si>
    <t>3,2,2 Caracterización para la protección y la estabilización socioeconómica migratoria.</t>
  </si>
  <si>
    <t>3.2.2</t>
  </si>
  <si>
    <t>3.2.2.1</t>
  </si>
  <si>
    <t xml:space="preserve">3.2.2.1 Caracterización y apoyo a registros migratorios </t>
  </si>
  <si>
    <t>Caracterizaciones del fenómeno migratorio</t>
  </si>
  <si>
    <t>3.2.2.2</t>
  </si>
  <si>
    <t>3.2.3.2 Promoción de la regularización migratoria para la promoción laboral y el emprendimiento</t>
  </si>
  <si>
    <t>Iniciativas focalizadas en necesidades de los migrantes teniendo en cuenta la oferta institucional y las capacidades de la población migrante.</t>
  </si>
  <si>
    <t>3,2,3 Fortalecimiento de las organizaciones sociales en frontera</t>
  </si>
  <si>
    <t>3.2.3</t>
  </si>
  <si>
    <t>3.2.3.1</t>
  </si>
  <si>
    <t>3.2.3.1 Capacitación a líderes de la población receptora, migrantes y retornados</t>
  </si>
  <si>
    <t xml:space="preserve">Programa de capacitación a población migrante y retornada </t>
  </si>
  <si>
    <t xml:space="preserve">Capacitación en gestión de proyectos </t>
  </si>
  <si>
    <t>3.2.3.2</t>
  </si>
  <si>
    <t>3.2.3.2  Fortalecimiento de los procesos asociativos y de cooperativismo de la población receptora, migrantes y retornados</t>
  </si>
  <si>
    <t xml:space="preserve">Plan de capacitación en esquemas de fortalecimiento organizacional  </t>
  </si>
  <si>
    <t>Capacitación en marco constitucional colombiano</t>
  </si>
  <si>
    <t>3.2.3.3</t>
  </si>
  <si>
    <t>3.2.3.3 Diseño y gestión de proyectos</t>
  </si>
  <si>
    <t xml:space="preserve">Capacitación para el diseño y gestión de proyectos </t>
  </si>
  <si>
    <t>Proyectos de cooperación internacional gestionados por la Secretaria de Fronteras y Cooperación internacional</t>
  </si>
  <si>
    <t>3.3 Más Oportunidades para la Frontera.</t>
  </si>
  <si>
    <t>3,3,1  Funcionalidad transfronteriza</t>
  </si>
  <si>
    <t>3.3.1.1 Fortalecimiento de infraestructuras sociales en zonas limítrofes</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</si>
  <si>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</si>
  <si>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</si>
  <si>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</si>
  <si>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</si>
  <si>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</si>
  <si>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</si>
  <si>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</si>
  <si>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 xml:space="preserve">3.3.1.2 Caracterización de la movilidad transfronteriza </t>
  </si>
  <si>
    <t>Mapeo de las comunidades transfronterizas y sus formas de relacionamiento</t>
  </si>
  <si>
    <t xml:space="preserve">Análisis de la seguridad en los entornos poblados fronterizos </t>
  </si>
  <si>
    <t xml:space="preserve">3,3,2 Apoyos a la movilidad migratoria </t>
  </si>
  <si>
    <t>3.3.2</t>
  </si>
  <si>
    <t>3.3.2.1</t>
  </si>
  <si>
    <t xml:space="preserve">3.3.2.1 Atención a población migrante y retornada </t>
  </si>
  <si>
    <t xml:space="preserve">Centro de atención a migrante </t>
  </si>
  <si>
    <t xml:space="preserve">Estrategia de registro de retornados </t>
  </si>
  <si>
    <t>3.3.2.2</t>
  </si>
  <si>
    <t xml:space="preserve">3.3.2.2  Referenciación migratoria </t>
  </si>
  <si>
    <t xml:space="preserve">Plan de alianza regional para procesos de interiorización de migrantes </t>
  </si>
  <si>
    <t>Estrategia socioeconómica para migrantes y retornados</t>
  </si>
  <si>
    <t xml:space="preserve">3,3,3  Plan de ordenamiento y  Gobernanza fronteriza </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</si>
  <si>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</si>
  <si>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</si>
  <si>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</si>
  <si>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</si>
  <si>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</si>
  <si>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</si>
  <si>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3.3.3.2 Plan de ordenamiento metropolitano en zonas limítrofes </t>
  </si>
  <si>
    <t xml:space="preserve">Plan de acciones urbanísticas de impacto fronterizo </t>
  </si>
  <si>
    <t xml:space="preserve">Propuesta de apoyo a plan metropolitano binacional </t>
  </si>
  <si>
    <t>3.4 Más Oportunidades para el Buen Gobierno.</t>
  </si>
  <si>
    <t>3,4,1 Fortalecimiento de la capacidad de gestión departamental</t>
  </si>
  <si>
    <t>3.4</t>
  </si>
  <si>
    <t>3.4.1</t>
  </si>
  <si>
    <t>3.4.1.1</t>
  </si>
  <si>
    <t>3.4.1.1 Gestión Estratégica del Talento Humano</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</si>
  <si>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</si>
  <si>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</si>
  <si>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</si>
  <si>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</si>
  <si>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</si>
  <si>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</si>
  <si>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</si>
  <si>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</si>
  <si>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</si>
  <si>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</si>
  <si>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</si>
  <si>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</si>
  <si>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3.4.1.2  Integridad</t>
  </si>
  <si>
    <t>Funcionario de apoyo para la ejecución del código de integridad</t>
  </si>
  <si>
    <t>3.4.1.3</t>
  </si>
  <si>
    <t>3.4.1.3 Fortalecimiento a la Organizacion y Simplificación de Procesos</t>
  </si>
  <si>
    <t>Estudio orgánico de la entidad para estructura, planta y escala salarial para actualizar el manual de funciones</t>
  </si>
  <si>
    <t>Manual de funciones actualizado</t>
  </si>
  <si>
    <t xml:space="preserve">Software TNS para bienes  inmuebles, equipos y bienes de consumo implementado </t>
  </si>
  <si>
    <t>Modernización de la bodega principal, circuito cerrado, sistema de alarmas y mejora de infraestructura física.</t>
  </si>
  <si>
    <t>Mejora del sistema de seguridad y de infraestructura de la plaza de feria- (bodegas alternas de almacén)</t>
  </si>
  <si>
    <t>Dependencias con  procesos y procedimientos actualizados</t>
  </si>
  <si>
    <t xml:space="preserve">Programa de mantenimiento de infraestructura implementado. </t>
  </si>
  <si>
    <t>3.4.1.4</t>
  </si>
  <si>
    <t>3.4.1.4 Transparencia, acceso a la información y lucha contra la corrupción pública</t>
  </si>
  <si>
    <t>Manual de contratación actualizado</t>
  </si>
  <si>
    <t>Cumplimiento del eje transversal del Plan Anticorrupción</t>
  </si>
  <si>
    <t>Canal Nuevo implementado para la difusión de la Gaceta</t>
  </si>
  <si>
    <t>Implementado el SECOP II</t>
  </si>
  <si>
    <t>3.4.1.5</t>
  </si>
  <si>
    <t>3.4.1.5 Servicio al Ciudadano</t>
  </si>
  <si>
    <t xml:space="preserve">Tramite de asignación de citas de pasaporte por medio electrónico implementado.  </t>
  </si>
  <si>
    <t>Capacitación del Sistema de Información De Entidades Públicas (SIEP DOCUMENTAL)</t>
  </si>
  <si>
    <t>3.4.1.6</t>
  </si>
  <si>
    <t>3.4.1.6 Racionalización de Trámites</t>
  </si>
  <si>
    <t>Encuesta de satisfacción enviada a usuarios en tiempo real</t>
  </si>
  <si>
    <t xml:space="preserve">Enlace de asignación de cita en pasaporte por medio digital. </t>
  </si>
  <si>
    <t>3.4.1.7</t>
  </si>
  <si>
    <t>3.4.1.7 Gestión documental</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</si>
  <si>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</si>
  <si>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</si>
  <si>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</si>
  <si>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</si>
  <si>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</si>
  <si>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</si>
  <si>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3.4.1.8 Gestión del Conocimiento</t>
  </si>
  <si>
    <t xml:space="preserve">Proceso implementado para retener el conocimiento de los funcionarios a pensionarse o retirarse. </t>
  </si>
  <si>
    <t xml:space="preserve">Actualización de la base de datos de los pensionados y pre pensionados </t>
  </si>
  <si>
    <t>3.4.1.9</t>
  </si>
  <si>
    <t>3.4.1.9 Participación en la Gestión Pública</t>
  </si>
  <si>
    <t>Escuela de gestión pública y participación ciudadana proyectado y ejecutado</t>
  </si>
  <si>
    <t>3.4.2 Fortalecimiento de la participación comunitaria</t>
  </si>
  <si>
    <t>3.4.2</t>
  </si>
  <si>
    <t>3.4.2.1</t>
  </si>
  <si>
    <t>3.4.2.1 Fortalecimiento de la participación comunitaria.</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</si>
  <si>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</si>
  <si>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</si>
  <si>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</si>
  <si>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</si>
  <si>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Dignatarios capacitados (100 por cada subregión), sobre el desarrollo de la comunidad, control social  y participación ciudadana mediante la socialización de la LEY 743.</t>
  </si>
  <si>
    <t xml:space="preserve">Asambleas Generales y/o extraordinarias de la federación comunal apoyadas </t>
  </si>
  <si>
    <t>Municipios con participación de lideres sociales en congresos Nacionales de: (ideologías, mujer comunal, derechos humanos y de paz).</t>
  </si>
  <si>
    <t>Dignatarios de Juntas de Acción Comunal JAC  capacitados en formulación y evaluación de proyectos comunitarios.</t>
  </si>
  <si>
    <t>líderes de la acción comunal en el programa “Formador de Formadores”</t>
  </si>
  <si>
    <t>3.4.2.2</t>
  </si>
  <si>
    <t>3.4.2.2 Espacios de esparcimiento, disfrute de la vida, actividades físicas, lúdico, recreativas y de acompañamiento psicosocial para la Resolución de conflictos.</t>
  </si>
  <si>
    <t>Encuentros lúdicos recreativos y culturales realizados.</t>
  </si>
  <si>
    <t>Evento de Juegos Comunales Departamentales realizado.</t>
  </si>
  <si>
    <t xml:space="preserve">Planes de desarrollo comunales y comunitarios  con acompañamiento técnico </t>
  </si>
  <si>
    <t>Líderes comunales capacitados en temas de organización comunal y liderazgo.</t>
  </si>
  <si>
    <t>Celebraciones del día de la acción comunal realizadas</t>
  </si>
  <si>
    <t>3.4.2.3</t>
  </si>
  <si>
    <t>3.4.2.3 Protección y garantías de derechos para el organismo comunal</t>
  </si>
  <si>
    <t>Capacitaciones en autocuidado y protección para líderes comunales</t>
  </si>
  <si>
    <t>Apoyo a la implementation del plan integral de reparación colectiva a sobrevivientes del conflicto armado que hacen parte de Fedecomunal</t>
  </si>
  <si>
    <t>3,4,3 Sistemas de Información Territorial (Política 16: Gestión de Sistemas de Información)</t>
  </si>
  <si>
    <t>3.4.3</t>
  </si>
  <si>
    <t>3.4.3.1</t>
  </si>
  <si>
    <t>3.4.3.1 Gestión de Calidad - MIPG</t>
  </si>
  <si>
    <t>Revisión de los elementos de direccionamiento estratégico (Misión, Visión, Estrategias y Políticas Institucionales)</t>
  </si>
  <si>
    <t xml:space="preserve">Capacitaciones a equipos y enlaces en la implementación del MPIG </t>
  </si>
  <si>
    <t>3.4.3.2</t>
  </si>
  <si>
    <t>3.4.3.2 Fortalecimiento de la Gestión de la Información Geográfica</t>
  </si>
  <si>
    <t xml:space="preserve">Avance en la estructuración del Sistema de Información Geográfica </t>
  </si>
  <si>
    <t>Avance en la Construcción de la IDE (Infraestructura de Datos Espaciales) de la   Gobernación</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</si>
  <si>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</si>
  <si>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</si>
  <si>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</si>
  <si>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</si>
  <si>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3.4.3.3 Geoestadística y estudios territoriales</t>
  </si>
  <si>
    <t>Plan estadístico departamental implementado y publicado</t>
  </si>
  <si>
    <t>Estudios de análisis territorial de Norte de Santander realizados y publicados.</t>
  </si>
  <si>
    <t>3.4.3.4</t>
  </si>
  <si>
    <t>3.4.3.4 Sistema de Información Poblacional - SISBEN</t>
  </si>
  <si>
    <t>Municipios asistidos en los procesos del SISBEN</t>
  </si>
  <si>
    <t>3.4.3.5</t>
  </si>
  <si>
    <t xml:space="preserve">3.4.3.5 Bancos de Proyectos de inversión Departamental </t>
  </si>
  <si>
    <t>Unidad de estructuración de proyectos operando</t>
  </si>
  <si>
    <t>3.4.3.6</t>
  </si>
  <si>
    <t>3.4.3.6 Implementación de Políticas Públicas</t>
  </si>
  <si>
    <t>Implementación del Sistema de Identificación y clasificación de los beneficiarios de las acciones de la administración departamental</t>
  </si>
  <si>
    <t>Diseño e implementación de un sistema de medición del impacto de la gestión gubernamental</t>
  </si>
  <si>
    <t>3.4.3.7</t>
  </si>
  <si>
    <t>3.4.3.7 Seguimiento al PDD</t>
  </si>
  <si>
    <t>Evaluaciones de avance y cumplimiento del Plan de Desarrollo (1 trimestral con publicación en WEB)</t>
  </si>
  <si>
    <t>Rendiciones públicas de Cuentas</t>
  </si>
  <si>
    <t>Apoyo a la gestión de los Consejos Territoriales de Planeación - CTP</t>
  </si>
  <si>
    <t>3,4,4 Fortalecimiento de las Finanzas Públicas</t>
  </si>
  <si>
    <t>3.4.4</t>
  </si>
  <si>
    <t>3.4.4.1</t>
  </si>
  <si>
    <t>3.4.4.1 Fortalecimiento Institucional de la Hacienda Pública</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</si>
  <si>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</si>
  <si>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</si>
  <si>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</si>
  <si>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</si>
  <si>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</si>
  <si>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</si>
  <si>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3.4.4.2 Modernización tecnológica de la Hacienda Departamental</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</si>
  <si>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</si>
  <si>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</si>
  <si>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</si>
  <si>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</si>
  <si>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</si>
  <si>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</si>
  <si>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</si>
  <si>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</si>
  <si>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</si>
  <si>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3.4.4.3 Fortalecimiento de la capacidad de gestión territorial</t>
  </si>
  <si>
    <t>Municipios asistidos para el fortalecimiento normativo tributario y presupuestal  a través de la elaboración y/o actualización de sus estatutos, manuales, reglamentos y políticas</t>
  </si>
  <si>
    <t>Municipios apoyados financiera, técnica y administrativamente para que asuman su gestión catastral y para la prestación del servicio público catastral en su jurisdicción</t>
  </si>
  <si>
    <t>Alcaldías del Área Metropolitana apoyadas  para facilitar hacer negocios y crear empresa</t>
  </si>
  <si>
    <t>3.5 Más Oportunidades para la Territorialidad.</t>
  </si>
  <si>
    <t>3,5,1 Fortalecimiento en la gestión y capacidad administrativa de los municipios y subregiones</t>
  </si>
  <si>
    <t>3.5</t>
  </si>
  <si>
    <t>3.5.1</t>
  </si>
  <si>
    <t>3.5.1.1</t>
  </si>
  <si>
    <t xml:space="preserve">3.5.1.1 Seguimiento a la Inversión Municipal </t>
  </si>
  <si>
    <t xml:space="preserve">Evaluaciones de Viabilidad Fiscal y Financiera </t>
  </si>
  <si>
    <t xml:space="preserve">Evaluaciones del Desempeño  Integral Municipal </t>
  </si>
  <si>
    <t>Municipios con Asistencia Técnica en los instrumentos de Planeación administrativa y financiera</t>
  </si>
  <si>
    <t>Encuentros subregionales de asistencia técnica, apoyo y revisión de los reportes financieros y  plataformas diseñadas por DNP.</t>
  </si>
  <si>
    <t xml:space="preserve">Eventos a Comunidades Indígenas para el uso eficiente de las transferencias SGPRI </t>
  </si>
  <si>
    <t>3.5.1.2</t>
  </si>
  <si>
    <t>3.5.1.2 Bancos de Proyectos de Inversión Municipal</t>
  </si>
  <si>
    <t>Municipios con Asistencia Técnica para la operatividad y funcionamiento de los Bancos de Proyectos de Inversión Municipal</t>
  </si>
  <si>
    <t>Municipios capacitados en la Formulación y presentación de Proyectos de Inversión</t>
  </si>
  <si>
    <t>3,5,2 Fortalecimiento de la asociatividad en los municipios</t>
  </si>
  <si>
    <t>3.5.2</t>
  </si>
  <si>
    <t>3.5.2.1</t>
  </si>
  <si>
    <t>3.5.2.1 Articulación y desarrollo regional</t>
  </si>
  <si>
    <t>Asociaciones de municipios constituidas y operando</t>
  </si>
  <si>
    <t>Alianzas estratégicas operando</t>
  </si>
  <si>
    <t xml:space="preserve">4. Hábitat </t>
  </si>
  <si>
    <t>4.1 Más Oportunidades para los Bosques, Biodiversidad y Servicios Ecosistémicos</t>
  </si>
  <si>
    <t>4,1,1 Mejor ambiente en tu territorio</t>
  </si>
  <si>
    <t>4.1</t>
  </si>
  <si>
    <t>4.1.1</t>
  </si>
  <si>
    <t>4.1.1.1</t>
  </si>
  <si>
    <t>4,1,1,1 Más oportunidades para un ambiente sostenible</t>
  </si>
  <si>
    <t>Árboles sembrados. (Equivalente a 400 Ha)</t>
  </si>
  <si>
    <t>AMBIENTE</t>
  </si>
  <si>
    <t>Sistema Integral de Gestión para el Observatorio Ambiental implementado (municipios de convención, Teorama, San Calixto, el tarra, Tibú y Sardinata).</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</si>
  <si>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</si>
  <si>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</si>
  <si>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</si>
  <si>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Hectáreas adquiridas para la conservación del recurso hídrico, y protección de paramos y parques naturales en el Departamento.</t>
  </si>
  <si>
    <t>Kilómetros de aislamiento como estrategia de mantenimiento de las áreas de importancia estratégica del Departamento.</t>
  </si>
  <si>
    <t>4.2 Más Oportunidades para los Recursos Hídricos.</t>
  </si>
  <si>
    <t>4,2,1 Agua para la vida, ciudad y territorio</t>
  </si>
  <si>
    <t>4.2</t>
  </si>
  <si>
    <t>4.2.1</t>
  </si>
  <si>
    <t>4.2.1.1</t>
  </si>
  <si>
    <t>4,2,1,1 Más atención para la conservación del recurso hídrico</t>
  </si>
  <si>
    <t>Proyectos ejecutados de los priorizados de los POMCAS de los ríos Pamplonita, Zulia y Algodonal.</t>
  </si>
  <si>
    <t>Beneficiarios atendidos con pagos por servicios ambientales - PSA por cada una de las cuencas media y media-alta de los ríos Zulia, Pamplonita y Algodonal, y paramos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</si>
  <si>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</si>
  <si>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</si>
  <si>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</si>
  <si>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t>
  </si>
  <si>
    <t>4.3.1</t>
  </si>
  <si>
    <t>4.3.1.1</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</si>
  <si>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</si>
  <si>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</si>
  <si>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</si>
  <si>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</si>
  <si>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</si>
  <si>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</si>
  <si>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4.3.1.2</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</si>
  <si>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</si>
  <si>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</si>
  <si>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</si>
  <si>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</si>
  <si>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t>
  </si>
  <si>
    <t>4.4.1</t>
  </si>
  <si>
    <t>4.4.1.1</t>
  </si>
  <si>
    <t>4,4,1,1 Mitigando y adaptando al cambio climático</t>
  </si>
  <si>
    <t>Programa de incentivos implementado por el uso de energías alternativas y/o renovables (Eólica, Hídrica, Solar u otras) en el departamento.</t>
  </si>
  <si>
    <t>Programa desarrollado sobre el uso, conservación y sostenibilidad de los recursos naturales, articulado al Plan departamental de extensión agropecuaria.</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</si>
  <si>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</si>
  <si>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</si>
  <si>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Proyectos ejecutados de los perfiles identificados dentro de las medidas de mitigación y adaptación al cambio climático consignadas en el PICCDNS.</t>
  </si>
  <si>
    <t>4.5 Más Oportunidades para la Educación Ambiental.</t>
  </si>
  <si>
    <t>4,5,1 Oportunidades para la cultura ambiental</t>
  </si>
  <si>
    <t>4.5.1</t>
  </si>
  <si>
    <t>4.5.1.1</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</si>
  <si>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</si>
  <si>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</si>
  <si>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</si>
  <si>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</si>
  <si>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</si>
  <si>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</si>
  <si>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</si>
  <si>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</si>
  <si>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t>
  </si>
  <si>
    <t>4.6.1</t>
  </si>
  <si>
    <t>4.6.1.1</t>
  </si>
  <si>
    <t>4.6.1.1 Fortalecimiento de la gestión del riesgo en el Departamento</t>
  </si>
  <si>
    <t>Creación de la Secretaria para la Gestión del Riesgo de Desastres en el Dpto. con las subsecretarias de Conocimiento del Riesgo, Reducción del Riesgo y Manejo de desastres</t>
  </si>
  <si>
    <t>CDGR</t>
  </si>
  <si>
    <t>Dotación del CEGRID Fronterizo</t>
  </si>
  <si>
    <t>4.6.1.2</t>
  </si>
  <si>
    <t>4.6.1.2 Articulación de la gestión del riesgo con las Administraciones Municipales</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</si>
  <si>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</si>
  <si>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</si>
  <si>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</si>
  <si>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 Mejoramiento del Conocimiento del Riesgo de Desastres</t>
  </si>
  <si>
    <t>4.6.2</t>
  </si>
  <si>
    <t>4.6.2.1</t>
  </si>
  <si>
    <t>4.6.2.1  Estudios de riesgo en el DepartamentoEstudios de riesgo en el Departamento</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</si>
  <si>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</si>
  <si>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</si>
  <si>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</si>
  <si>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</si>
  <si>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</si>
  <si>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4.6.2.2 Formación en Gestión del riesgo de Desastres</t>
  </si>
  <si>
    <t>Talleres sobre la gestión del riesgo de desastres y/o medio ambiente para población en general.</t>
  </si>
  <si>
    <t>Mujeres capacitadas en Gestión del Riesgo de Desastres.</t>
  </si>
  <si>
    <t>4.6.2.3</t>
  </si>
  <si>
    <t>4.6.2.3 Gestión de la información para la reducción del riesgo y el manejo de desastres</t>
  </si>
  <si>
    <t>Inventarios municipales de asentamientos en zonas de alto riesgo</t>
  </si>
  <si>
    <t>Necesidades identificadas en estudios de riesgo y obras de mitigación</t>
  </si>
  <si>
    <t>Cobertura del Departamento con Sistema de Alertas Tempranas</t>
  </si>
  <si>
    <t xml:space="preserve">Sistema de información geográfico para la gestión del riesgo de desastres.  </t>
  </si>
  <si>
    <t>4.6.3 Reducción del Riesgo desde la planificación, mitigación y la prevención</t>
  </si>
  <si>
    <t>4.6.3</t>
  </si>
  <si>
    <t>4.6.3.1</t>
  </si>
  <si>
    <t>4.6.3.1 Planificación en la Gestión del riesgo de desastres</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</si>
  <si>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</si>
  <si>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</si>
  <si>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</si>
  <si>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</si>
  <si>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4.6.3.2 Cambio climático</t>
  </si>
  <si>
    <t>Obras o actividades de adaptación al cambio climático, resiliencia y/o desarrollo sostenible.</t>
  </si>
  <si>
    <t>4.6.3.3</t>
  </si>
  <si>
    <t>4.6.3.3 Infraestructura para la reducción del riesgo</t>
  </si>
  <si>
    <t>Obras de reducción del riesgo</t>
  </si>
  <si>
    <t>Adecuación sismoresistente a edificaciones indispensables</t>
  </si>
  <si>
    <t>4.6.4 Preparación, Atención y Manejo de la emergencia</t>
  </si>
  <si>
    <t>4.6.4</t>
  </si>
  <si>
    <t>4.6.4.1</t>
  </si>
  <si>
    <t>4.6.4.1 Preparación para la emergencia</t>
  </si>
  <si>
    <t>Fortalecimiento y/o dotación a los equipos de socorro</t>
  </si>
  <si>
    <t>Talleres sobre preparación para la emergencia y creación de comités comunitarios de respuesta.</t>
  </si>
  <si>
    <t>Simulacros de evacuación</t>
  </si>
  <si>
    <t>4.6.4.2</t>
  </si>
  <si>
    <t>4.6.4.2  Infraestructura para la emergencia</t>
  </si>
  <si>
    <t>Red de comunicación en el Departamento fortalecida</t>
  </si>
  <si>
    <t>Dotación del Centro Logístico Humanitario</t>
  </si>
  <si>
    <t>Construcción y Dotación del Centro Logístico Humanitario para el Catatumbo.</t>
  </si>
  <si>
    <t>4.6.4.3</t>
  </si>
  <si>
    <t>4.6.4.3 Intervención para la atención y rehabilitación</t>
  </si>
  <si>
    <t>Obras de rehabilitación y reconstrucción</t>
  </si>
  <si>
    <t>Damnificados apoyados por eventos naturales o antrópicos no intencionales</t>
  </si>
  <si>
    <t>4.6.4.4</t>
  </si>
  <si>
    <t>4.6.4.4 Operatividad del Banco de Maquinaria</t>
  </si>
  <si>
    <t>Operatividad del Banco de Maquinaria</t>
  </si>
  <si>
    <t>4.7 Más Oportunidades para la Vivienda Digna.</t>
  </si>
  <si>
    <t>4,7,1 Más hogares en vivienda propia</t>
  </si>
  <si>
    <t>4.7</t>
  </si>
  <si>
    <t>4.7.1</t>
  </si>
  <si>
    <t>4.7.1.1</t>
  </si>
  <si>
    <t>4.7.1.1 Construcción de viviendas y áreas de urbanismo en zonas urbanas y rurales.</t>
  </si>
  <si>
    <t>Viviendas construidas en zonas urbanas y/o rurales del departamento con apoyo del Departamento.</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</si>
  <si>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</si>
  <si>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</si>
  <si>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</si>
  <si>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</si>
  <si>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</si>
  <si>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</si>
  <si>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 Mejores viviendas, vida digna</t>
  </si>
  <si>
    <t>4.7.2</t>
  </si>
  <si>
    <t>4.7.2.1</t>
  </si>
  <si>
    <t>4.7.2.1 Mejoramiento de vivienda en zona urbana y/o rural</t>
  </si>
  <si>
    <t>Mejoramientos de vivienda en la zona urbana y/o rural realizados</t>
  </si>
  <si>
    <t xml:space="preserve">Unidades Sanitarias construidas </t>
  </si>
  <si>
    <t>Cocinas/estufas ecológicas construidas</t>
  </si>
  <si>
    <t>Banco de Materiales conformado para tener una Vivienda Digna..</t>
  </si>
  <si>
    <t>4,7,3 Saneamiento y Titulación de la Propiedad Pública Inmobiliaria</t>
  </si>
  <si>
    <t>4.7.3</t>
  </si>
  <si>
    <t>4.7.3.1</t>
  </si>
  <si>
    <t>4.7.3.1 Identificación de predios de propiedad del departamento o municipios.</t>
  </si>
  <si>
    <t>Municipios con asistencia técnica para la identificación de Bienes de Propiedad de Entidades Públicas</t>
  </si>
  <si>
    <t>Predios verificados como aptos para la construcción de Vivienda Nueva.</t>
  </si>
  <si>
    <t>4.7.3.2</t>
  </si>
  <si>
    <t>4.7.3.2  Titulación de predios fiscales, urbanos y rurales</t>
  </si>
  <si>
    <t>Predios fiscales, urbanos y rurales con acompañamiento interinstitucional para su titulación.</t>
  </si>
  <si>
    <t xml:space="preserve">5. Infraestructura </t>
  </si>
  <si>
    <t>5.1 Más Oportunidades para la Infraestructura Vial</t>
  </si>
  <si>
    <t>5,1,1 Plan Vial Departamental con más oportunidades</t>
  </si>
  <si>
    <t>5</t>
  </si>
  <si>
    <t>5.1</t>
  </si>
  <si>
    <t>5.1.1</t>
  </si>
  <si>
    <t>5.1.1.1</t>
  </si>
  <si>
    <t>5.1.1.1 Caracterización de la red vial</t>
  </si>
  <si>
    <t>Inventario Vial Departamental Actualizado</t>
  </si>
  <si>
    <t>VÍAS</t>
  </si>
  <si>
    <t>5.1.1.2</t>
  </si>
  <si>
    <t>5.1.1.2 Transitabilidad intermunicipal</t>
  </si>
  <si>
    <t>Estudios y Diseños para el mejoramiento de los circuitos viales Departamentales</t>
  </si>
  <si>
    <t>km de vías Mejoradas y pavimentadas</t>
  </si>
  <si>
    <t>km  de la red vial  con mantenimiento preventivo</t>
  </si>
  <si>
    <t xml:space="preserve">5,1,2 Intervenciones viales generadoras de más oportunidades de desarrollo para las subregiones de Norte de Santander    </t>
  </si>
  <si>
    <t>5.1.2</t>
  </si>
  <si>
    <t>5.1.2.1</t>
  </si>
  <si>
    <t>5.1.2.1 Conectividad Intramunicipal</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</si>
  <si>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</si>
  <si>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</si>
  <si>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</si>
  <si>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 Apuesta para el mejoramiento de vías urbanas</t>
  </si>
  <si>
    <t>5.1.3</t>
  </si>
  <si>
    <t>5.1.3.1</t>
  </si>
  <si>
    <t>5.1.3.1 Mejoramiento de la Conectividad Urbana</t>
  </si>
  <si>
    <t xml:space="preserve">Estudios y Diseños para el Mejoramiento de Vías Urbanas  </t>
  </si>
  <si>
    <t>Kilómetro de vía urbana pavimentada</t>
  </si>
  <si>
    <t>Estudios y Diseños de pavimentación y construcción de obras complementarias de Vías Urbanas del Departamento realizados</t>
  </si>
  <si>
    <t>5,1,4 Un norte con más oportunidades conectado a Colombia</t>
  </si>
  <si>
    <t>5.1.4</t>
  </si>
  <si>
    <t>5.1.4.1</t>
  </si>
  <si>
    <t>5.1.4.1 Integración vial con la Nación</t>
  </si>
  <si>
    <t>Porcentaje de avance en la gestión para Estudios, Diseños y construcción de variantes de la red vial de primer orden</t>
  </si>
  <si>
    <t>Porcentaje de avance de gestión para el mantenimiento y mejoramiento de la red vial a cargo de la nación</t>
  </si>
  <si>
    <t>5.1.4.2</t>
  </si>
  <si>
    <t xml:space="preserve">5.1.4.2 Seguridad vial del peatón </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</si>
  <si>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</si>
  <si>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</si>
  <si>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</si>
  <si>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 xml:space="preserve">5.1.4.3 Terminales de transporte aéreo y/o terrestreTerminales de transporte aéreo y/o terrestre </t>
  </si>
  <si>
    <t>5.2 Más Oportunidades para la Movilidad y la Seguridad Vial</t>
  </si>
  <si>
    <t>5,2,1 Implementación del Plan Departamental-PDSV para una movilidad segura</t>
  </si>
  <si>
    <t>5.2</t>
  </si>
  <si>
    <t>5.2.1</t>
  </si>
  <si>
    <t>5.2.1.1</t>
  </si>
  <si>
    <t>5.2.1.1 Fortalecimiento de la articulación institucional</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</si>
  <si>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</si>
  <si>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</si>
  <si>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</si>
  <si>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</si>
  <si>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</si>
  <si>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Adelantar intervenciones en pro de la movilidad y seguridad vial  de manera conjunta y articulada con los siguientes actores: CRC, CIA, CEA, CDA y ONGs vinculadas al sector del tránsito y/o el transporte</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</si>
  <si>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</si>
  <si>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</si>
  <si>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</si>
  <si>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</si>
  <si>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</si>
  <si>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</si>
  <si>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</si>
  <si>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</si>
  <si>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</si>
  <si>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</si>
  <si>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</si>
  <si>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</si>
  <si>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</si>
  <si>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</si>
  <si>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</si>
  <si>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</si>
  <si>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5.2.1.2 Usuarios más seguros mediante el conocimientoUsuarios más seguros mediante el conocimiento</t>
  </si>
  <si>
    <t>Instituciones educativas adoptan en sus PEI de manera trasversal la movilidad y seguridad vial para salvar vidas</t>
  </si>
  <si>
    <t>Docentes de las instituciones educativas públicas y privadas del departamento cuentan con una capacitación pertinente y adecuada en cultura, seguridad vial y movilidad</t>
  </si>
  <si>
    <t>Proyectos de investigación en etapa inicial, asociados a los problemas de movilidad y seguridad vial liderados por universidades de la región</t>
  </si>
  <si>
    <t>Programa dirigido a conductores para prevenir el consumo de alcohol antes y durante la conducción</t>
  </si>
  <si>
    <t xml:space="preserve">Programa de capacitación dirigido a los conductores de vehículos de pasajeros, transporte escolar y de carga, que hacen parte de las empresas que operan en el departamento, para fortalecer sus competencias laborales </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</si>
  <si>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</si>
  <si>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</si>
  <si>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 xml:space="preserve">Motociclistas del departamento cuentan con una capacitación pertinente y adecuada en cultura, seguridad vial y movilidad </t>
  </si>
  <si>
    <t>5.2.1.3</t>
  </si>
  <si>
    <t>5.2.1.3 Infraestructura protectora de vidasInfraestructura protectora de vidas</t>
  </si>
  <si>
    <t>Comité consultivo de infraestructura vial, creado y en funcionamiento</t>
  </si>
  <si>
    <t>Mapa de siniestralidad departamental</t>
  </si>
  <si>
    <t>Instalación y mantenimiento de señales en las vías de segundo y tercer nivel del departamento con señalización</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</si>
  <si>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</si>
  <si>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</si>
  <si>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ante el   ierno Nacional del mejoramiento de la infraestructura de aeropuertos, líneas férreas y terminal de transportes en el Departamento</t>
  </si>
  <si>
    <t>Gestión del proceso de transferencia de mercancías de transporte terrestre a férreo</t>
  </si>
  <si>
    <t>Gestión de los estudios y diseños para el puerto fluvial de Norte de Santander sobre el río magdalena</t>
  </si>
  <si>
    <t>Gestión de los estudios para la construcción de la línea férrea que conecte el departamento con la red férrea nacional</t>
  </si>
  <si>
    <r>
      <t>Gestión</t>
    </r>
    <r>
      <rPr>
        <sz val="16"/>
        <color rgb="FF000000"/>
        <rFont val="Arial"/>
        <family val="2"/>
      </rPr>
      <t xml:space="preserve"> de los estudios y diseños para tráfico pesado en los cascos urbanos de los Municipios</t>
    </r>
  </si>
  <si>
    <t>5.2.1.4</t>
  </si>
  <si>
    <t>5.2.1.4 Vehículos más controlados para disminuir siniestros vialesVehículos más controlados para disminuir siniestros viales</t>
  </si>
  <si>
    <t xml:space="preserve">Programa operativo dirigido a los vehículos automotores que circulan por las vías del departamento con el fin de verificar el cumplimiento de las condiciones técnico-mecánicas </t>
  </si>
  <si>
    <t xml:space="preserve">Empresas de transporte urbano colectivo han sido auditadas con respecto al cumplimiento de los estándares de calidad exigidos, en el marco del Plan Estratégico de Seguridad Vial </t>
  </si>
  <si>
    <t>Censo de los vehículos automotores del departamento que ya cumplieron su vida útil con el fin de promover su ingreso al proceso de desintegración vehicular</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</si>
  <si>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</si>
  <si>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</si>
  <si>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</si>
  <si>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</si>
  <si>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</si>
  <si>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</si>
  <si>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</si>
  <si>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Registro mensual de victimas de siniestros viales en el departamento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</si>
  <si>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</si>
  <si>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</si>
  <si>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  Más Oportunidades para los Servicios Públicos Domiciliarios: Agua, Saneamiento Básico y Energía</t>
  </si>
  <si>
    <t>5.3</t>
  </si>
  <si>
    <t>5.3.1</t>
  </si>
  <si>
    <t>5.3.1.1</t>
  </si>
  <si>
    <t>5,3,1 Acceso a agua potable y saneamiento adecuado</t>
  </si>
  <si>
    <t>5.3.1.1 Consolidación del Acueducto Metropolitano</t>
  </si>
  <si>
    <t>% de las obras del Subproyecto 1 terminadas (Captación, desarenador, cuarto de bombeo y conducción Termotasajero - Portico)</t>
  </si>
  <si>
    <t>AGUAS</t>
  </si>
  <si>
    <t>% de las obras de los Subproyectos 3 y 4 terminadas (Planta de tratamiento el Pórtico y conducción y almacenamiento de Villa Rosario y Los Patios).</t>
  </si>
  <si>
    <t>Esquema Regional de Operación de la infraestructura del Proyecto del Acueducto Metropolitano de Cúcuta, Villa del Rosario y Los Patios implementado.</t>
  </si>
  <si>
    <t>5.3.1.2</t>
  </si>
  <si>
    <t>5.3.1.2 Optimización de Sistemas de acueductos y/o alcantarillados Urbanos y Rurales</t>
  </si>
  <si>
    <t xml:space="preserve">Diseños de sistemas de acueducto y alcantarillado Urbano y rural </t>
  </si>
  <si>
    <t>Acueductos y alcantarillados urbano y rural optimizados</t>
  </si>
  <si>
    <t>Estudios y Diseños y/o construcción de proyectos de soluciones individuales rurales, PDET</t>
  </si>
  <si>
    <t>Estudios y/o Construcción de proyectos de optimización de acueductos y/o alcantarillados urbanos y/o rurales en Municipios PDET</t>
  </si>
  <si>
    <t>5.3.1.3</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</si>
  <si>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</si>
  <si>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</si>
  <si>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</si>
  <si>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5.3.2</t>
  </si>
  <si>
    <t>5.3.2.1</t>
  </si>
  <si>
    <t xml:space="preserve">5.3.2.1 Impulso a estrategias asociativas para la recolección y disposición de residuos sólidos </t>
  </si>
  <si>
    <t>Estrategias de esquemas asociativos subregionales para la recolección y aprovechamiento de residuos sólidos impulsados</t>
  </si>
  <si>
    <t>5.3.2.2</t>
  </si>
  <si>
    <t>5.3.2.2 Fortalecimiento de la gestión institucional de la prestación de los servicios de Agua Potable y Saneamiento Básico</t>
  </si>
  <si>
    <t>Municipios con Acompañamiento en la implementación de estrategias de fortalecimiento, aseguramiento de la prestación y/o transformación de los prestadores de los servicios de Agua Potable y Saneamiento Básico urbanos y/o rurales</t>
  </si>
  <si>
    <t>Municipios con asistencia en la Implementación de las estrategias de monitoreo, seguimiento y control y/o en el cumplimiento normativo del sector de APSB</t>
  </si>
  <si>
    <t>5.3.2.3</t>
  </si>
  <si>
    <t>5.3.2.3 Gestión Social, Plan Ambiental y Gestión del Riesgo en el Sector de APSB</t>
  </si>
  <si>
    <t>Plan de Gestión social del Sector de APSB implementado.</t>
  </si>
  <si>
    <t>Plan Ambiental del Sector de APSB implementado.</t>
  </si>
  <si>
    <t>Plan de Gestión del Riesgo del Sector de APSB implementado.</t>
  </si>
  <si>
    <t>6. Productividad</t>
  </si>
  <si>
    <t>6.1 Más Oportunidades para lo Agropecuario, Pesca y Plantaciones Forestales</t>
  </si>
  <si>
    <t xml:space="preserve">6,1,1 Investigación Agropecuaria y Adopción de Tecnología </t>
  </si>
  <si>
    <t>6.</t>
  </si>
  <si>
    <t>6.1</t>
  </si>
  <si>
    <t>6.1.1</t>
  </si>
  <si>
    <t>6.1.1.1</t>
  </si>
  <si>
    <t>6.1.1.1 Desarrollo tecnológico</t>
  </si>
  <si>
    <t>Proyectos de investigación gestionados y/o apoyados, de impacto en los sectores agropecuario y agroindustrial</t>
  </si>
  <si>
    <t>AGRICULTURA</t>
  </si>
  <si>
    <t>6.1.1.2</t>
  </si>
  <si>
    <t>6.1.1.2 Extensión Agropecuaria</t>
  </si>
  <si>
    <t>Plan Departamental de Extensión Agropecuaria PDEA, formulado, aprobado e implementado</t>
  </si>
  <si>
    <t>6,1,2  Acceso al Crédito y Financiamiento de Proyectos Productivos</t>
  </si>
  <si>
    <t>6.1.2</t>
  </si>
  <si>
    <t>6.1.2.1</t>
  </si>
  <si>
    <t>6.1.2.1 Acceso a financiamiento, productos y servicios agropecuarios</t>
  </si>
  <si>
    <t>Fondo complementario de garantías del sector agropecuario y rural capitalizado</t>
  </si>
  <si>
    <t>6, 1, 3 Norte de Santander Productivo, Sostenible e Incluyente</t>
  </si>
  <si>
    <t>6.1.3</t>
  </si>
  <si>
    <t>6.1.3.1</t>
  </si>
  <si>
    <t>6.1.3.1 Fortalecimiento de los sistemas productivos agropecuarios</t>
  </si>
  <si>
    <t>Proyectos productivos agrícolas y/o pecuarios presentados a través de Convocatorias</t>
  </si>
  <si>
    <t>Proyectos productivos  gestionados y fortalecidos a través de recursos del Sistema General de Regalías</t>
  </si>
  <si>
    <t>Proyectos productivos con enfoque territorial gestionados y/o apoyados</t>
  </si>
  <si>
    <t>Proyectos productivos agropecuarios o agroindustriales gestionados y/o apoyados</t>
  </si>
  <si>
    <t>6.1.3.2</t>
  </si>
  <si>
    <t>6.1.3.2 Apoyo a poblaciones productivas con enfoque diferencial</t>
  </si>
  <si>
    <t>Proyectos productivos con jóvenes rurales gestionados y/o apoyados</t>
  </si>
  <si>
    <t>Proyectos productivos con mujeres rurales gestionados y/o apoyados</t>
  </si>
  <si>
    <t>Proyectos productivos con población víctima gestionados y/o apoyados</t>
  </si>
  <si>
    <t>6.1.3.3</t>
  </si>
  <si>
    <t>6.1.3.3 Incremento y mejoramiento de renglones tradicionales</t>
  </si>
  <si>
    <t>Hectáreas de café sembradas y/o mejoradas</t>
  </si>
  <si>
    <t>Hectáreas de cacao sembradas y/o  mejoradas</t>
  </si>
  <si>
    <t>Proyectos gestionados y/o apoyados para mejorar la producción de arroz</t>
  </si>
  <si>
    <t>6.1.3.4</t>
  </si>
  <si>
    <t>6.1.3.4 Promoción del agro</t>
  </si>
  <si>
    <t>Eventos y/o ferias de agro negocios apoyadas</t>
  </si>
  <si>
    <t>6.1.3.5</t>
  </si>
  <si>
    <t>6.1.3.5 Evaluaciones Agropecuarias por Consenso</t>
  </si>
  <si>
    <t>Evaluaciones agropecuarias municipales EVA realizadas</t>
  </si>
  <si>
    <t>6.1.3.6</t>
  </si>
  <si>
    <t>6.1.3.6 Plan de Seguridad Alimentaria y Nutricional</t>
  </si>
  <si>
    <t>Plan de Seguridad Alimentaria y Nutricional Formulado</t>
  </si>
  <si>
    <t>6, 1, 4 Infraestructura Productiva para el Desarrollo Agropecuario</t>
  </si>
  <si>
    <t>6.1.4</t>
  </si>
  <si>
    <t>6.1.4.1</t>
  </si>
  <si>
    <t>6.1.4.1 Infraestructura productiva agrícola y pecuaria</t>
  </si>
  <si>
    <t>Proyectos de infraestructura productiva gestionados y/o apoyados para fortalecer las cadenas de valor</t>
  </si>
  <si>
    <t>Distritos de riego construidos y/o rehabilitados</t>
  </si>
  <si>
    <t>6, 1, 5 Formalización de la Propiedad Rural</t>
  </si>
  <si>
    <t>6.1.5</t>
  </si>
  <si>
    <t>6.1.5.1</t>
  </si>
  <si>
    <t>6.1.5.1 Formalización de la propiedad rural</t>
  </si>
  <si>
    <t>Predios rurales gestionados y/o apoyados en el proceso de titulación</t>
  </si>
  <si>
    <t>Sistema catastral gestionado y/o implementado</t>
  </si>
  <si>
    <t>6, 1, 6 Creemos en la Institucionalidad</t>
  </si>
  <si>
    <t>6.1.6</t>
  </si>
  <si>
    <t>6.1.6.1</t>
  </si>
  <si>
    <t>6.1.6.1 Cooperación y articulación interinstitucional</t>
  </si>
  <si>
    <t>Acciones de articulación interinstitucional realizadas</t>
  </si>
  <si>
    <t>6, 1, 7 Certificación para la Agricultura</t>
  </si>
  <si>
    <t>6.1.7</t>
  </si>
  <si>
    <t>6.1.7.1</t>
  </si>
  <si>
    <t>6.1.7.1 Buenas prácticas en la producción  primaria</t>
  </si>
  <si>
    <t>Sistema apoyado para la producción de productos inocuos</t>
  </si>
  <si>
    <t>6, 1, 8 Sostenibilidad de la Actividad Forestal</t>
  </si>
  <si>
    <t>6.1.8</t>
  </si>
  <si>
    <t>6.1.8.1</t>
  </si>
  <si>
    <t>6.1.8.1 Desarrollo del sector forestal</t>
  </si>
  <si>
    <t>Talleres para sensibilizar y fortalecer las capacidades del sector forestal</t>
  </si>
  <si>
    <t>Municipios con establecimiento de especies forestales</t>
  </si>
  <si>
    <t>6, 1, 9 El PDET es de Todos</t>
  </si>
  <si>
    <t>6.1.9</t>
  </si>
  <si>
    <t>6.1.9.1</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</si>
  <si>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</si>
  <si>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</si>
  <si>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</si>
  <si>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</si>
  <si>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t>
  </si>
  <si>
    <t>6.2.1</t>
  </si>
  <si>
    <t>6.2.1.1</t>
  </si>
  <si>
    <t>6.2.1.1 Norte de Santander destino turístico</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</si>
  <si>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</si>
  <si>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</si>
  <si>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</si>
  <si>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</si>
  <si>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</si>
  <si>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</si>
  <si>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Publicaciones sobre turismo cultural (historia, folklore, costumbres, gastronomía, música, literatura, religión, etc)</t>
  </si>
  <si>
    <t>6.2.1.2</t>
  </si>
  <si>
    <t>6.2.1.2 Prevención y control de ESCNNA</t>
  </si>
  <si>
    <t>Campañas de prevención de ESCNNA (una por año)</t>
  </si>
  <si>
    <t>6.2.2 Condiciones institucionales para el impulso al sector turismo</t>
  </si>
  <si>
    <t>6.2.2</t>
  </si>
  <si>
    <t>6.2.2.1</t>
  </si>
  <si>
    <t>6.2.2.1 Fortalecimiento institucional del turismo</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</si>
  <si>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</si>
  <si>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</si>
  <si>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</si>
  <si>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</si>
  <si>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</si>
  <si>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</si>
  <si>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 Productividad turística regional</t>
  </si>
  <si>
    <t>6.2.3</t>
  </si>
  <si>
    <t>6.2.3.1</t>
  </si>
  <si>
    <t>6.2.3.1 Más y Mejor infraestructura, para el turismo</t>
  </si>
  <si>
    <t>Promoción divulgación de la construcción del Centro de Convenciones</t>
  </si>
  <si>
    <t>Proyectos de infraestructura turística apoyados</t>
  </si>
  <si>
    <t>6.2.3.2</t>
  </si>
  <si>
    <t>6.2.3.2 Fortalecimiento del Capital Humano para el turismo</t>
  </si>
  <si>
    <t>Municipios con apoyo de iniciativas de artesanos</t>
  </si>
  <si>
    <t>Talleres de formación dirigidos a actores de la cadena turística</t>
  </si>
  <si>
    <t>Implementación Programa Colegios amigos del Turismo (emprendimientos en turismo naranja)</t>
  </si>
  <si>
    <t>6.3 Más Oportunidades para el Emprendimiento</t>
  </si>
  <si>
    <t>6.3.1  Fortalecimiento y desarrollo de actividades para promover el emprendimiento y generación de empleo en Norte de Santander</t>
  </si>
  <si>
    <t>6.3</t>
  </si>
  <si>
    <t>6.3.1</t>
  </si>
  <si>
    <t>6.3.1.1</t>
  </si>
  <si>
    <t xml:space="preserve">6.3.1.1 Asesoramiento y acompañamiento a emprendedores </t>
  </si>
  <si>
    <t>Programa de asesoramiento y acompañamiento a emprendedores en las etapas de ideación, pre-incubación, incubación y aceleración creado</t>
  </si>
  <si>
    <t>ECONÓMICO</t>
  </si>
  <si>
    <t>Iniciativas de emprendimientos creativos y culturales (Economía Naranja) promocionadas</t>
  </si>
  <si>
    <t>6.3.1.2</t>
  </si>
  <si>
    <t xml:space="preserve">6.3.1.2 Impulso a emprendimientos con la participación del sector público, privado y academia </t>
  </si>
  <si>
    <t>Ruta del Emprendimiento e innovación creada</t>
  </si>
  <si>
    <t>Sistema de información de emprendimiento del departamento creado</t>
  </si>
  <si>
    <t>Estrategias para promocionar el fortalecimiento de los Ecosistema de Innovación y Emprendimiento virtual</t>
  </si>
  <si>
    <t>6,3,2 Fortalecimiento y financiamiento para la creación de emprendimientos</t>
  </si>
  <si>
    <t>6.3.2</t>
  </si>
  <si>
    <t>6.3.2.1</t>
  </si>
  <si>
    <t>6.3.2.1 Fondo departamental para el acceso a crédito para emprendedores</t>
  </si>
  <si>
    <t>Créditos para fortalecimiento y aceleración de emprendimientos</t>
  </si>
  <si>
    <t>Emprendimientos apoyados financiera y/o comercialmente</t>
  </si>
  <si>
    <t>6.3.2.2</t>
  </si>
  <si>
    <t>6.3.2.2 Desarrollo y promoción de actividades para el emprendimiento</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</si>
  <si>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</si>
  <si>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</si>
  <si>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</si>
  <si>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</si>
  <si>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6.3.2.3 Alianzas público privadas para el emprendimiento</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</si>
  <si>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</si>
  <si>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</si>
  <si>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</si>
  <si>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 Más Oportunidades para la Ciencia, Tecnología e Innovación CTI</t>
  </si>
  <si>
    <t>6,4,1 implementación políticas y estrategias para el desarrollo de actividades de ciencia, tecnología e innovación en Norte de Santander</t>
  </si>
  <si>
    <t>6.4</t>
  </si>
  <si>
    <t>6.4.1</t>
  </si>
  <si>
    <t>6.4.1.1</t>
  </si>
  <si>
    <t xml:space="preserve">6.4.1.1 Apuestas en sectores con una mayor intensidad tecnológica </t>
  </si>
  <si>
    <t>Política pública de innovación para el Norte de Santander elaborada e implementada</t>
  </si>
  <si>
    <t>Iniciativas apoyadas que permitan generar capacidades de innovación de los empresarios de Norte de Santander</t>
  </si>
  <si>
    <t>6.4.1.2</t>
  </si>
  <si>
    <t>6.4.1.2 Dinamización de la ciencia, tecnología e innovación</t>
  </si>
  <si>
    <t>Creación del Banco de Proyectos de CTeI</t>
  </si>
  <si>
    <t>Apoyo al programa de Spin-Off e innovación</t>
  </si>
  <si>
    <t>Implementar un nuevo modelo de competitividad “Diamante de la Competitividad”.</t>
  </si>
  <si>
    <t>6,4,2 Impulsar y fortalecer la infraestructura tecnológica e innovación para la competitividad de Norte de Santander</t>
  </si>
  <si>
    <t>6.4.2</t>
  </si>
  <si>
    <t>6.4.2.1</t>
  </si>
  <si>
    <t>6.4.2.1 Centros de desarrollo tecnológico- productivos</t>
  </si>
  <si>
    <t>Centro de Innovación y Productividad apoyado</t>
  </si>
  <si>
    <t>Programa de incubación de empresas de base tecnológica apoyado en su operación</t>
  </si>
  <si>
    <t>6.4.2.2</t>
  </si>
  <si>
    <t xml:space="preserve">6.4.2.2 Articulación para el desarrollo e innovación de los sectores productivos </t>
  </si>
  <si>
    <t>Estrategia para la promoción de la propiedad intelectual y la generación de patentes apoyada</t>
  </si>
  <si>
    <t>Iniciativa de transferencia de conocimiento y tecnología de la academia a la base industrial apoyada</t>
  </si>
  <si>
    <t xml:space="preserve">6.4.3 Formación de capital humano de alto nivel para doctorado y maestría investigativa e iniciación a la investigación en jóvenes investigadores </t>
  </si>
  <si>
    <t>6.4.3</t>
  </si>
  <si>
    <t>6.4.3.1</t>
  </si>
  <si>
    <t xml:space="preserve">6.4.3.1 Generación del conocimiento para la CTeI </t>
  </si>
  <si>
    <t xml:space="preserve">Propuestas de maestrantes y doctores adoptadas e implementadas en los sectores estratégicos del departamento </t>
  </si>
  <si>
    <t>TIC</t>
  </si>
  <si>
    <t>Proyectos de investigación de jóvenes investigadores adoptados e implementados en los sectores estratégicos del departamento.</t>
  </si>
  <si>
    <t>6,4,4 Proyectos de Ciencia, Tecnología e Innovación para los diferentes Sectores</t>
  </si>
  <si>
    <t>6.4.4</t>
  </si>
  <si>
    <t>6.4.4.1</t>
  </si>
  <si>
    <t>6.4.4.1 Proyectos con componente TIC</t>
  </si>
  <si>
    <t>Proyectos con componente TIC para la investigación en el Agro</t>
  </si>
  <si>
    <t>Proyecto con componente de innovación para MIPYMES</t>
  </si>
  <si>
    <t>6.5 Más Oportunidades para la Minería</t>
  </si>
  <si>
    <t xml:space="preserve">6,5,1 Fortalecimiento de los procesos del sector minero energético </t>
  </si>
  <si>
    <t>6.5</t>
  </si>
  <si>
    <t>6.5.1</t>
  </si>
  <si>
    <t>6.5.1.1</t>
  </si>
  <si>
    <t>6.5.1.1 Acompañamiento en el proceso de formalización de la actividad minera de carbón y arcilla</t>
  </si>
  <si>
    <t>Unidades de producción minera de carbón y arcilla acompañadas, para que lleguen a los grados 2 y 3 de formalización de la actividad (minería formal y minería formal avanzada)</t>
  </si>
  <si>
    <t>6.5.1.2</t>
  </si>
  <si>
    <t>6.5.1.2 Apoyo y fortalecimiento de la actividad minera</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</si>
  <si>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</si>
  <si>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</si>
  <si>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</si>
  <si>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</si>
  <si>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</si>
  <si>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 xml:space="preserve">6,5,2 Apoyo y gestión para mejorar la productividad del sector minero energético </t>
  </si>
  <si>
    <t>6.5.2</t>
  </si>
  <si>
    <t>6.5.2.1</t>
  </si>
  <si>
    <t>6.5.2.1 Promoción del desarrollo y la competitividad de la industria minero-energética</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</si>
  <si>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</si>
  <si>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</si>
  <si>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</si>
  <si>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</si>
  <si>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6.5.2.2 Gas Domiciliario</t>
  </si>
  <si>
    <t>Incremento de la cobertura del servicio de gas domiciliario del departamento (6 municipios)</t>
  </si>
  <si>
    <t>6.5.2.3</t>
  </si>
  <si>
    <t>6.5.2.3 Nuevas fuentes de energía</t>
  </si>
  <si>
    <t>Proyectos diseñados, formulados y/o ejecutados con utilización de energías alternativas y/o renovables</t>
  </si>
  <si>
    <t>6.6 Más Oportunidades para las Tecnologías de la Información y las Comunicaciones TIC</t>
  </si>
  <si>
    <t>6,6,1 Empoderamiento Ciudadano en uso y apropiación TIC</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</si>
  <si>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</si>
  <si>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</si>
  <si>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</si>
  <si>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</si>
  <si>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</si>
  <si>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</si>
  <si>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</si>
  <si>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</si>
  <si>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</si>
  <si>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</si>
  <si>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</si>
  <si>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</si>
  <si>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</si>
  <si>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</si>
  <si>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</si>
  <si>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</si>
  <si>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</si>
  <si>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 Plataformas, Sistemas de Información y aplicaciones para los diferentes sectores priorizados</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</si>
  <si>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</si>
  <si>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</si>
  <si>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</si>
  <si>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</si>
  <si>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</si>
  <si>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</si>
  <si>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</si>
  <si>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</si>
  <si>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</si>
  <si>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</si>
  <si>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 Infraestructura Tecnológica y Conectividad</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</si>
  <si>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</si>
  <si>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</si>
  <si>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</si>
  <si>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</si>
  <si>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</si>
  <si>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</si>
  <si>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</si>
  <si>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</si>
  <si>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</si>
  <si>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</si>
  <si>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</si>
  <si>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</si>
  <si>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</si>
  <si>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</si>
  <si>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</si>
  <si>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</si>
  <si>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</si>
  <si>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 Transformación Digital Territorial</t>
  </si>
  <si>
    <t>6.6.4</t>
  </si>
  <si>
    <t>6.6.4.1</t>
  </si>
  <si>
    <t>6.6.4.1 Fortalecimiento Institucional con Gobierno Digital</t>
  </si>
  <si>
    <t xml:space="preserve">Trámites, servicios u OPAs totalmente en línea </t>
  </si>
  <si>
    <t xml:space="preserve">Procesos administrativos optimizados con el uso de TIC </t>
  </si>
  <si>
    <t xml:space="preserve">Conjuntos de Datos Abiertos de la entidad consultados y aprovechados por el ciudadano para toma de decisiones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</si>
  <si>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</si>
  <si>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</si>
  <si>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</si>
  <si>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</si>
  <si>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</si>
  <si>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</si>
  <si>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</si>
  <si>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</si>
  <si>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</si>
  <si>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</si>
  <si>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</si>
  <si>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</si>
  <si>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</si>
  <si>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6.7</t>
  </si>
  <si>
    <t>6.7.1</t>
  </si>
  <si>
    <t>6.7.1.1</t>
  </si>
  <si>
    <t xml:space="preserve">6.7.1.1 Diversificación de productos de mercado y actividad productiva </t>
  </si>
  <si>
    <t>Programa de asesoramiento y acompañamiento a mipymes creado para diversificación de su producto</t>
  </si>
  <si>
    <t>Estrategia para incentivar la promoción de la transferencia de conocimiento empresarial</t>
  </si>
  <si>
    <t>6.7.1.2</t>
  </si>
  <si>
    <t xml:space="preserve">6.7.1.2 Iniciativas Clúster </t>
  </si>
  <si>
    <t>Proyectos de iniciativas clúster del sector empresarial de Norte de Santander apoyados</t>
  </si>
  <si>
    <t>Estrategias a nivel departamental de promoción de la Industria y consumo local implementadas.</t>
  </si>
  <si>
    <t>6.7.1.3</t>
  </si>
  <si>
    <t xml:space="preserve">6.7.1.3 Fortalecimiento a microempresarios </t>
  </si>
  <si>
    <t>Microempresarios capacitados en innovación, asociatividad, gestión administrativa, comercial, financiera y/o tecnológica, priorizando en población vulnerable</t>
  </si>
  <si>
    <t>Iniciativas de formalización empresarial y/o laboral apoyadas</t>
  </si>
  <si>
    <t>6,7,2 Acceso al crédito y promoción de inversión para el desarrollo empresarial</t>
  </si>
  <si>
    <t>6.7.2</t>
  </si>
  <si>
    <t>6.7.2.1</t>
  </si>
  <si>
    <t>6.7.2.1 Apoyo financiero para el fortalecimiento del sector empresarial</t>
  </si>
  <si>
    <t>Fondo complementario de Garantías para el sector empresarial creado</t>
  </si>
  <si>
    <t xml:space="preserve">Mipymes con acceso a líneas de apalancamiento financiero </t>
  </si>
  <si>
    <t>6.7.2.2</t>
  </si>
  <si>
    <t>6.7.2.2  Promoción y posicionamiento de los sectores productivos de Norte de Santander</t>
  </si>
  <si>
    <t>Evento como vitrina internacional para el impulso y promoción de los sectores productivos realizado</t>
  </si>
  <si>
    <t>Eventos y/o ferias regionales y nacionales de los principales sectores productivos del departamento promocionados</t>
  </si>
  <si>
    <t>6.7.2.3</t>
  </si>
  <si>
    <t>6.7.2.3 Promoción y fortalecimiento de la Agencia de Inversión de Norte de Santander</t>
  </si>
  <si>
    <t>Estrategia apoyada para el fortalecimiento y promoción de la Agencia de Inversión de Norte de Santander</t>
  </si>
  <si>
    <t xml:space="preserve">Campañas para la promoción de las Zonas Económicas y Sociales Especiales ZESE </t>
  </si>
  <si>
    <t>6.8 Más Oportunidades para la Industria, el Comercio y Servicios</t>
  </si>
  <si>
    <t>6,8,1 Fortalecimiento del tejido empresarial e industrial del departamento</t>
  </si>
  <si>
    <t>6.8</t>
  </si>
  <si>
    <t>6.8.1</t>
  </si>
  <si>
    <t>6.8.1.1</t>
  </si>
  <si>
    <t xml:space="preserve">6.8.1.1 Fortalecimiento de la  base empresarial e industrial de Norte de Santander </t>
  </si>
  <si>
    <t>Iniciativas apoyadas para el desarrollo y transferencia de modelos tecnológicos de producción industrial, en los sectores estratégicos del departamento.</t>
  </si>
  <si>
    <t>Estrategias comerciales promocionadas a partir de una marca región y sello territorial.</t>
  </si>
  <si>
    <t>6.8.1.2</t>
  </si>
  <si>
    <t>6.8.1.2 Apoyo y fortalecimiento a las empresas industriales del régimen franco</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</si>
  <si>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</si>
  <si>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</si>
  <si>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</si>
  <si>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</si>
  <si>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</si>
  <si>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</si>
  <si>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</si>
  <si>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</si>
  <si>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6.8.2</t>
  </si>
  <si>
    <t>6.8.2.1</t>
  </si>
  <si>
    <t xml:space="preserve">6.8.2.1 Crecimiento y desarrollo regional sostenible  </t>
  </si>
  <si>
    <t>Estrategia implementada para la generación de las condiciones que faciliten la exportación de productos y servicios no tradicionales mediante los sectores público - privados y académicos.</t>
  </si>
  <si>
    <t>Estrategias que permitan el proceso de  internacionalización de los sectores productivos apoyadas</t>
  </si>
  <si>
    <t>Acompañamiento a estrategias de  alianzas logísticas que se desarrollen en el departamento</t>
  </si>
  <si>
    <t>Aunar esfuerzos que permitan el fortalecimiento de Promotoras de Inversión</t>
  </si>
  <si>
    <t>6.8.2.2</t>
  </si>
  <si>
    <t xml:space="preserve">6.8.2.2 Internacionalización como fuente de desarrollo </t>
  </si>
  <si>
    <t>Estrategias comerciales promocionadas para generar una cultura exportadora en los sectores productivos del departamento</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</si>
  <si>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</si>
  <si>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</si>
  <si>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</si>
  <si>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</si>
  <si>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</si>
  <si>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6.8.2.3 Centros de investigación y/o desarrollo tecnológico</t>
  </si>
  <si>
    <t xml:space="preserve">Distrito de la Innovación y el Emprendimiento fundado (articulación del sector privado y público) </t>
  </si>
  <si>
    <t>6,8,3  Empleo digno y decente para la productividad</t>
  </si>
  <si>
    <t>6.8.3</t>
  </si>
  <si>
    <t>6.8.3.1</t>
  </si>
  <si>
    <t>6.8.3.1 Empleo decente</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</si>
  <si>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</si>
  <si>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</si>
  <si>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</si>
  <si>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</si>
  <si>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</si>
  <si>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</si>
  <si>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</si>
  <si>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Meta Producto 
1 trimestre</t>
  </si>
  <si>
    <t>Meta Producto 
2 trimestre</t>
  </si>
  <si>
    <t>Meta Producto 
3 trimestre</t>
  </si>
  <si>
    <t>Meta Producto 
4 trimestre</t>
  </si>
  <si>
    <t>INVERSIÓN EN MILLONES DE PESOS AÑO 2020</t>
  </si>
  <si>
    <t>INVERSIÓN EN MILLONES DE PESOS 1 TRIMESTRE 2020</t>
  </si>
  <si>
    <t>INVERSIÓN EN MILLONES DE PESOS 2 TRIMESTRE 2020</t>
  </si>
  <si>
    <t>INVERSIÓN EN MILLONES DE PESOS 3 TRIMESTRE 2020</t>
  </si>
  <si>
    <t>INVERSIÓN EN MILLONES DE PESOS 4 TRIMESTRE 2020</t>
  </si>
  <si>
    <t>EJE ESTRATÈGICO</t>
  </si>
  <si>
    <t>PLAN DE DESARROLLO 2020-2023 "MÀS OPORTUNIDADES PARA TODOS"</t>
  </si>
  <si>
    <t>LÌNEA ESTRATÈGICA</t>
  </si>
  <si>
    <t>aaaa-mm-dd</t>
  </si>
  <si>
    <t>SUB-PROGRAMA</t>
  </si>
  <si>
    <t>Nº Meta PDD</t>
  </si>
  <si>
    <t>OBSERVACIONES</t>
  </si>
  <si>
    <t>Meta Producto 
2020</t>
  </si>
  <si>
    <t>Meta Producto 
1er  TRIMESTRE 
2020</t>
  </si>
  <si>
    <t>Meta Producto 
2do  TRIMESTRE 
2020</t>
  </si>
  <si>
    <t>Meta Producto 
3er  TRIMESTRE 
2020</t>
  </si>
  <si>
    <t>Meta Producto 
4to  TRIMESTRE 
2020</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</si>
  <si>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</si>
  <si>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</si>
  <si>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</si>
  <si>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</si>
  <si>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</si>
  <si>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</si>
  <si>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</si>
  <si>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</si>
  <si>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</si>
  <si>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</si>
  <si>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Municipios con  desarrollo de programas para garantizar los derechos sexuales y los derechos reproductivos con prioridad en los municipos PDET.</t>
  </si>
  <si>
    <t>Municipios con vigilancia a la ruta de atención integral de violencias con enfásis en la atención a los efectos colaterales del COVID-19 incluidos los mucipios PDET.</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</si>
  <si>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</si>
  <si>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</si>
  <si>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</si>
  <si>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</si>
  <si>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</si>
  <si>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</si>
  <si>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</si>
  <si>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</si>
  <si>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</si>
  <si>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</si>
  <si>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</si>
  <si>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</si>
  <si>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</si>
  <si>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</si>
  <si>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</si>
  <si>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</si>
  <si>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</si>
  <si>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</si>
  <si>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</si>
  <si>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</si>
  <si>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</si>
  <si>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</si>
  <si>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</si>
  <si>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</si>
  <si>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</si>
  <si>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</si>
  <si>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</si>
  <si>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</si>
  <si>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</si>
  <si>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</si>
  <si>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</si>
  <si>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</si>
  <si>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</si>
  <si>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</si>
  <si>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</si>
  <si>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</si>
  <si>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</si>
  <si>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</si>
  <si>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</si>
  <si>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</si>
  <si>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</si>
  <si>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</si>
  <si>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</si>
  <si>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</si>
  <si>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</si>
  <si>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</si>
  <si>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</si>
  <si>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</si>
  <si>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</si>
  <si>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</si>
  <si>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</si>
  <si>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</si>
  <si>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</si>
  <si>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</si>
  <si>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</si>
  <si>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</si>
  <si>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</si>
  <si>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</si>
  <si>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</si>
  <si>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</si>
  <si>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</si>
  <si>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</si>
  <si>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</si>
  <si>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</si>
  <si>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</si>
  <si>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</si>
  <si>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</si>
  <si>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</si>
  <si>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</si>
  <si>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</si>
  <si>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</si>
  <si>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</si>
  <si>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</si>
  <si>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</si>
  <si>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</si>
  <si>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</si>
  <si>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</si>
  <si>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</si>
  <si>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</si>
  <si>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</si>
  <si>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</si>
  <si>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</si>
  <si>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</si>
  <si>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</si>
  <si>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</si>
  <si>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</si>
  <si>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</si>
  <si>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</si>
  <si>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</si>
  <si>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</si>
  <si>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</si>
  <si>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</si>
  <si>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</si>
  <si>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</si>
  <si>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</si>
  <si>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</si>
  <si>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</si>
  <si>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</si>
  <si>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</si>
  <si>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</si>
  <si>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</si>
  <si>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</si>
  <si>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</si>
  <si>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</si>
  <si>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</si>
  <si>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</si>
  <si>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</si>
  <si>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</si>
  <si>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IDS20</t>
  </si>
  <si>
    <t>IDS21</t>
  </si>
  <si>
    <t>IDS22</t>
  </si>
  <si>
    <t>IDS23</t>
  </si>
  <si>
    <t>IDS24</t>
  </si>
  <si>
    <t>IDS25</t>
  </si>
  <si>
    <t>IDS26</t>
  </si>
  <si>
    <t>IDS27</t>
  </si>
  <si>
    <t>IDS28</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</si>
  <si>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</si>
  <si>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</si>
  <si>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</si>
  <si>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</si>
  <si>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</si>
  <si>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</si>
  <si>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</si>
  <si>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</si>
  <si>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</si>
  <si>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</si>
  <si>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</si>
  <si>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</si>
  <si>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</si>
  <si>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</si>
  <si>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</si>
  <si>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</si>
  <si>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</si>
  <si>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</si>
  <si>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</si>
  <si>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</si>
  <si>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</si>
  <si>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</si>
  <si>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</si>
  <si>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</si>
  <si>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</si>
  <si>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</si>
  <si>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</si>
  <si>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</si>
  <si>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</si>
  <si>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</si>
  <si>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</si>
  <si>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</si>
  <si>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</si>
  <si>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</si>
  <si>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</si>
  <si>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</si>
  <si>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</si>
  <si>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</si>
  <si>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</si>
  <si>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</si>
  <si>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</si>
  <si>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</si>
  <si>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</si>
  <si>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</si>
  <si>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</si>
  <si>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</si>
  <si>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</si>
  <si>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</si>
  <si>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</si>
  <si>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</si>
  <si>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</si>
  <si>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</si>
  <si>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</si>
  <si>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</si>
  <si>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</si>
  <si>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</si>
  <si>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</si>
  <si>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</si>
  <si>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</si>
  <si>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</si>
  <si>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</si>
  <si>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</si>
  <si>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</si>
  <si>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</si>
  <si>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</si>
  <si>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</si>
  <si>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</si>
  <si>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</si>
  <si>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</si>
  <si>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</si>
  <si>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</si>
  <si>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</si>
  <si>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</si>
  <si>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</si>
  <si>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</si>
  <si>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</si>
  <si>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</si>
  <si>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</si>
  <si>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</si>
  <si>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</si>
  <si>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</si>
  <si>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</si>
  <si>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</si>
  <si>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</si>
  <si>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</si>
  <si>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</si>
  <si>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</si>
  <si>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</si>
  <si>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</si>
  <si>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</si>
  <si>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</si>
  <si>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</si>
  <si>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</si>
  <si>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</si>
  <si>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</si>
  <si>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</si>
  <si>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</si>
  <si>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</si>
  <si>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</si>
  <si>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</si>
  <si>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</si>
  <si>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</si>
  <si>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</si>
  <si>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</si>
  <si>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</si>
  <si>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</si>
  <si>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</si>
  <si>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</si>
  <si>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</si>
  <si>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</si>
  <si>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</si>
  <si>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</si>
  <si>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</si>
  <si>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</si>
  <si>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</si>
  <si>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</si>
  <si>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</si>
  <si>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</si>
  <si>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</si>
  <si>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</si>
  <si>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</si>
  <si>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</si>
  <si>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</si>
  <si>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</si>
  <si>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</si>
  <si>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</si>
  <si>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</si>
  <si>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</si>
  <si>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</si>
  <si>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</si>
  <si>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</si>
  <si>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</si>
  <si>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</si>
  <si>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</si>
  <si>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</si>
  <si>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</si>
  <si>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</si>
  <si>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</si>
  <si>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</si>
  <si>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</si>
  <si>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</si>
  <si>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</si>
  <si>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</si>
  <si>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</si>
  <si>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</si>
  <si>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</si>
  <si>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</si>
  <si>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</si>
  <si>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</si>
  <si>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</si>
  <si>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</si>
  <si>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</si>
  <si>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</si>
  <si>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</si>
  <si>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</si>
  <si>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</si>
  <si>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</si>
  <si>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</si>
  <si>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</si>
  <si>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</si>
  <si>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</si>
  <si>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</si>
  <si>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</si>
  <si>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</si>
  <si>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</si>
  <si>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</si>
  <si>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</si>
  <si>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</si>
  <si>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</si>
  <si>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</si>
  <si>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</si>
  <si>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</si>
  <si>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</si>
  <si>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</si>
  <si>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</si>
  <si>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</si>
  <si>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</si>
  <si>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</si>
  <si>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</si>
  <si>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</si>
  <si>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</si>
  <si>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</si>
  <si>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</si>
  <si>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</si>
  <si>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</si>
  <si>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</si>
  <si>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</si>
  <si>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</si>
  <si>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</si>
  <si>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</si>
  <si>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</si>
  <si>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</si>
  <si>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</si>
  <si>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</si>
  <si>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</si>
  <si>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</si>
  <si>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</si>
  <si>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</si>
  <si>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</si>
  <si>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</si>
  <si>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</si>
  <si>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</si>
  <si>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</si>
  <si>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</si>
  <si>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</si>
  <si>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</si>
  <si>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</si>
  <si>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</si>
  <si>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</si>
  <si>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</si>
  <si>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</si>
  <si>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</si>
  <si>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</si>
  <si>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</si>
  <si>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</si>
  <si>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</si>
  <si>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</si>
  <si>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</si>
  <si>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</si>
  <si>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</si>
  <si>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</si>
  <si>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</si>
  <si>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</si>
  <si>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</si>
  <si>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</si>
  <si>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</si>
  <si>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</si>
  <si>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</si>
  <si>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</si>
  <si>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</si>
  <si>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</si>
  <si>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</si>
  <si>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</si>
  <si>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</si>
  <si>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</si>
  <si>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</si>
  <si>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</si>
  <si>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</si>
  <si>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</si>
  <si>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</si>
  <si>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</si>
  <si>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</si>
  <si>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</si>
  <si>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</si>
  <si>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</si>
  <si>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</si>
  <si>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</si>
  <si>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</si>
  <si>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</si>
  <si>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</si>
  <si>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</si>
  <si>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</si>
  <si>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</si>
  <si>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</si>
  <si>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</si>
  <si>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</si>
  <si>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</si>
  <si>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</si>
  <si>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</si>
  <si>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</si>
  <si>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</si>
  <si>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</si>
  <si>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</si>
  <si>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</si>
  <si>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</si>
  <si>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</si>
  <si>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</si>
  <si>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</si>
  <si>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</si>
  <si>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</si>
  <si>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</si>
  <si>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</si>
  <si>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</si>
  <si>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</si>
  <si>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</si>
  <si>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</si>
  <si>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</si>
  <si>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</si>
  <si>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</si>
  <si>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</si>
  <si>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</si>
  <si>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</si>
  <si>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</si>
  <si>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</si>
  <si>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</si>
  <si>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</si>
  <si>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</si>
  <si>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</si>
  <si>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</si>
  <si>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</si>
  <si>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</si>
  <si>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</si>
  <si>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</si>
  <si>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</si>
  <si>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</si>
  <si>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</si>
  <si>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</si>
  <si>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</si>
  <si>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</si>
  <si>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</si>
  <si>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</si>
  <si>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</si>
  <si>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</si>
  <si>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</si>
  <si>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</si>
  <si>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</si>
  <si>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</si>
  <si>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</si>
  <si>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</si>
  <si>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</si>
  <si>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</si>
  <si>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</si>
  <si>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</si>
  <si>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</si>
  <si>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</si>
  <si>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</si>
  <si>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DIH1</t>
  </si>
  <si>
    <t>DIH2</t>
  </si>
  <si>
    <t>DIH3</t>
  </si>
  <si>
    <t>DIH4</t>
  </si>
  <si>
    <t>DIH5</t>
  </si>
  <si>
    <t>DIH6</t>
  </si>
  <si>
    <t>DIH7</t>
  </si>
  <si>
    <t>DIH8</t>
  </si>
  <si>
    <t>DIH9</t>
  </si>
  <si>
    <t>DIH10</t>
  </si>
  <si>
    <t>DIH11</t>
  </si>
  <si>
    <t>DIH12</t>
  </si>
  <si>
    <t>DIH13</t>
  </si>
  <si>
    <t>DIH14</t>
  </si>
  <si>
    <t>DIH15</t>
  </si>
  <si>
    <t>DIH16</t>
  </si>
  <si>
    <t>DIH17</t>
  </si>
  <si>
    <t>DIH18</t>
  </si>
  <si>
    <t>DIH19</t>
  </si>
  <si>
    <t>DIH20</t>
  </si>
  <si>
    <t>DIH21</t>
  </si>
  <si>
    <t>DIH22</t>
  </si>
  <si>
    <t>DIH23</t>
  </si>
  <si>
    <t>DIH24</t>
  </si>
  <si>
    <t>DIH25</t>
  </si>
  <si>
    <t>DIH26</t>
  </si>
  <si>
    <t>DIH27</t>
  </si>
  <si>
    <t>DIH28</t>
  </si>
  <si>
    <t>DIH29</t>
  </si>
  <si>
    <t>DIH30</t>
  </si>
  <si>
    <t>DIH31</t>
  </si>
  <si>
    <t>DIH32</t>
  </si>
  <si>
    <t>DIH33</t>
  </si>
  <si>
    <t>DIH34</t>
  </si>
  <si>
    <t>DIH35</t>
  </si>
  <si>
    <t>DIH36</t>
  </si>
  <si>
    <t>DIH37</t>
  </si>
  <si>
    <t>DIH38</t>
  </si>
  <si>
    <t>DIH39</t>
  </si>
  <si>
    <t>DIH40</t>
  </si>
  <si>
    <t>DIH41</t>
  </si>
  <si>
    <t>DIH42</t>
  </si>
  <si>
    <t>DIH43</t>
  </si>
  <si>
    <t>DIH44</t>
  </si>
  <si>
    <t>DIH45</t>
  </si>
  <si>
    <t>DIH46</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</si>
  <si>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</si>
  <si>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</si>
  <si>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</si>
  <si>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</si>
  <si>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</si>
  <si>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</si>
  <si>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</si>
  <si>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</si>
  <si>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</si>
  <si>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</si>
  <si>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</si>
  <si>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</si>
  <si>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</si>
  <si>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</si>
  <si>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</si>
  <si>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</si>
  <si>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</si>
  <si>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</si>
  <si>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</si>
  <si>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</si>
  <si>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</si>
  <si>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</si>
  <si>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</si>
  <si>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</si>
  <si>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</si>
  <si>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</si>
  <si>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</si>
  <si>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</si>
  <si>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</si>
  <si>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</si>
  <si>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</si>
  <si>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</si>
  <si>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</si>
  <si>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</si>
  <si>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</si>
  <si>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</si>
  <si>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</si>
  <si>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</si>
  <si>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</si>
  <si>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</si>
  <si>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</si>
  <si>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</si>
  <si>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</si>
  <si>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</si>
  <si>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</si>
  <si>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</si>
  <si>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</si>
  <si>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</si>
  <si>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</si>
  <si>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</si>
  <si>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</si>
  <si>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</si>
  <si>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</si>
  <si>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</si>
  <si>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</si>
  <si>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</si>
  <si>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</si>
  <si>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</si>
  <si>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</si>
  <si>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</si>
  <si>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</si>
  <si>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</si>
  <si>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</si>
  <si>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</si>
  <si>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</si>
  <si>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</si>
  <si>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</si>
  <si>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</si>
  <si>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</si>
  <si>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</si>
  <si>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</si>
  <si>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</si>
  <si>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</si>
  <si>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</si>
  <si>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</si>
  <si>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</si>
  <si>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</si>
  <si>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</si>
  <si>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</si>
  <si>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</si>
  <si>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</si>
  <si>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</si>
  <si>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</si>
  <si>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</si>
  <si>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</si>
  <si>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</si>
  <si>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</si>
  <si>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</si>
  <si>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</si>
  <si>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</si>
  <si>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</si>
  <si>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</si>
  <si>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</si>
  <si>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</si>
  <si>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</si>
  <si>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</si>
  <si>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</si>
  <si>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</si>
  <si>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</si>
  <si>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</si>
  <si>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</si>
  <si>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</si>
  <si>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</si>
  <si>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</si>
  <si>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</si>
  <si>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</si>
  <si>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</si>
  <si>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</si>
  <si>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</si>
  <si>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</si>
  <si>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</si>
  <si>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</si>
  <si>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</si>
  <si>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</si>
  <si>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</si>
  <si>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</si>
  <si>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</si>
  <si>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</si>
  <si>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</si>
  <si>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</si>
  <si>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</si>
  <si>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</si>
  <si>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</si>
  <si>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</si>
  <si>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</si>
  <si>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</si>
  <si>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</si>
  <si>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</si>
  <si>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</si>
  <si>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</si>
  <si>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</si>
  <si>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</si>
  <si>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</si>
  <si>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</si>
  <si>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</si>
  <si>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</si>
  <si>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</si>
  <si>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</si>
  <si>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</si>
  <si>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</si>
  <si>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</si>
  <si>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</si>
  <si>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</si>
  <si>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</si>
  <si>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</si>
  <si>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</si>
  <si>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</si>
  <si>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</si>
  <si>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</si>
  <si>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</si>
  <si>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</si>
  <si>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</si>
  <si>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</si>
  <si>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</si>
  <si>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</si>
  <si>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</si>
  <si>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</si>
  <si>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</si>
  <si>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</si>
  <si>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</si>
  <si>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</si>
  <si>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</si>
  <si>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</si>
  <si>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</si>
  <si>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</si>
  <si>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</si>
  <si>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</si>
  <si>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</si>
  <si>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</si>
  <si>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</si>
  <si>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</si>
  <si>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</si>
  <si>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</si>
  <si>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</si>
  <si>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</si>
  <si>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</si>
  <si>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</si>
  <si>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</si>
  <si>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</si>
  <si>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</si>
  <si>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</si>
  <si>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</si>
  <si>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</si>
  <si>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</si>
  <si>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</si>
  <si>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</si>
  <si>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</si>
  <si>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</si>
  <si>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</si>
  <si>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</si>
  <si>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</si>
  <si>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</si>
  <si>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</si>
  <si>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</si>
  <si>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</si>
  <si>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</si>
  <si>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</si>
  <si>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</si>
  <si>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</si>
  <si>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</si>
  <si>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</si>
  <si>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</si>
  <si>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</si>
  <si>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</si>
  <si>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</si>
  <si>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</si>
  <si>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</si>
  <si>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</si>
  <si>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</si>
  <si>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</si>
  <si>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</si>
  <si>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</si>
  <si>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</si>
  <si>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</si>
  <si>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</si>
  <si>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</si>
  <si>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</si>
  <si>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</si>
  <si>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</si>
  <si>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</si>
  <si>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</si>
  <si>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</si>
  <si>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</si>
  <si>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</si>
  <si>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</si>
  <si>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</si>
  <si>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</si>
  <si>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</si>
  <si>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</si>
  <si>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</si>
  <si>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</si>
  <si>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</si>
  <si>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</si>
  <si>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</si>
  <si>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</si>
  <si>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</si>
  <si>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</si>
  <si>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</si>
  <si>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</si>
  <si>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</si>
  <si>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</si>
  <si>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</si>
  <si>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</si>
  <si>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</si>
  <si>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</si>
  <si>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</si>
  <si>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</si>
  <si>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</si>
  <si>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</si>
  <si>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</si>
  <si>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</si>
  <si>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</si>
  <si>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</si>
  <si>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</si>
  <si>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</si>
  <si>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</si>
  <si>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</si>
  <si>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</si>
  <si>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</si>
  <si>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</si>
  <si>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</si>
  <si>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</si>
  <si>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</si>
  <si>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</si>
  <si>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</si>
  <si>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</si>
  <si>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</si>
  <si>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</si>
  <si>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</si>
  <si>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</si>
  <si>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</si>
  <si>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</si>
  <si>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</si>
  <si>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</si>
  <si>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</si>
  <si>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</si>
  <si>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</si>
  <si>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</si>
  <si>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</si>
  <si>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</si>
  <si>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</si>
  <si>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</si>
  <si>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</si>
  <si>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</si>
  <si>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</si>
  <si>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</si>
  <si>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</si>
  <si>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</si>
  <si>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</si>
  <si>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</si>
  <si>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</si>
  <si>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</si>
  <si>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</si>
  <si>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</si>
  <si>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</si>
  <si>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</si>
  <si>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</si>
  <si>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</si>
  <si>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</si>
  <si>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</si>
  <si>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</si>
  <si>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</si>
  <si>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</si>
  <si>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</si>
  <si>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</si>
  <si>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</si>
  <si>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</si>
  <si>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</si>
  <si>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</si>
  <si>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</si>
  <si>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</si>
  <si>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</si>
  <si>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</si>
  <si>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</si>
  <si>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</si>
  <si>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</si>
  <si>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</si>
  <si>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</si>
  <si>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</si>
  <si>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</si>
  <si>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</si>
  <si>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</si>
  <si>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</si>
  <si>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</si>
  <si>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</si>
  <si>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</si>
  <si>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</si>
  <si>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</si>
  <si>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</si>
  <si>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</si>
  <si>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</si>
  <si>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</si>
  <si>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</si>
  <si>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</si>
  <si>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</si>
  <si>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</si>
  <si>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</si>
  <si>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</si>
  <si>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</si>
  <si>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</si>
  <si>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</si>
  <si>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</si>
  <si>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</si>
  <si>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</si>
  <si>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</si>
  <si>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</si>
  <si>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</si>
  <si>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</si>
  <si>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</si>
  <si>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</si>
  <si>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</si>
  <si>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</si>
  <si>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</si>
  <si>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</si>
  <si>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</si>
  <si>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</si>
  <si>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</si>
  <si>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</si>
  <si>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</si>
  <si>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</si>
  <si>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</si>
  <si>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</si>
  <si>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</si>
  <si>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</si>
  <si>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</si>
  <si>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</si>
  <si>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</si>
  <si>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</si>
  <si>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</si>
  <si>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</si>
  <si>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</si>
  <si>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</si>
  <si>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</si>
  <si>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</si>
  <si>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</si>
  <si>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</si>
  <si>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</si>
  <si>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</si>
  <si>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</si>
  <si>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</si>
  <si>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</si>
  <si>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</si>
  <si>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</si>
  <si>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</si>
  <si>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</si>
  <si>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</si>
  <si>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</si>
  <si>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</si>
  <si>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</si>
  <si>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</si>
  <si>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</si>
  <si>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</si>
  <si>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</si>
  <si>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</si>
  <si>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</si>
  <si>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</si>
  <si>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</si>
  <si>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</si>
  <si>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</si>
  <si>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</si>
  <si>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</si>
  <si>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</si>
  <si>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</si>
  <si>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</si>
  <si>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</si>
  <si>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</si>
  <si>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</si>
  <si>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</si>
  <si>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</si>
  <si>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</si>
  <si>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</si>
  <si>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</si>
  <si>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</si>
  <si>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</si>
  <si>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</si>
  <si>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</si>
  <si>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</si>
  <si>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</si>
  <si>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</si>
  <si>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</si>
  <si>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</si>
  <si>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</si>
  <si>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</si>
  <si>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</si>
  <si>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</si>
  <si>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</si>
  <si>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</si>
  <si>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</si>
  <si>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</si>
  <si>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</si>
  <si>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</si>
  <si>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</si>
  <si>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</si>
  <si>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</si>
  <si>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</si>
  <si>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</si>
  <si>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</si>
  <si>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</si>
  <si>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</si>
  <si>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</si>
  <si>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</si>
  <si>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</si>
  <si>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</si>
  <si>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</si>
  <si>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</si>
  <si>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</si>
  <si>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</si>
  <si>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</si>
  <si>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</si>
  <si>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</si>
  <si>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</si>
  <si>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</si>
  <si>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</si>
  <si>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</si>
  <si>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</si>
  <si>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</si>
  <si>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</si>
  <si>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</si>
  <si>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</si>
  <si>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</si>
  <si>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</si>
  <si>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</si>
  <si>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</si>
  <si>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</si>
  <si>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</si>
  <si>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</si>
  <si>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</si>
  <si>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</si>
  <si>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</si>
  <si>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</si>
  <si>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</si>
  <si>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</si>
  <si>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</si>
  <si>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</si>
  <si>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</si>
  <si>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</si>
  <si>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</si>
  <si>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</si>
  <si>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</si>
  <si>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</si>
  <si>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</si>
  <si>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</si>
  <si>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</si>
  <si>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</si>
  <si>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</si>
  <si>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</si>
  <si>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</si>
  <si>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</si>
  <si>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</si>
  <si>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</si>
  <si>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</si>
  <si>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</si>
  <si>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</si>
  <si>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</si>
  <si>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</si>
  <si>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</si>
  <si>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</si>
  <si>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</si>
  <si>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</si>
  <si>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</si>
  <si>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</si>
  <si>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</si>
  <si>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</si>
  <si>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</si>
  <si>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</si>
  <si>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</si>
  <si>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</si>
  <si>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</si>
  <si>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</si>
  <si>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</si>
  <si>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</si>
  <si>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</si>
  <si>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Las ESEs del departamento mantendrán los procesos de planificación permitiendo fortalecer la capacidad de respuesta y el impacto en la salud por emergencias y desastres, con enfásis en la atención a los efectos colaterales del COVID-19 incluidos los mucipios PDET</t>
  </si>
  <si>
    <t>Los municipios realizan el seguimiento de los eventos de interés en salud publica en el marco del reglamento sanitario internacional 2005, con enfásis en la atención a los efectos colaterales del COVID-19 incluidos los mucipios PDET</t>
  </si>
  <si>
    <t>Municipios con acciones de promoción de la salud y prevención de riesgos laborales en la población del sector informal de la economía, con enfásis en la atención a los efectos colaterales del COVID-19 incluidos los mucipios PDET.</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</si>
  <si>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</si>
  <si>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</si>
  <si>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</si>
  <si>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</si>
  <si>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</si>
  <si>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</si>
  <si>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</si>
  <si>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</si>
  <si>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</si>
  <si>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</si>
  <si>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</si>
  <si>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</si>
  <si>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</si>
  <si>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</si>
  <si>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</si>
  <si>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</si>
  <si>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</si>
  <si>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</si>
  <si>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</si>
  <si>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</si>
  <si>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</si>
  <si>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</si>
  <si>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</si>
  <si>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</si>
  <si>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</si>
  <si>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</si>
  <si>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</si>
  <si>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</si>
  <si>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</si>
  <si>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</si>
  <si>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</si>
  <si>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</si>
  <si>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</si>
  <si>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</si>
  <si>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</si>
  <si>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</si>
  <si>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</si>
  <si>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</si>
  <si>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</si>
  <si>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</si>
  <si>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</si>
  <si>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</si>
  <si>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</si>
  <si>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</si>
  <si>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</si>
  <si>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</si>
  <si>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</si>
  <si>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</si>
  <si>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</si>
  <si>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</si>
  <si>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</si>
  <si>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</si>
  <si>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</si>
  <si>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</si>
  <si>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</si>
  <si>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</si>
  <si>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</si>
  <si>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</si>
  <si>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</si>
  <si>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</si>
  <si>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</si>
  <si>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</si>
  <si>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</si>
  <si>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</si>
  <si>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</si>
  <si>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</si>
  <si>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</si>
  <si>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</si>
  <si>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</si>
  <si>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</si>
  <si>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</si>
  <si>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</si>
  <si>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</si>
  <si>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</si>
  <si>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</si>
  <si>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</si>
  <si>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</si>
  <si>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</si>
  <si>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</si>
  <si>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</si>
  <si>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</si>
  <si>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</si>
  <si>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</si>
  <si>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</si>
  <si>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</si>
  <si>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</si>
  <si>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</si>
  <si>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</si>
  <si>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</si>
  <si>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</si>
  <si>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</si>
  <si>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</si>
  <si>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</si>
  <si>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</si>
  <si>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</si>
  <si>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</si>
  <si>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</si>
  <si>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</si>
  <si>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</si>
  <si>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</si>
  <si>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</si>
  <si>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</si>
  <si>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</si>
  <si>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</si>
  <si>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</si>
  <si>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</si>
  <si>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</si>
  <si>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</si>
  <si>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</si>
  <si>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</si>
  <si>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</si>
  <si>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</si>
  <si>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</si>
  <si>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</si>
  <si>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</si>
  <si>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</si>
  <si>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</si>
  <si>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</si>
  <si>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</si>
  <si>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</si>
  <si>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</si>
  <si>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</si>
  <si>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</si>
  <si>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</si>
  <si>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</si>
  <si>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</si>
  <si>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</si>
  <si>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</si>
  <si>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</si>
  <si>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</si>
  <si>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</si>
  <si>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</si>
  <si>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</si>
  <si>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</si>
  <si>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</si>
  <si>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</si>
  <si>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</si>
  <si>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</si>
  <si>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</si>
  <si>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</si>
  <si>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</si>
  <si>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</si>
  <si>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</si>
  <si>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</si>
  <si>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</si>
  <si>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</si>
  <si>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</si>
  <si>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</si>
  <si>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</si>
  <si>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</si>
  <si>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</si>
  <si>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</si>
  <si>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</si>
  <si>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</si>
  <si>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</si>
  <si>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</si>
  <si>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</si>
  <si>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</si>
  <si>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</si>
  <si>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</si>
  <si>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</si>
  <si>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</si>
  <si>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</si>
  <si>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</si>
  <si>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</si>
  <si>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</si>
  <si>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</si>
  <si>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</si>
  <si>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</si>
  <si>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</si>
  <si>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</si>
  <si>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</si>
  <si>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</si>
  <si>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</si>
  <si>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</si>
  <si>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</si>
  <si>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</si>
  <si>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</si>
  <si>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</si>
  <si>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</si>
  <si>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</si>
  <si>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</si>
  <si>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</si>
  <si>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</si>
  <si>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</si>
  <si>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</si>
  <si>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</si>
  <si>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</si>
  <si>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</si>
  <si>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</si>
  <si>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</si>
  <si>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</si>
  <si>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</si>
  <si>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</si>
  <si>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</si>
  <si>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</si>
  <si>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</si>
  <si>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</si>
  <si>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</si>
  <si>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</si>
  <si>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</si>
  <si>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</si>
  <si>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</si>
  <si>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</si>
  <si>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</si>
  <si>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</si>
  <si>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</si>
  <si>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</si>
  <si>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</si>
  <si>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</si>
  <si>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</si>
  <si>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</si>
  <si>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</si>
  <si>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</si>
  <si>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</si>
  <si>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</si>
  <si>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</si>
  <si>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</si>
  <si>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</si>
  <si>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</si>
  <si>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</si>
  <si>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</si>
  <si>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</si>
  <si>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</si>
  <si>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</si>
  <si>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</si>
  <si>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</si>
  <si>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</si>
  <si>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</si>
  <si>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</si>
  <si>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</si>
  <si>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</si>
  <si>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</si>
  <si>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</si>
  <si>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</si>
  <si>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</si>
  <si>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</si>
  <si>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</si>
  <si>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</si>
  <si>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</si>
  <si>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</si>
  <si>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</si>
  <si>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</si>
  <si>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</si>
  <si>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</si>
  <si>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</si>
  <si>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</si>
  <si>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</si>
  <si>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</si>
  <si>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</si>
  <si>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</si>
  <si>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</si>
  <si>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</si>
  <si>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</si>
  <si>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</si>
  <si>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</si>
  <si>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</si>
  <si>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</si>
  <si>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</si>
  <si>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</si>
  <si>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</si>
  <si>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</si>
  <si>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</si>
  <si>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</si>
  <si>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</si>
  <si>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</si>
  <si>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</si>
  <si>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</si>
  <si>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</si>
  <si>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</si>
  <si>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</si>
  <si>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</si>
  <si>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</si>
  <si>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</si>
  <si>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</si>
  <si>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</si>
  <si>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</si>
  <si>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</si>
  <si>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</si>
  <si>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</si>
  <si>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</si>
  <si>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</si>
  <si>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</si>
  <si>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</si>
  <si>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</si>
  <si>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</si>
  <si>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</si>
  <si>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</si>
  <si>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</si>
  <si>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</si>
  <si>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</si>
  <si>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</si>
  <si>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</si>
  <si>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</si>
  <si>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</si>
  <si>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</si>
  <si>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</si>
  <si>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</si>
  <si>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</si>
  <si>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</si>
  <si>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</si>
  <si>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</si>
  <si>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</si>
  <si>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</si>
  <si>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</si>
  <si>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</si>
  <si>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</si>
  <si>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</si>
  <si>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</si>
  <si>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</si>
  <si>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</si>
  <si>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</si>
  <si>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</si>
  <si>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</si>
  <si>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</si>
  <si>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</si>
  <si>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</si>
  <si>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</si>
  <si>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</si>
  <si>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</si>
  <si>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</si>
  <si>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</si>
  <si>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</si>
  <si>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</si>
  <si>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</si>
  <si>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</si>
  <si>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</si>
  <si>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</si>
  <si>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</si>
  <si>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</si>
  <si>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</si>
  <si>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</si>
  <si>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</si>
  <si>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</si>
  <si>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</si>
  <si>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</si>
  <si>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</si>
  <si>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</si>
  <si>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</si>
  <si>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</si>
  <si>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</si>
  <si>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</si>
  <si>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</si>
  <si>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</si>
  <si>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</si>
  <si>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</si>
  <si>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</si>
  <si>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</si>
  <si>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</si>
  <si>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</si>
  <si>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</si>
  <si>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</si>
  <si>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</si>
  <si>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</si>
  <si>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</si>
  <si>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</si>
  <si>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</si>
  <si>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</si>
  <si>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</si>
  <si>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</si>
  <si>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</si>
  <si>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</si>
  <si>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</si>
  <si>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</si>
  <si>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</si>
  <si>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</si>
  <si>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</si>
  <si>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</si>
  <si>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</si>
  <si>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</si>
  <si>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</si>
  <si>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</si>
  <si>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</si>
  <si>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</si>
  <si>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</si>
  <si>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</si>
  <si>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</si>
  <si>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SECRETARÌA DE CULTURA</t>
  </si>
  <si>
    <t>Asesorar y acompañar los planes de mejora de las entidades en los municipios de la subregión asignada.</t>
  </si>
  <si>
    <t>Asesoria en planeacion y proyectos culturalesy/o patrimoniales para registrar en el banco de proyectos</t>
  </si>
  <si>
    <t>Asesorar y acompañar a los municipios en los tramites administrativos de contratos y/o convenios realizados con la secretaria de cultura</t>
  </si>
  <si>
    <t>Asesorar y acompañar a los municipios en los tramites juridico de contratos y/o convenios realizados con la secretaria de cultura</t>
  </si>
  <si>
    <t>Asesorar y acompañar a los municipios en los tramites financieros y de gestion documental de contratos y/o convenios realizados con la secretaria de cultura</t>
  </si>
  <si>
    <t>programación y realización de las mesas de trabajo de socialización con la participación ciudadana de las subregiones.</t>
  </si>
  <si>
    <t>Diagnostico y evaluación del estado del sistema de información</t>
  </si>
  <si>
    <t>Actualización, mantenimiento y restructuracion del sistema de informacion, de acuerdo a la evaluacion realizada</t>
  </si>
  <si>
    <t>Activacion y asignacion de responsables del manejo del sistema de informacion, con claves y capacitacion.</t>
  </si>
  <si>
    <t>Seguimiento y control del funcionamiento del sistema de información</t>
  </si>
  <si>
    <t>Registrar en el sistema de información a los agentes culturales del departamento</t>
  </si>
  <si>
    <t>Registrar en el sistema de información a los entidades culturales del departamento</t>
  </si>
  <si>
    <t>Registrar en el sistema de información a los eventos culturales del departamento</t>
  </si>
  <si>
    <t>Validar  la información de  los agentes, entidades y eventos ulturales del departamento, registrados  en el sistema de información</t>
  </si>
  <si>
    <t>Implementaer estrategias para mantener acivos los agentes registrados  en el sistema de información</t>
  </si>
  <si>
    <t>Implementaer estrategias para mantener acivos las entidades  registrados  en el sistema de información</t>
  </si>
  <si>
    <t>Implementaer estrategias para mantener acivos los eventos registrados  en el sistema de información</t>
  </si>
  <si>
    <t xml:space="preserve">Realizar revision y diagnostivo del estado actual de la infraestructura tecnica y tecnologica del nodo central del subsistema de información de la secretaria de cultura </t>
  </si>
  <si>
    <t xml:space="preserve">Realizar un informe de necesidades y requerimientos para la actualizacion y mejoramiento de la nfraestructura tecnica y tecnologica del nodo central del subsistema de información de la secretaria de cultura </t>
  </si>
  <si>
    <t xml:space="preserve">realizar los tramites juridicos, administrativos y de convocatoria, para la adquisicion de lo requerido para el mejoramiento de la nfraestructura tecnica y tecnologica del nodo central del subsistema de información de la secretaria de cultura </t>
  </si>
  <si>
    <t>Realizar revision y diagnostivo del estado actual del edificio Torre del Reloj -  de la secretaria de cultura  del departamento</t>
  </si>
  <si>
    <t>Realizar un informe de necesidades y requerimientos para la actualizacion y mejoramiento del edificio Torre del Reloj -  de la secretaria de cultura  del departamento</t>
  </si>
  <si>
    <t>realizar los tramites juridicos, administrativos y de convocatoria, para la adquisicion de lo requerido para el mejoramiento del edificio Torre del Reloj -  de la secretaria de cultura  del departamento</t>
  </si>
  <si>
    <t>Relaizar la adecuación, manttenimiento y actualización del edificio Torre del Reloj -  de la secretaria de cultura  del departamento</t>
  </si>
  <si>
    <t>Realizar revision y diagnostivo del estado actual de la infraestructura cultural de los municipios, que requieran el apoyo</t>
  </si>
  <si>
    <t>Realizar un informe de necesidades y requerimientos para la actualizacion y mejoramiento de la infraestructura cultural de los municipios, que requieran el apoyo</t>
  </si>
  <si>
    <t>realizar los tramites juridicos, administrativos y de convocatoria, para la adquisicion de lo requerido para el mejoramiento de la infraestructura cultural de los municipios, que requieran el apoyo</t>
  </si>
  <si>
    <t>Realizar un informe de necesidades y requerimientos para la actualizacion y mejoramiento de la infraestructura cultural de las casa de cultura de los municipios, que requieran el apoyo</t>
  </si>
  <si>
    <t>realizar los tramites juridicos, administrativos y de convocatoria, para la adquisicion de lo requerido para el mejoramiento de la infraestructura cultural  de las casa de cultura de los municipios, que requieran el apoyo</t>
  </si>
  <si>
    <t>Relaizar la adecuación, manttenimiento y actualización de la infraestructura cultural  de las casa de culturade los municipios, que requieran el apoyo</t>
  </si>
  <si>
    <t>Realizar los tramites necesarios, de acuerdo a las disposiciones del ministerio de cultura, para la implementacion del programa de beneficios de sguridad social a creadores y gestores culturales de Norte de Santander</t>
  </si>
  <si>
    <t>Realizar seguimiento y acompañamiento a la entidad responsable dela ejecucion del recurso del programa de beneficios de sguridad social a creadores y gestores culturales de Norte de Santander</t>
  </si>
  <si>
    <t>Realizar actualizacion periodica de los creadors y gestores que se vinculan al programa de beneficios de sguridad social a creadores y gestores culturales de Norte de Santander</t>
  </si>
  <si>
    <t xml:space="preserve">Realizar y entregar informes periodicos del proceso desarrollado del programa de beneficios de sguridad social a creadores y gestores culturales de Norte de Santander al ministerio de cultura </t>
  </si>
  <si>
    <t xml:space="preserve">Apoyar y acompañar Redes culturales de casas de cultura, museos y consejos de cultura </t>
  </si>
  <si>
    <t>Acompañar el proceso de funcionamiento Consejo departamental de cultura</t>
  </si>
  <si>
    <t>Recopilación de Información  de los Bienes de Interes Cultural de Caracter Departamental</t>
  </si>
  <si>
    <t>Visitas a cada Bien Inmueble (zona urbana o rural según sea el caso) de cada Municipio para realizar Registros Fotográficos Recientes</t>
  </si>
  <si>
    <t>Realizar inventario Técnico  y registro de BIC bienes de interés cultural del departamento norte de Santander,</t>
  </si>
  <si>
    <t>Hacer acompañamiento virtual y/o presencial a los procesos de diagnostico y preparacion, para la declaracion de patrimonio de los Bic</t>
  </si>
  <si>
    <t xml:space="preserve">Realizar Acompañamiento Técnico  en los Procesos Correspondientes  a los  planes especiales de salvaguardia del PCI  </t>
  </si>
  <si>
    <t>Recopilación de Información  de las Manifstaciones de Patrimonio  Cultural  Inmaterial  PCI de Los Municipios de Norte de Santander.</t>
  </si>
  <si>
    <t>Visitas a  cada Municipio para realizar Registros Fotográficos Recientes</t>
  </si>
  <si>
    <t xml:space="preserve">Realizar registro  Tecnico  de las Manifstaciones de Patrimonio  Cultural  Inmaterial  PCI de Los Municipios de Norte de Santander. </t>
  </si>
  <si>
    <t>Realizar Acompañamiento Técnico  en los Procesos Correspondientes  a los  planes especiales de salvaguardia del PES</t>
  </si>
  <si>
    <t>Articular Acciones  Institucionales  Con el Ministerio de Cultura</t>
  </si>
  <si>
    <t>Realizar Acompañamiento Técnico  en los Procesos Correspondientes  a los  planes especiales de  Manejo y Protección PEMP</t>
  </si>
  <si>
    <t>Realizar Mantenimiento, adecuaciòn y restauraciòn de obras BIC del Departamento</t>
  </si>
  <si>
    <t>Realizar Mantenimiento y adecuaciòn  del BIC Quinta Teresa y el auditorio de la Torre del Reloj (Eduardo Cote Lamus)</t>
  </si>
  <si>
    <t>Mantener en funcionamiento, con la oferta se servicios activos  del auditorio Eduardo Cote Lamus para el sectro cultura</t>
  </si>
  <si>
    <t>Mantener en funcionamiento, con la oferta se servicios activos  del Bic Quinta Teresa,  para el sectro cultura</t>
  </si>
  <si>
    <t>Desarrollar talleres de formacion de patrimonio cultural en los municipios del departamento</t>
  </si>
  <si>
    <t>Desarrollar talleres de formacion de patrimonio cultural en creatividad y difusión, en los municipios del departamento</t>
  </si>
  <si>
    <t>Desarrollar talleres de formacion de patrimonio cultural en liderazgo y expresion,  en los municipios del departamento</t>
  </si>
  <si>
    <t>Desarrollar talleres de formacion de patrimonio cultural, en oralidad en los municipios del departamento</t>
  </si>
  <si>
    <t>Se construiran diferentes iniciativas de difusión de patrimonio cultural, de acuerdo al contexto de cada municipio del departamento</t>
  </si>
  <si>
    <t>Se identificaran y postularan las  diferentes iniciativas de difusión de patrimonio cultural, de acuerdo al contexto de cada municipio del departamento</t>
  </si>
  <si>
    <t>Se realizara la guia de uso de las diferentes iniciativas de difusión de patrimonio cultural, de acuerdo al contexto de cada municipio del departamento</t>
  </si>
  <si>
    <t>Se capacitara en el uso y manejo de las diferentes iniciativas de difusión de patrimonio cultural, de acuerdo al contexto de cada municipio del departamento</t>
  </si>
  <si>
    <t>Realizar revisiones y hacer seguimiento al uso y operatividad de los Bic Torre del Reloj y Quinta Teresa, para mantener en estado optimo para su uso.</t>
  </si>
  <si>
    <t>Revision, r verificacion y diagnostico de Bic, que requieren apoyo financiero para su intervención.</t>
  </si>
  <si>
    <t>Realizar el tramite administrativo, financiero y tecnico, requerido para la intervención de obras BIC del Departamento</t>
  </si>
  <si>
    <t>Hacer seguimiento y control a las acciones establecidads para la intervención de los Bic de Norte de antander</t>
  </si>
  <si>
    <t xml:space="preserve">Recepcionar las propuestas y/ proyectos de museografia </t>
  </si>
  <si>
    <t>Evaluar y verificar la asignación de recursos para la propuesta o proyecto</t>
  </si>
  <si>
    <t>Realizar la muestra museografica y museologica, de acuerdo a la unbicación de cada sub region.</t>
  </si>
  <si>
    <t xml:space="preserve">Hacer seguimiento y control a las acciones planteadas para el desarrollo del proyecto </t>
  </si>
  <si>
    <t>Realizar diganostico fisico, electrico y de estructura, psra el mejoramiento del Bic Torre del reloj</t>
  </si>
  <si>
    <t>Realizar un seguimiento y control al buen uso y cuidado del Bic  Quinta Teresa</t>
  </si>
  <si>
    <t>Hacer chequeos periodicos y actualización tecnologica para elfuncionamiento del Bic  Quinta Teresa</t>
  </si>
  <si>
    <t>Realizacion de sensibilización y de tealleres de patrimonio que se programaran en cada municipio.</t>
  </si>
  <si>
    <t>Creación de rutas y material  de difusión sobre el patrimonio cultural en cada municipio del Departamento.</t>
  </si>
  <si>
    <t>Recepcion de propuestas y proyectos culturales que difunden y protegen el patrimonio cultural inmaterial</t>
  </si>
  <si>
    <t>Evaluar y verificar la asignacion de recursos para el desarrollo de estas propuestas o proyectos culturales de parimonio inmaterial</t>
  </si>
  <si>
    <t>Realizar los tramites administrativos, juridicosy tecnicos, requeridos para la legalización del recurso de apoyo al proyecto</t>
  </si>
  <si>
    <t>Realizar segimiento y control a la ejecusión de la propuesta o proyectos en ejecusión.</t>
  </si>
  <si>
    <t>impresión y difusion del documento promocional del patrimonio cultural del departamento Norte de Santander</t>
  </si>
  <si>
    <t xml:space="preserve">Diagramación y creacion de machote de documento promocional del patrimonio cultural del departamento Norte de Santander </t>
  </si>
  <si>
    <t>Edición y estructuración del borrador del documento promocional del patrimonio cultural del departamento Norte de Santander  a crear</t>
  </si>
  <si>
    <t>Recopilación, verificación de informacion pertinente para la creacion de documento promocional del patrimonio cultural del departamento</t>
  </si>
  <si>
    <t>Recepcion de la propuestas y proyectos culturales para la publicación de 1 cartilla -material pedagogica en lenguas indigenas  de Norte de Santander</t>
  </si>
  <si>
    <t>Evaluar y verificar la asignacion de recursos para el desarrollo de estas propuestas o proyectos para la publicación de 1 cartilla -material pedagogica en lenguas indigenas  de Norte de Santander</t>
  </si>
  <si>
    <t>Realizar los tramites administrativos, juridicos y tecnicos, requeridos para la legalización del recurso de apoyo al proyecto</t>
  </si>
  <si>
    <t xml:space="preserve">Desarrollar taller de Distribución digital de la música </t>
  </si>
  <si>
    <t xml:space="preserve">Desarrollar la convocatoria para el taller de Distribución digital de la música </t>
  </si>
  <si>
    <t xml:space="preserve">Planeacion tecnica y logistica para la realización del taller de distribución musical </t>
  </si>
  <si>
    <t xml:space="preserve">Planeacion tecnica y logistica para la realización del taller de producción musical, marketing digital y plataformas musicales, destinado a músicos del departamento participantes del Proyecto LASO </t>
  </si>
  <si>
    <t xml:space="preserve">Desarrollar la convocatoria para el  taller de producción musical, marketing digital y plataformas musicales, destinado a músicos del departamento participantes del Proyecto LASO </t>
  </si>
  <si>
    <t xml:space="preserve">Desarrollar  el  taller de producción musical, marketing digital y plataformas musicales, destinado a músicos del departamento participantes del Proyecto LASO </t>
  </si>
  <si>
    <t>Evaluar los conocimientos aquiridos, a traves de muestras individuales con los participantes de los talleres del colectivo LASO</t>
  </si>
  <si>
    <t>Planeacion y programacion de las jornadas virtuales  de sensibilizacion a emprendedores culturales  de los municipio</t>
  </si>
  <si>
    <t>Convocatoria e invitacion a municipios y emprendedores culturales a las jornadas  de sensibilizacion de emprendimiento cultural</t>
  </si>
  <si>
    <t xml:space="preserve"> Desarrollo de las jornadas de sensibilizacion en emprendimiento cultural  con municipios de NDS</t>
  </si>
  <si>
    <t>Evaluacion y consilidaciin de informacion obtenida de las jornadas de sensibilizacion en emprendimiento cultural</t>
  </si>
  <si>
    <t>Desarrollo del proceso de formación en formulación y gestión  de proyectos de emprendimeinto cultural</t>
  </si>
  <si>
    <t>realizar convocatoria a emprendedores culturales, artistas y gestores, para participar en los cursos de formulacion y gestion  de proyectos culturales</t>
  </si>
  <si>
    <t>Planear, estructurar y tramitar el proceso de formación en formulación y gestion de proyectos culturales.</t>
  </si>
  <si>
    <t>Evaluación y consolidacion del proceso de formación en formulación de proyectos de emprendimiento cultural</t>
  </si>
  <si>
    <t>Identificación de iniciativas o proyectos de emprendimiento cultural, entre los participantes de los procesos de formación y/o en los municipios de NDS</t>
  </si>
  <si>
    <t>Realizar el proceso de consolidación de información del proyecto o iniciativa de emprendimiento cultural, clasificandolo y direccionandolo según fuente de financiamiento</t>
  </si>
  <si>
    <t>Asesorar y acompañar en la formulacion del proyecto o iniciativa de emprendimiento cultural en la plataforma especifica, de acuerdo a la fuente de financiamiento para el mismo.</t>
  </si>
  <si>
    <t xml:space="preserve">Asesorar y acompañar el emprendedor en la gestión y solicitud de financiación del proyecto o iniciativa de emprendimiento cultural </t>
  </si>
  <si>
    <t xml:space="preserve">Realizar acompañamiento tecnico a los municipios que lo requieran y/o soliciten, en la construccion de PEMP </t>
  </si>
  <si>
    <t xml:space="preserve">Realizar Acompañamiento Técnico  en los Procesos de formulacion de proyectos dirigidos hacia  planes especiales de salvaguardia del PES, en los municipios de Norte de Santander, que lo requieran. </t>
  </si>
  <si>
    <t>Investigar, planear, construir una agenda de fesrias y ruedas de negocio en el pais, donde pueda haber participación de los emprendedores culturales de Norte de Santander</t>
  </si>
  <si>
    <t>Programar y desarrollar la feria gastronomica de emprendimiento cultural en nds</t>
  </si>
  <si>
    <t xml:space="preserve"> Semilleros infantiles culturales en  municipios de Norte de Santander</t>
  </si>
  <si>
    <t>presentaciones artísticas y talleres informativos complementarios con grupos de artistas nortesantandereanos</t>
  </si>
  <si>
    <t>Apoyo logistico u operativo para  las actividades en las diferentes áreas culturales en el departamento Norte de Santander</t>
  </si>
  <si>
    <t>Apoyar las  expresiones artísticas y  culturales a Municipios  del departamento</t>
  </si>
  <si>
    <t>Presentaciones artisticas musicales  en los municipios de norte de santander</t>
  </si>
  <si>
    <t>Convocatoria publica de estimulos y concertacion de proyectos culturales, dirigidas a creadores, gestores , agrupaciones y entidades sin animo de lucro</t>
  </si>
  <si>
    <t>Diseño, edición  e impresión de contenidos para la promoción cultural en el departamento</t>
  </si>
  <si>
    <t>Apoyo logistico u operativo para  las actividades en artesanias en el departamento Norte de Santander</t>
  </si>
  <si>
    <t>Promover el Arte y Cultura  en Poblacion de artesanos, atraves de Servicios Culturales y procesos Formativos en Gestion Cultural</t>
  </si>
  <si>
    <t>Promover el Arte y Cultura  en Poblacion de la Primera Infancia y Juvenil Atraves de Servicios Culturales y procesos Formativos en Gestion Cultural</t>
  </si>
  <si>
    <t xml:space="preserve"> Festivales regionales de expresión artística y cultural cuenteria - titeres - teatro  - mimo- circo  - danzas por pareja</t>
  </si>
  <si>
    <t>Apoyo logistico,u operativo y financiero para  las actividades en el concurso Eduardo Cote Lamus en el departamento Norte de Santander</t>
  </si>
  <si>
    <t>Apoyo logistico,u operativo y financiero para  las actividades en el concurso Jorge Gaitan Duran en el departamento Norte de Santander</t>
  </si>
  <si>
    <t>Apoyo logistico y operativo en el daesarrollo de  festivales de expresión artística y cultural
cuenteria - titeres - teatro  - mimo- circo  - danzas por pareja</t>
  </si>
  <si>
    <t>Apoyo lfinanciero en el daesarrollo de  festivales de expresión artística y cultural, cuenteria - titeres - teatro  - mimo- circo  - danzas por pareja</t>
  </si>
  <si>
    <t>Eventos de concertacion, capacitacion cultural dirigidos a los artistas con discapacidad en Norte de Santander</t>
  </si>
  <si>
    <t>Eventos de socializacion y concertacion, capacitacion y circulacion de los municipios en Norte de Santander</t>
  </si>
  <si>
    <t>Eventos de socializacion, difusión, promocion y circulacion de los productos resultados de procesos de formación en la poblacion con discapacidad en Norte de Santander</t>
  </si>
  <si>
    <t>Presentaciones artísticas y talleres informativos complementarios con grupos de artistas nortesantandereanos</t>
  </si>
  <si>
    <t>Actividades culturales de formacion de publico en escenarios abiertos y cerrados del departamento</t>
  </si>
  <si>
    <t>Procesos de formación, creacion y desarrollo en áreas artisticas y circulación de productos culturale a la poblacion vulnerable en norte de santander</t>
  </si>
  <si>
    <t>Actividades culturales de circulación  en escenarios abiertos y cerrados del departamento</t>
  </si>
  <si>
    <t>Apoyo logistico, operativo y financiero a los proyectos de circulacion de los municipios de Norte de Santander</t>
  </si>
  <si>
    <t xml:space="preserve">Apoyo operativo a creadores, gestores y agrupaciones, que van a participar en otras sub regiones y regiones del pais </t>
  </si>
  <si>
    <t xml:space="preserve">Apoyo financiero a creadores, gestores y agrupaciones, que van a participar en otras sub regiones y regiones del pais </t>
  </si>
  <si>
    <t xml:space="preserve">Apoyo logistico a creadores  y agrupaciones, de las escuelas de formacion que van a participar en otras sub regiones y regiones del pais </t>
  </si>
  <si>
    <t>Desarrollo y consolidacion de información para realizar contenido digital</t>
  </si>
  <si>
    <t xml:space="preserve">Recopilacion y estructuración de la información para la revista </t>
  </si>
  <si>
    <t>consolidacion del documento fisico y digital de la revista cultural</t>
  </si>
  <si>
    <t>Apoyo logistico, operativo y financiero a proyectos de producción, reproducción y difusion de contenidos digitales en arte y cultura</t>
  </si>
  <si>
    <t>Publicacion de la agenda cultural del departamento Norte de Santander</t>
  </si>
  <si>
    <t xml:space="preserve">Apoyo logistico, operativo y financiero a proyectos de producción, reproducción y difusion de investigación, creación, formación y/0 proyectos artisticos y/o culturales </t>
  </si>
  <si>
    <t>Acompañamiento y asistencia técnica  a los Coordinadores y Formadores de los Municipios en convenio</t>
  </si>
  <si>
    <t>Encuentro de Coordinadores  de areas artisticas  de los procesos de Formacion de los municipios</t>
  </si>
  <si>
    <t xml:space="preserve">Eleccion de consejeros de areas artisticas </t>
  </si>
  <si>
    <t>Producir un boletín informativo mensual con temas y agenda de intereses para el desarrollo integral de  las diferentes áreas artísticas.</t>
  </si>
  <si>
    <t>Encuentro de formadores  de areas artisticas  de los procesos de Formacion de los municipios</t>
  </si>
  <si>
    <t>Diagnostico del conocimiento y nivel actual de los formadores, para la identificación de debilidades.</t>
  </si>
  <si>
    <t>Gestion y estructuracion de procesos de formacion a formadores de areas artisticas</t>
  </si>
  <si>
    <t>Cconvenios con municipios para el desarrollo de escuelas de formación en los municipios que lo soliciten</t>
  </si>
  <si>
    <t xml:space="preserve">Apoyo financiero para el desarrollo de los procesos de formación artistica </t>
  </si>
  <si>
    <t xml:space="preserve">Desarrollo de procesos de formacion artistica en las escuelas de formacion de los municipios de norte de santander </t>
  </si>
  <si>
    <t>Diagnostico del estsdo actual de los elementos basicos para los procesos de formación y su nivel de uso</t>
  </si>
  <si>
    <t>Planear y tramitar la necesidad de compra de elementos basicos de formación.</t>
  </si>
  <si>
    <t xml:space="preserve">Comprar elementos basicos para los procesos de formacion </t>
  </si>
  <si>
    <t xml:space="preserve">Entregar elementos basicos para los procesos de formación artistica en las escuelas de los municipios </t>
  </si>
  <si>
    <t>Apoyar logistica y fianncieramente un proyecto de investigacion, creacion y producción en las diferentes areas artisticas del saber</t>
  </si>
  <si>
    <t>Apoyar  fianncieramente un proyecto de iformación artistica y cultural para las etnias</t>
  </si>
  <si>
    <t>Gestionar un procesos de formacion a formadores, en las diferentes disciplinas que se requiera fortalecer, de acuerdo a lo identificado</t>
  </si>
  <si>
    <t>Talleres de formación cultural, con acceso y participacion a la comunidad en condición de vulnerabilidad desarrollados en municipios de Norte de Santander (20 Por año)</t>
  </si>
  <si>
    <t xml:space="preserve">Desarrollo de talleres en formacion artistica y cultural, a poblacion en condicion de vulnerabilidad </t>
  </si>
  <si>
    <t>Apoyo logistico, financiero y opwrativo a los proyectos que lo requieran, para la formación cultural a la población madre cabeza de hogar de Norte de Santander</t>
  </si>
  <si>
    <t>Desarrollo de talleres en formacion artistica y cultural, a poblacion madre cabeza de hogar</t>
  </si>
  <si>
    <t>Apoyo logistico, financiero y opwrativo a los proyectos que lo requieran, para la formación cultural a la población victima  de Santander</t>
  </si>
  <si>
    <t>Desarrollo de talleres en formacion artistica y cultural, a poblacion victima</t>
  </si>
  <si>
    <t>Apoyo logistico, financiero y opwrativo a los proyectos que lo requieran, para la formación cultural a la población adulto mayor de Santander</t>
  </si>
  <si>
    <t>Desarrollo de talleres en formacion artistica y cultural, a poblacion adulto mayor</t>
  </si>
  <si>
    <t>Apoyo logistico, financiero y opwrativo a los proyectos que lo requieran, para la formación cultural a la población con discapacidad de Santander</t>
  </si>
  <si>
    <t>Desarrollo de talleres en formacion artistica y cultural, a poblacion con discapacidad</t>
  </si>
  <si>
    <t>Desarrollo de talleres en formacion artistica y cultural, a poblacion oven y adolescentes</t>
  </si>
  <si>
    <t>Apoyo logistico, financiero y opwrativo a los proyectos que lo requieran, para la formación cultural a la población niños y niñas de  cero a 5iempre e infantil de Santander</t>
  </si>
  <si>
    <t xml:space="preserve">Desarrollo de talleres en formacion artistica y cultural, a poblacion  niños y niñas de  cero a 5iempre e infantil </t>
  </si>
  <si>
    <t>Planear y tramitar la posible asignación de una biblioteca pública estacionaria, en municipios de Norte de Santander</t>
  </si>
  <si>
    <t>Instalacion y adecuacion de las bibliotecas publicas estacionarias</t>
  </si>
  <si>
    <t>Tramite de compra de las bibliotecas y de la dotacion de las mismas</t>
  </si>
  <si>
    <t>Gestionar con el municipio beneficiado para que garantice el fncionamiento de la biblioteca pública estacionaria</t>
  </si>
  <si>
    <t>Implementacion del programa de lectura y blibliotecas en adultos mayores en los municipios del departamento Norte de Santander</t>
  </si>
  <si>
    <t>Apoyar  financieramente la implementacion del programa de lectira y bibliotecas en Norte de Santander</t>
  </si>
  <si>
    <t>Implementacion del programa de lectura y blibliotecas en jovenes en los municipios del departamento Norte de Santander</t>
  </si>
  <si>
    <t>Implementacion del programa de lectura y blibliotecas en niños y niñas de la infancia en los municipios del departamento Norte de Santander</t>
  </si>
  <si>
    <t>Implementacion del programa de lectura y blibliotecas en niños y niñas decero a siempre en los municipios del departamento Norte de Santander</t>
  </si>
  <si>
    <t>para 2021</t>
  </si>
  <si>
    <t>Para 2021</t>
  </si>
  <si>
    <t>Implementacion del proceso de formacion virtual  a bibliotecarios de los municipios de Norte de Santander</t>
  </si>
  <si>
    <t>Realizacion del encuentro virtual de bibliotecas públicas de Norte de Santander</t>
  </si>
  <si>
    <t>Asistencia tecnica a los bibliotecarios para la participación tecnologica en la red de bibliotecas de Norte de Santander</t>
  </si>
  <si>
    <t xml:space="preserve">Acompañamiento tecnico a municipios y bibliotecarios en  la elaboración, actualización y/o mejoramiento del plan municipal de lectura y bibliotecas </t>
  </si>
  <si>
    <t xml:space="preserve">Hacer seguimiento periodico a la implementacion del plan municipal de lectura y bibliotecas </t>
  </si>
  <si>
    <t>Realizar planesde mejoramiento, de acuerdo a los hallazgos encontrados en los seguimientos al plan municipal de lectura y biblioteca de Norte de Santander</t>
  </si>
  <si>
    <t>Apoyar logistica, financiera y operativamente los procesos de formacion en formulacion y evaluación de proyectos culturales</t>
  </si>
  <si>
    <t>Gestionar y/o tramitar procesos de formación en formulacion y evaluacion de proyectos culturales en Norte de Santander</t>
  </si>
  <si>
    <t xml:space="preserve">Acompañar el desarrollo de los procesos de formación en furmulación y evaluación de proyectos culturales </t>
  </si>
  <si>
    <t xml:space="preserve">Identificaciion de poblacion infantil y juvenil de los municipios a participar en  los semilleros infantiles culturales </t>
  </si>
  <si>
    <t>Apoyo logistico, financiero y/u operativo al desarrollo de los semilleros infantiles culturales en municipios de Norte de Santander</t>
  </si>
  <si>
    <t xml:space="preserve">Realizacion de una muestra virtual  cultural, desarrollada por los participantes de los semilleros infantiles culturales </t>
  </si>
  <si>
    <t>Eventos de promocion y difusión de la investigación, creación y produccion en las diferentes areas artisticas (2 Por año)</t>
  </si>
  <si>
    <t>Apoyar logistica, financiera y /u operativamente a los eventos de promoción y difusion de  la investigacion, creación y produccion en las difenerentes areas artisitcas, presentados por los municipios o entidades culturales</t>
  </si>
  <si>
    <t xml:space="preserve">Planes de mejora acompañados </t>
  </si>
  <si>
    <t>Jornada de Articulacion de Encuentro de Autoridades de Cultura</t>
  </si>
  <si>
    <t>Realizacion del  Encuentro de Autoridades de Cultura
informe y asistencia</t>
  </si>
  <si>
    <t xml:space="preserve">Redes de cultura activas y funcionando </t>
  </si>
  <si>
    <t>Consejo departamental de cultura, activo y reuniendose cada 3 meses como minimo</t>
  </si>
  <si>
    <t xml:space="preserve">actores del sistema municipal acompañados tecnicamente </t>
  </si>
  <si>
    <t>municipios realizando tramites con el acompañamiento administrativo  de la secretaria de cultura de Norte de Santander</t>
  </si>
  <si>
    <t>municipios realizando tramites con el acompañamiento juridico de la secretaria de cultura de Norte de Santander</t>
  </si>
  <si>
    <t>municipios realizando tramites con el acompañamiento financiero y de gestion documental de la secretaria de cultura de Norte de Santander</t>
  </si>
  <si>
    <t>Red de casa de cultura activa y funcionando</t>
  </si>
  <si>
    <t xml:space="preserve">Activar  Red culturales de casas de cultura, </t>
  </si>
  <si>
    <t>Activar Red culturales de , museos</t>
  </si>
  <si>
    <t>Activarr Red culturales de  bibliotecas</t>
  </si>
  <si>
    <t>Activarr Red culturales de  escuelas de formacion</t>
  </si>
  <si>
    <t>Red de museos activa y funcionando</t>
  </si>
  <si>
    <t>Red de bibliotecas activa y funcionando</t>
  </si>
  <si>
    <t>Red de escuelas de formacion  activa y funcionando</t>
  </si>
  <si>
    <t>Consolidar el documento borrador del plan decenal construido en los años anteriores, para su socializacion</t>
  </si>
  <si>
    <t>Borrador del plan decenalde cultura y las artes elaborado</t>
  </si>
  <si>
    <t>Documentacion y borrador del plan decenal de cultura y las artes integrados y estructurados para su socializacion</t>
  </si>
  <si>
    <t>Insumo recolectado de las mesas de trabajo</t>
  </si>
  <si>
    <t>Presentacion del plan decenal de cultura y las artes mediante solicitud de ordenanza a la asamblea de Norte de Santander</t>
  </si>
  <si>
    <t>documentos consolidados y plan decenal de cultura y las artes en Norte de Santander</t>
  </si>
  <si>
    <t>Documento diagnostico del  sistema de información</t>
  </si>
  <si>
    <t>plataforma del sistema de informacion activa y en buen funcionamiento</t>
  </si>
  <si>
    <t>usuarios activos para el registro de información en el sistema de informacion SIDIC</t>
  </si>
  <si>
    <t>Agentes culturales registrados en el sistema de informacion</t>
  </si>
  <si>
    <t>Entidades culturales registrados en el sistema de informacion</t>
  </si>
  <si>
    <t>Eventos culturales registrados en el sistema de informacion</t>
  </si>
  <si>
    <t>Informacion registrada en el sistema de información cultural validada</t>
  </si>
  <si>
    <t>Agentes culturales activos permanentemente en el sistema de informacion</t>
  </si>
  <si>
    <t>Entidades culturales activos permanentemente en el sistema de informacion</t>
  </si>
  <si>
    <t>Eventos culturales activos permanentemente en el sistema de informacion</t>
  </si>
  <si>
    <t xml:space="preserve">Enviar informacion permanenete a los agentes y entidades registrados  en el sistema de información, </t>
  </si>
  <si>
    <t>Agentes culturales, entidades y culturales culturales, con información permanente del sector cultura</t>
  </si>
  <si>
    <t>Documento diagnostico de la infraestructura tecnica y tecnologica del nodo central del sistema de informacion cultural</t>
  </si>
  <si>
    <t>Documento informe con las necesidades a satisfacer para el buen uso de la infraestructura tecnica y tecnologica</t>
  </si>
  <si>
    <t xml:space="preserve">Contratacion para la adquisición de equipos tecnologicos e insumos para el buen funcionamiento sistema de información de la secretaria de cultura </t>
  </si>
  <si>
    <t>Edificio torre del reloj, en buen estado mantenido y funcionando</t>
  </si>
  <si>
    <t xml:space="preserve">Relaizar la adecuación, manttenimiento y actualización del sistema de informacion </t>
  </si>
  <si>
    <t>Sistema de información, en buen estado mantenido y funcionando</t>
  </si>
  <si>
    <t>Documento diagnostico de la infraestructura tecnica y tecnologica del edificio torre del reloj</t>
  </si>
  <si>
    <t>Documento informe con las necesidades a satisfacer para el buen uso de la infraestructura tecnica y tecnologica del edificio torre del reloj</t>
  </si>
  <si>
    <t xml:space="preserve">Contratacion para la adquisición de equipos tecnologicos e insumos para el buen funcionamiento del edificio torre del reloj de la secretaria de cultura </t>
  </si>
  <si>
    <t>Documento informe con las necesidades a satisfacer para el buen uso de la infraestructura cultureal de los municipios que lo requieran</t>
  </si>
  <si>
    <t>Documento diagnostico de la infraestructura cultural de los municipios que lo requieran</t>
  </si>
  <si>
    <t>Convenio interadministrativo  para la intervencion tecnica, tecnologicay/o de obra a la infraestructra cultural de los municipios</t>
  </si>
  <si>
    <t>Infraestructura cultural de las casa de cultura, en buen estado mantenido y funcionando</t>
  </si>
  <si>
    <t>Convenio interadministrativo  para la intervencion tecnica, tecnologicay/o de obra a la infraestructra cultural de las casa de cultura de los municipios</t>
  </si>
  <si>
    <t>Documento informe con las necesidades a satisfacer para el buen uso de la infraestructura cultureal de las casa de cultura de los municipios que lo requieran</t>
  </si>
  <si>
    <t>Documento diagnostico de la infraestructura cultural de las casa de cultura de los municipios que lo requieran</t>
  </si>
  <si>
    <t>Relaizar la adecuación, manttenimiento y actualización de la infraestructura cultural  de los municipios, que requieran el apoyo</t>
  </si>
  <si>
    <t>Infraestructura cultural, en buen estado mantenido y funcionando</t>
  </si>
  <si>
    <t xml:space="preserve">Recurso del programa de beneficios de la seguridad social a creadores y gestores, entregados de acuerdo a la disposicion del ministerio de cultura </t>
  </si>
  <si>
    <t>Creadores y gestores culturales beneficiados del programa</t>
  </si>
  <si>
    <t xml:space="preserve">Vinculacion de mas creadores y gestores al programa </t>
  </si>
  <si>
    <t>Informes desarrollados y entregados al ministerio de cultura, del proceso del programa de beneficios de la seguridad social a creadores y gestores culturales de Norte de Santander</t>
  </si>
  <si>
    <t xml:space="preserve">Participantes identificados y vinculados al programa de semilleros </t>
  </si>
  <si>
    <t>Ebentos de formacion y de disfrute realizados</t>
  </si>
  <si>
    <t>Proyecos apoyados financiera, logistica u operativamente</t>
  </si>
  <si>
    <t>Presentaciones realizadas</t>
  </si>
  <si>
    <t>Convocatoria publica realizada con proyectos culturales aprobados para su financiación</t>
  </si>
  <si>
    <t xml:space="preserve">Eventos de expresiones artisticas y culturales apoyadas y desarrollados </t>
  </si>
  <si>
    <t>Convocatoria publica deconcertacion de proyectos culturales, dirigidas a creadores, gestores , agrupaciones y entidades sin animo de lucro</t>
  </si>
  <si>
    <t>Presentaciones artisticas en los municipios de norte de santander</t>
  </si>
  <si>
    <t>Presentaciones artisticas desarrolladas en los municipios</t>
  </si>
  <si>
    <t>Presentaciones artísticas y talleres informativos complementarios apoyados  y desarrollados</t>
  </si>
  <si>
    <t xml:space="preserve">Libros editados impresos y publicados </t>
  </si>
  <si>
    <t>Eventos de concertacion, capacitacion cultural dirigidos a los artistas con discapacidad desarrollados</t>
  </si>
  <si>
    <t>Proyectos de artesanias apoyados logistica y financieramente</t>
  </si>
  <si>
    <t>Procesos de formacion desarrollados con  los artesanos</t>
  </si>
  <si>
    <t>Apoyo logistico u operativo para  las actividades de encuentros  en las diferentes áreas culturales en el departamento Norte de Santander</t>
  </si>
  <si>
    <t>Eventos de encuentros desarrollados</t>
  </si>
  <si>
    <t>Oferta cultural mostrada y ofrecida  a  la Primera Infancia y Juvenil Atraves</t>
  </si>
  <si>
    <t>Festivales realizados con apoyo financiero del departamento</t>
  </si>
  <si>
    <t>Eventos de socializacion, capacitación y circulación desarrollados</t>
  </si>
  <si>
    <t>Concurso Eduardo Cote Lamus,  apoyado para su realizacion</t>
  </si>
  <si>
    <t>Jorge Gaitan Dura apoyado para su realizacion</t>
  </si>
  <si>
    <t xml:space="preserve">Libros impresos y reproducidos </t>
  </si>
  <si>
    <t>Festivales realizados con apoyo logistico y/u operativo del departamento</t>
  </si>
  <si>
    <t>Eventos de socializacion, difusión, promocion y circulacion de los productos resultados de procesos de formación en la poblacion con discapacidad, desarrollados</t>
  </si>
  <si>
    <t>Eventos de socializacion, difusión, promocion y circulacion de los productos resultados de procesos de formación en la poblacion con discapacidad, apoyados logistica, operativamente</t>
  </si>
  <si>
    <t>Apoyo logistico y  operativo  para  las actividades requeridad en los Eventos de socializacion, difusión, promocion y circulacion de los productos resultados de procesos de formación en la poblacion con discapacidad en Norte de Santande</t>
  </si>
  <si>
    <t>Actividades culturales desarrolladas</t>
  </si>
  <si>
    <t>Procesos de formación, creacion y desarrollo en áreas artisticas y circulación de productos culturale a la poblacion vulnerable, desarrollados</t>
  </si>
  <si>
    <t>Procesos de circulación y desarrollo en áreas artisticas y circulación de productos culturale a la poblacion vulnerable en norte de santander</t>
  </si>
  <si>
    <t>Actividades de circulacion  desarrollados virtualmente</t>
  </si>
  <si>
    <t>Actividades de circulacion desarrolladas con la poblacion vulnerable</t>
  </si>
  <si>
    <t xml:space="preserve">Proyectos de circulacion de los municipios con apoyo logistico, operativo y financiero </t>
  </si>
  <si>
    <t xml:space="preserve">Creadores  y agrupaciones, de las escuelas de formacion, apoyados </t>
  </si>
  <si>
    <t>Apoyo logistico a creadores, gestores y agrupaciones, que van a participar en encuentros regionales</t>
  </si>
  <si>
    <t xml:space="preserve">Creadores, gestores y agrupaciones, apoyados con logistica </t>
  </si>
  <si>
    <t>Creadores, gestores y agrupaciones, apoyados operativamente</t>
  </si>
  <si>
    <t>Creadores, gestores y agrupaciones, apoyados con recursos financieros</t>
  </si>
  <si>
    <t xml:space="preserve">Publicacion cuatrimestral del contenido digital construido </t>
  </si>
  <si>
    <t>Información consolidada</t>
  </si>
  <si>
    <t>Estructura y construcción del contenido digital a publicar</t>
  </si>
  <si>
    <t xml:space="preserve">Contenido digital estructurado y consoloidado </t>
  </si>
  <si>
    <t>contenido digital publicado</t>
  </si>
  <si>
    <t>Información estructurada y recopilada</t>
  </si>
  <si>
    <t>Diagramación, ediccion  y realizacion del documento a generar como revista</t>
  </si>
  <si>
    <t>Documento diagramado y editado</t>
  </si>
  <si>
    <t>Documento digital  y fisico consolidado</t>
  </si>
  <si>
    <t>Investigación y recopilacion de informacion mensual sobre cultura en el DPTO</t>
  </si>
  <si>
    <t>Construccion de material y agenda cultural a publicar</t>
  </si>
  <si>
    <t>Información recopilada del proceso de investigación</t>
  </si>
  <si>
    <t>Agenda cultural construida</t>
  </si>
  <si>
    <t>Agenda cultural publicada</t>
  </si>
  <si>
    <t xml:space="preserve">Proyectos de producción, reproducción y difusión de contenidos digitales apoyados </t>
  </si>
  <si>
    <t xml:space="preserve">Proyectos de producción, reproducción, difusión de investigación, creación y formación  apoyados </t>
  </si>
  <si>
    <t>Asistencia tecnica y acompañamiento a entidades, instituciones, líderes y gestores culturales del departamento</t>
  </si>
  <si>
    <t>Procesos de formación, creacion y desarrollo en áreas artisticas y circulación de productos culturale a la poblacion vulnerable desarrollados</t>
  </si>
  <si>
    <t>Entidades, instituciones, líderes y gestores culturales del departamento asistidos y acompañados</t>
  </si>
  <si>
    <t>Realizar acompañamiento y asistencia técnica de los lineamientos curriculares a los formadores y procesos por los medios disponibles  a las diferentes áreas en el marco del convenio interinstitucional de escuelas de formación.</t>
  </si>
  <si>
    <t>Formadores acompañados y asistidos en el marco del convenio de escuelas de formacion</t>
  </si>
  <si>
    <t>Boletin informativo construido</t>
  </si>
  <si>
    <t>Apoyar los procesos de planificación  organización, gestión y rendición de informes de los municipios a la secretaría de cultura en las diferentes áreas artísticas</t>
  </si>
  <si>
    <t xml:space="preserve"> Procesos de planificación  organización, gestión y rendición de informes de los municipios a  la secretaría, acompañados y orientados</t>
  </si>
  <si>
    <t>Coordinadores y formadores de los municipios acompañados y asistidos</t>
  </si>
  <si>
    <t>Encuentro de coordinadores y formadores realizado</t>
  </si>
  <si>
    <t>Encuentro de Coordinadores y formadores  de areas artisticas  de los procesos de Formacion de los municipios</t>
  </si>
  <si>
    <t xml:space="preserve">Consejeros de areas artisticas elejidos </t>
  </si>
  <si>
    <t>Información Registrada y actualizada de los actores institucionales del sector cultural del área de formación</t>
  </si>
  <si>
    <t>Información de los actores institucionales del sector cultura registrada y actualizada</t>
  </si>
  <si>
    <t>Documento diagnostico realizado</t>
  </si>
  <si>
    <t>Proceso de formacion a formadores gestionado y estructurado</t>
  </si>
  <si>
    <t xml:space="preserve">Implemmentaion de procesos de formacion a formadores </t>
  </si>
  <si>
    <t>Encuentro de formadores realizado</t>
  </si>
  <si>
    <t>Convenios realizados</t>
  </si>
  <si>
    <t>Proceso de formacion a formadores implementado</t>
  </si>
  <si>
    <t>Procesos de formacion apoyados financieramente</t>
  </si>
  <si>
    <t>procesos de formación desarrollados</t>
  </si>
  <si>
    <t>Encuentro de coordinadores de areas artiditcas desarrollado</t>
  </si>
  <si>
    <t>Información registrada y actualizada de los actores institucionales del sector cultural del área de formación</t>
  </si>
  <si>
    <t>Informacion de los actores institucionales del sector cultural del área de formación, actualizada y registrada</t>
  </si>
  <si>
    <t>Procesos de formación apoyados financieramente</t>
  </si>
  <si>
    <t>Procesos de formacion desarrollados</t>
  </si>
  <si>
    <t>Documento con diagnostico del estado de los elementos basicos</t>
  </si>
  <si>
    <t>Documento informe de necesidades de elementos basicos de formación</t>
  </si>
  <si>
    <t>Elementos basicos para los procesos de formacion comprados</t>
  </si>
  <si>
    <t>Elementos basicos para los procesos de formacion entregados</t>
  </si>
  <si>
    <t>Precosos de formación a formadores gestionados y realizados</t>
  </si>
  <si>
    <t>Apoyar logisticamente un proyecto de formación artistica y cultural para las etnias</t>
  </si>
  <si>
    <t>Proyecto de formación artistica y cultural para las etnias, apoyadas logisticamente</t>
  </si>
  <si>
    <t>Proyecto de formación artistica y cultural para las etnias, apoyadas financieramente</t>
  </si>
  <si>
    <t>Proyecto de investigacion, creacion y producción en las diferentes areas artisticas del saber,apoyados logistica y financieramente</t>
  </si>
  <si>
    <t>Eventos de promoción y difusión apoyados logistica, financiaera y operativamente</t>
  </si>
  <si>
    <t xml:space="preserve">Concvocatoria publica de concertacion desarrollada </t>
  </si>
  <si>
    <t>Niños y jovenes identificados</t>
  </si>
  <si>
    <t xml:space="preserve">Semilleros infantiles culturales funcionando </t>
  </si>
  <si>
    <t>Evento de muestra cultural virtual desarrollada</t>
  </si>
  <si>
    <t>Procesos de formulacion y evaluación de proyectos gestionado y tramitado</t>
  </si>
  <si>
    <t xml:space="preserve">Proceso de formacion en formulacion y evaluación de proyectos apoyados </t>
  </si>
  <si>
    <t>Proceso de formacion en formulacion y evaluación de proyectos asistido y acompañado</t>
  </si>
  <si>
    <t>Apoyar  financieramente la implementacion del programa de lectura y bibliotecas en Norte de Santander</t>
  </si>
  <si>
    <t>Programa de lectura y bibliotecas en Norte de Santander apoyado</t>
  </si>
  <si>
    <t>Municipios y bibliotecarios, asistidos y acompañados en la elaboracion de plan municipal de lectura</t>
  </si>
  <si>
    <t>Plan municipal de lectura con seguimiento periodico</t>
  </si>
  <si>
    <t>Planes de mejora elaborados</t>
  </si>
  <si>
    <t>Programa de lectura y bibliotecas en Norte de Santander apoyado financieramente</t>
  </si>
  <si>
    <t>Planes de mejora de lectura y bibliotecas actualizado y asistido</t>
  </si>
  <si>
    <t>Plan de lectura y bibliotecas implementado y con seguimiento periodico</t>
  </si>
  <si>
    <t>Planes de mejora del plan de lectura y bibliotecas realizados</t>
  </si>
  <si>
    <t>Programa de lectira y bibliotecas en Norte de Santander apoyado</t>
  </si>
  <si>
    <t xml:space="preserve">Bibliotecarios participando en la red de bibliotecas </t>
  </si>
  <si>
    <t>Programa de lectira y bibliotecas en Norte de Santander apoyado financieramente</t>
  </si>
  <si>
    <t>Encuentro virtual de bibliotecas públicas de Norte de Santander</t>
  </si>
  <si>
    <t>Proceso de formacion virtual a bibliotecarios de los municipios de Norte de Santander implementado</t>
  </si>
  <si>
    <t>Programa de lectira y bibliotecas en Norte de Santander implementado</t>
  </si>
  <si>
    <t>Programa de lectura y blibliotecas en niños y niñas decero a siempre en los municipios del departamento Norte de Santander implementado</t>
  </si>
  <si>
    <t>Programa de lectura y blibliotecas en niños y niñas decero a siempre en los municipios del departamento Norte de Santander apoyado financieramente</t>
  </si>
  <si>
    <t>Programa de lectura y blibliotecas en niños y niñas de la infancia en los municipios del departamento Norte de Santander implementado</t>
  </si>
  <si>
    <t>Programa de lectura y blibliotecas en jovenes en los municipios del departamento Norte de Santander implementado</t>
  </si>
  <si>
    <t>Programa de lectura y blibliotecas en adulto mayor de los municipios del departamento Norte de Santander implementado</t>
  </si>
  <si>
    <t>Gestion y tramites realizados</t>
  </si>
  <si>
    <t>Municipio comprometido con la instalacion de un¿a biblioteca estacionaria</t>
  </si>
  <si>
    <t xml:space="preserve">Biblioteca estacionaria y dotación comprados </t>
  </si>
  <si>
    <t xml:space="preserve">Biblioteca estacionaria y dotación comprados inatalada y adecuada </t>
  </si>
  <si>
    <t xml:space="preserve">Proyectos de formación cultural a la población niños y niñas de  cero a 5iempre e infantil de Santander apoyados </t>
  </si>
  <si>
    <t xml:space="preserve"> Talleres en formacion artistica y cultural, a poblacion  niños y niñas de  cero a 5iempre e infantil desarrollados </t>
  </si>
  <si>
    <t>Apoyo logistico, financiero y operativo a los proyectos que lo requieran, para la formación cultural a la población joven y adolescentes de Santander</t>
  </si>
  <si>
    <t xml:space="preserve">Proyectos de formación cultural a la población  joven de Norte de Santander apoyados </t>
  </si>
  <si>
    <t xml:space="preserve"> Talleres en formacion artistica y cultural, para la poblacion joven  desarrollados </t>
  </si>
  <si>
    <t xml:space="preserve">Proyectos de formación cultural a poblacióncon discapacidad de Norte de Santander apoyados </t>
  </si>
  <si>
    <t xml:space="preserve"> Talleres en formacion artistica y cultural, a poblacion con discapacidad desarrollados </t>
  </si>
  <si>
    <t xml:space="preserve">Proyectos de formación cultural a poblacióncon adulto mayor de Norte de Santander apoyados </t>
  </si>
  <si>
    <t xml:space="preserve"> Talleres en formacion artistica y cultural, a poblacion con adulto mayor desarrollados </t>
  </si>
  <si>
    <t xml:space="preserve">Proyectos de formación cultural a poblacióncon victima de Norte de Santander apoyados </t>
  </si>
  <si>
    <t xml:space="preserve"> Talleres en formacion artistica y cultural, a poblacion con victima desarrollados </t>
  </si>
  <si>
    <t xml:space="preserve">Proyectos de formación cultural a poblaciónconmadre cabeza de hogar de Norte de Santander apoyados </t>
  </si>
  <si>
    <t xml:space="preserve"> Talleres en formacion artistica y cultural, a poblacion con madre cabeza de hogar desarrollados </t>
  </si>
  <si>
    <t>Apoyo logistico, financiero y operativo a los proyectos que lo requieran, para la formación cultural a la población en condición de vulnerabilidad de Norte de Santander</t>
  </si>
  <si>
    <t>Proyectos de formación cultural a la población en condición de vulnerabilidad de Norte de Santander apoyados</t>
  </si>
  <si>
    <t>Talleres en formacion artistica y cultural, a poblacion en condicion de vulnerabilidad desarrollados</t>
  </si>
  <si>
    <t>Relaizar la identificación de los posibles vigias del patrimonio de cada municipio</t>
  </si>
  <si>
    <t>Vigias del patrimonio identificados en cada municipio</t>
  </si>
  <si>
    <t>Jornada de sensibilización realizada</t>
  </si>
  <si>
    <t>Referentes culturales identificados y reconocidos por la comunidad</t>
  </si>
  <si>
    <t>Identificacion y reconocimiento de referentes culturales de cada municipio de Norte de Santander</t>
  </si>
  <si>
    <t xml:space="preserve">Rutas y material de difusion elaborados </t>
  </si>
  <si>
    <t>Talleres de formacion de patrimonio cultural desarrollados</t>
  </si>
  <si>
    <t>Talleres de formacion de patrimonio cultural en creatividad y difusión desarrollados</t>
  </si>
  <si>
    <t>Talleres de formacion de patrimonio cultural en liderazgo y expresion,  en los municipios del departamento desarrollados</t>
  </si>
  <si>
    <t>Talleres de formacion de patrimonio cultural, en oralidad en los municipios del departamento</t>
  </si>
  <si>
    <t xml:space="preserve">Iniciartivas de difusión identificadas </t>
  </si>
  <si>
    <t xml:space="preserve">Iniciativas de difusion construidas </t>
  </si>
  <si>
    <t>Guia de uso de las iniciativas de difusion creadas</t>
  </si>
  <si>
    <t>Capacitacion desarrollada</t>
  </si>
  <si>
    <t>Informacion recopilada</t>
  </si>
  <si>
    <t>Visitas realizadas a los bienes de interes cultural</t>
  </si>
  <si>
    <t>Inventario tecnico y registro de BIC bienes de interés cultural del departamento norte de Santander,realizado</t>
  </si>
  <si>
    <t xml:space="preserve">Procesos de diagnostico y preparacion, para la declaracion de patrimonio de los Bic acompañados y asistidos </t>
  </si>
  <si>
    <t>Procesos Correspondientes  a los  planes especiales de salvaguardia del PCI  con acompañamiento tecnico</t>
  </si>
  <si>
    <t>Información  de las Manifstaciones de Patrimonio  Cultural  Inmaterial  PCI de Los Municipios de Norte de Santander recopilada</t>
  </si>
  <si>
    <t>Visitas virtuales realizadas a los bienes de interes cultural</t>
  </si>
  <si>
    <t>Registro  tecnico  de las Manifstaciones de Patrimonio  Cultural  Inmaterial  PCI de Los Municipios de Norte de Santander realizado</t>
  </si>
  <si>
    <t>Mantenimiento y adecuaciòn  del BIC Quinta Teresa y el auditorio de la Torre del Reloj (Eduardo Cote Lamus) realizado</t>
  </si>
  <si>
    <t>Funcionamiento, con la oferta se servicios activos  del Bic Quinta Teresa,  para el sectro cultura activo</t>
  </si>
  <si>
    <t xml:space="preserve"> Funcionamientocon la oferta se servicios activos  del auditorio Eduardo Cote Lamus para el sectro cultura activo</t>
  </si>
  <si>
    <t>Revisiones y seguimiento al uso y operatividad de los Bic Torre del Reloj y Quinta Teresa, para mantener en estado optimo para su uso realizado</t>
  </si>
  <si>
    <t>Revision, r verificacion y diagnostico de Bic, que requierieron apoyo financiero para su intervención realizado</t>
  </si>
  <si>
    <t xml:space="preserve"> Tramite administrativo, financiero y tecnico, requerido para la intervención de obras BIC del Departamento realizado</t>
  </si>
  <si>
    <t>Mantenimiento, adecuaciòn y restauraciòn de obras BIC del Departamento realizado</t>
  </si>
  <si>
    <t>Seguimiento y control a las acciones establecidads para la intervención de los Bic de Norte de antander realizado</t>
  </si>
  <si>
    <t>Propuestas de museografia recepcionadas</t>
  </si>
  <si>
    <t>Evaluacion y verificación del recurso realizada</t>
  </si>
  <si>
    <t>Muestra museografica y museologica realizada</t>
  </si>
  <si>
    <t>Seguimiento y control a muestra museografica y museologica realizado</t>
  </si>
  <si>
    <t xml:space="preserve">Realizar los tramites administrativos, juridicos y tecnicos necesarios para el mejoramiento del Bic Torre del reloj </t>
  </si>
  <si>
    <t xml:space="preserve">Tramites administrativos, juridicosy tecnicos realizados </t>
  </si>
  <si>
    <t>Seguimiento y control al buen uso y cuidado del Bic  Quinta Teresa realizado periodicamente</t>
  </si>
  <si>
    <t>Chequeos periodicos y actualizacion tecnologica realizados permanentemente</t>
  </si>
  <si>
    <t xml:space="preserve">Propuestas  proyectos culturales que difunden y protegen el patrimonio cultural inmaterial recepcionadas </t>
  </si>
  <si>
    <t xml:space="preserve">Propuestas  proyectos culturales que difunden y protegen el patrimonio cultural inmaterial evaluadas y verificadas </t>
  </si>
  <si>
    <t>Seguimiento y control  realizado periodicamente</t>
  </si>
  <si>
    <t>Informacion pertinente para la creacion de documento promocional del patrimonio cultural del departamento  recopilada y verificada</t>
  </si>
  <si>
    <t>Edición y estructuración del borrador del documento promocional del patrimonio cultural del departamento Norte de Santander  a crear realizado</t>
  </si>
  <si>
    <t xml:space="preserve">Diagramación y creacion de machote de documento promocional del patrimonio cultural del departamento Norte de Santander  construido </t>
  </si>
  <si>
    <t>Documento promocional del patrimonio cultural del departamento Norte de Santander impreso y difundido</t>
  </si>
  <si>
    <t>Propuestas y proyectos culturales para la publicación de 1 cartilla -material pedagogica en lenguas indigenas  de Norte de Santander recepcionadas</t>
  </si>
  <si>
    <t>Asignacion de recursos para el desarrollo de estas propuestas o proyectos para la publicación de 1 cartilla -material pedagogica en lenguas indigenas  de Norte de Santander evaluada y verificada</t>
  </si>
  <si>
    <t>Seguimiento y control realizado periodicamente</t>
  </si>
  <si>
    <t>Acompañamiento Técnico  en los Procesos Correspondientes  a los  planes especiales de salvaguardia del PES realizado</t>
  </si>
  <si>
    <t>Acciones  Institucionales  Con el Ministerio de Cultura articuladas</t>
  </si>
  <si>
    <t>Procesos de formulacion de proyectos dirigidos hacia  planes especiales de salvaguardia del PES, en los municipios de Norte de Santander, que lo requieran acompañados</t>
  </si>
  <si>
    <t>Procesos Correspondientes  a los  planes especiales de  Manejo y Protección PEMP con acompañamiento tecnico realizado</t>
  </si>
  <si>
    <t>Municipios que lo requieran y/o soliciten, en la construccion de PEMP acompañados tecnicamente</t>
  </si>
  <si>
    <t>Jornadas virtuales  de sensibilizacion a emprendedores culturales  de los municipio planeadas y programadas</t>
  </si>
  <si>
    <t>Municipios y emprendedores culturales a las jornadas  de sensibilizacion de emprendimiento cultural convocados e invitados</t>
  </si>
  <si>
    <t>Jorrnadas de sensibilización desarrolladas</t>
  </si>
  <si>
    <t>Informacion obtenida de las jornadas de sensibilizacion en emprendimiento cultural evaluada y consolidada</t>
  </si>
  <si>
    <t>Proceso de formación en formulación y gestion de proyectos culturales planeado, estructurado y tramitado</t>
  </si>
  <si>
    <t>Convocatoria a emprendedores culturales, artistas y gestores realizada</t>
  </si>
  <si>
    <t>Proceso de formacion en  formulación y gestión  de proyectos de emprendimeinto cultural desarrollado</t>
  </si>
  <si>
    <t>Proceso de formacion en  formulación y gestión  de proyectos de emprendimeinto cultural evaluado y consolidado</t>
  </si>
  <si>
    <t>Iniciativas o proyectos de emprendimiento cultural, entre los participantes de los procesos de formación y/o en los municipios de NDS identificadas</t>
  </si>
  <si>
    <t>Consolidación de información del proyecto o iniciativa de emprendimiento cultural, clasificandolo y direccionandolo según fuente de financiamiento realizado</t>
  </si>
  <si>
    <t>Proyecto o iniciativa de emprendimiento cultural en la plataforma especifica, de acuerdo a la fuente de financiamiento para el mismo asistidos y acompañados en su Formulacion</t>
  </si>
  <si>
    <t>Emprendedor en la gestión y solicitud de financiación del proyecto o iniciativa de emprendimiento cultural  asesorados y acompañados</t>
  </si>
  <si>
    <t>Agenda de fesrias y ruedas de negocio en el pais, donde pueda haber participación de los emprendedores culturales de Norte de Santander construida</t>
  </si>
  <si>
    <t>Gestionar y promover la participación en  eventos de promocion y difusion de la innovacion y emprendimiento cultural</t>
  </si>
  <si>
    <t>Emprendedores culturales articipando en  eventos de promocion y difusion de la innovacion y emprendimiento cultural</t>
  </si>
  <si>
    <t>promover la participacion de proyectos y planes de negocio de emprendimiento en ruedas de negocios y mercados culturales o ferias</t>
  </si>
  <si>
    <t xml:space="preserve">Proyectos y planes de negocio de emprendimiento participando en ruedas de negocios y mercados culturales o ferias </t>
  </si>
  <si>
    <t>Feria gastronomica realizada</t>
  </si>
  <si>
    <t>Taller de producción musical, marketing digital y plataformas musicales, destinado a músicos del departamento participantes del Proyecto LASO planeado tecnica y logisticamente</t>
  </si>
  <si>
    <t>Convocatoria al taller de producción musical, marketing digital y plataformas musicales,  realizada</t>
  </si>
  <si>
    <t>Taller de producción musical, marketing digital y plataformas musicales, destinado a músicos del departamento participantes del Proyecto LASO desarrollado</t>
  </si>
  <si>
    <t>Conocimientos aquiridos, a traves de muestras individuales con los participantes de los talleres del colectivo LASO evaluados</t>
  </si>
  <si>
    <t>Grabar y reproducción de  las canciones seleccionadas con todos los participantes del colectivo LASO</t>
  </si>
  <si>
    <t>Canciones seleccionadas con todos los participantes del colectivo LASO grabada y reproducida</t>
  </si>
  <si>
    <t xml:space="preserve"> Taller de distribución musical  planeada tecnica y logisticamente</t>
  </si>
  <si>
    <t xml:space="preserve">Convocatoria para el taller de Distribución digital de la música </t>
  </si>
  <si>
    <t>Taller de Distribución digital de la música  desarrollado</t>
  </si>
  <si>
    <t xml:space="preserve"> 0,67 
</t>
  </si>
  <si>
    <t>PLAN DE ACCIÓN 2021</t>
  </si>
  <si>
    <t>PLAN DE DESARROLLO 2021-2023 "MÀS OPORTUNIDADES PARA TODOS"</t>
  </si>
  <si>
    <t>Meta Producto 2021</t>
  </si>
  <si>
    <t>Integración de los documentos y programar la socialización del plan con los actores culturales y de la comunidad en general la consecución del plan decenal 2021- 2030.</t>
  </si>
  <si>
    <t>Realizar la selección de los temas musicales del COLECTIVO LASO 2019-2021</t>
  </si>
  <si>
    <t>Temas musicales del COLECTIVO LASO 2019-2021 seleccionados</t>
  </si>
  <si>
    <t>Realizar la preproducción de la primera parte del COLECTIVO LASO 2019-2021</t>
  </si>
  <si>
    <t>Preproducción de la primera parte del COLECTIVO LASO 2019-2021 realizado</t>
  </si>
  <si>
    <t>Planear, organizar y desarrollar una muestra musical virtual del resultado obtenido del proceso LASO 2021.</t>
  </si>
  <si>
    <t>Muestra musical virtual del resultado obtenido del proceso LASO 2021. desarrollado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</si>
</sst>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 #,##0_-;\-&quot;$&quot;\ * #,##0_-;_-&quot;$&quot;\ * &quot;-&quot;_-;_-@_-"/>
    <numFmt numFmtId="41" formatCode="_-* #,##0_-;\-* #,##0_-;_-* &quot;-&quot;_-;_-@_-"/>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 numFmtId="170" formatCode="_-* #,##0.00_-;\-* #,##0.00_-;_-* &quot;-&quot;_-;_-@_-"/>
    <numFmt numFmtId="171" formatCode="&quot;$&quot;\ #,##0"/>
    <numFmt numFmtId="172" formatCode="&quot;$&quot;\ #,##0.00"/>
    <numFmt numFmtId="173" formatCode="_-&quot;$&quot;\ * #,##0.00_-;\-&quot;$&quot;\ * #,##0.00_-;_-&quot;$&quot;\ * &quot;-&quot;_-;_-@_-"/>
  </numFmts>
  <fonts count="38"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1"/>
      <color rgb="FF000000"/>
      <name val="Calibri"/>
      <family val="2"/>
    </font>
    <font>
      <sz val="11"/>
      <color rgb="FF000000"/>
      <name val="Calibri"/>
      <family val="2"/>
    </font>
    <font>
      <i/>
      <sz val="12"/>
      <color rgb="FF1C2F33"/>
      <name val="Calibri"/>
      <family val="2"/>
      <scheme val="minor"/>
    </font>
    <font>
      <sz val="12"/>
      <name val="Arial"/>
      <family val="2"/>
    </font>
    <font>
      <b/>
      <sz val="12"/>
      <color theme="1"/>
      <name val="Arial"/>
      <family val="2"/>
    </font>
    <font>
      <b/>
      <sz val="12"/>
      <name val="Arial"/>
      <family val="2"/>
    </font>
    <font>
      <sz val="12"/>
      <color rgb="FFFF0000"/>
      <name val="Arial"/>
      <family val="2"/>
    </font>
    <font>
      <sz val="12"/>
      <color rgb="FF000000"/>
      <name val="Arial"/>
      <family val="2"/>
    </font>
  </fonts>
  <fills count="3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rgb="FFFFFFFF"/>
        <bgColor rgb="FFFFFFFF"/>
      </patternFill>
    </fill>
    <fill>
      <patternFill patternType="solid">
        <fgColor rgb="FF7BCBE5"/>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theme="9" tint="-0.499984740745262"/>
      </left>
      <right style="medium">
        <color indexed="64"/>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indexed="64"/>
      </top>
      <bottom style="medium">
        <color theme="9" tint="-0.499984740745262"/>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diagonal/>
    </border>
    <border>
      <left style="medium">
        <color indexed="64"/>
      </left>
      <right style="thin">
        <color indexed="64"/>
      </right>
      <top style="medium">
        <color theme="9" tint="-0.499984740745262"/>
      </top>
      <bottom/>
      <diagonal/>
    </border>
    <border>
      <left style="medium">
        <color theme="9" tint="-0.499984740745262"/>
      </left>
      <right/>
      <top style="medium">
        <color indexed="64"/>
      </top>
      <bottom/>
      <diagonal/>
    </border>
    <border>
      <left/>
      <right style="medium">
        <color theme="9" tint="-0.499984740745262"/>
      </right>
      <top style="medium">
        <color indexed="64"/>
      </top>
      <bottom/>
      <diagonal/>
    </border>
    <border>
      <left style="medium">
        <color theme="9" tint="-0.499984740745262"/>
      </left>
      <right/>
      <top/>
      <bottom style="medium">
        <color theme="9" tint="-0.4999847407452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indexed="64"/>
      </left>
      <right style="medium">
        <color indexed="64"/>
      </right>
      <top style="medium">
        <color theme="9" tint="-0.499984740745262"/>
      </top>
      <bottom style="medium">
        <color indexed="64"/>
      </bottom>
      <diagonal/>
    </border>
    <border>
      <left style="medium">
        <color indexed="64"/>
      </left>
      <right style="medium">
        <color indexed="64"/>
      </right>
      <top style="medium">
        <color theme="9" tint="-0.499984740745262"/>
      </top>
      <bottom/>
      <diagonal/>
    </border>
    <border>
      <left style="medium">
        <color indexed="64"/>
      </left>
      <right style="medium">
        <color indexed="64"/>
      </right>
      <top/>
      <bottom style="thin">
        <color indexed="64"/>
      </bottom>
      <diagonal/>
    </border>
    <border>
      <left style="medium">
        <color indexed="64"/>
      </left>
      <right/>
      <top style="medium">
        <color theme="9" tint="-0.499984740745262"/>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ck">
        <color rgb="FFFF0000"/>
      </top>
      <bottom/>
      <diagonal/>
    </border>
    <border>
      <left/>
      <right style="thin">
        <color indexed="64"/>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right style="medium">
        <color indexed="64"/>
      </right>
      <top/>
      <bottom style="medium">
        <color theme="9" tint="-0.499984740745262"/>
      </bottom>
      <diagonal/>
    </border>
    <border>
      <left/>
      <right style="medium">
        <color indexed="64"/>
      </right>
      <top style="medium">
        <color theme="9" tint="-0.499984740745262"/>
      </top>
      <bottom style="medium">
        <color theme="9" tint="-0.499984740745262"/>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style="thick">
        <color rgb="FFFF0000"/>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thick">
        <color rgb="FFFF0000"/>
      </top>
      <bottom/>
      <diagonal/>
    </border>
    <border>
      <left style="thin">
        <color indexed="64"/>
      </left>
      <right/>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n">
        <color auto="1"/>
      </bottom>
      <diagonal/>
    </border>
    <border>
      <left style="thin">
        <color indexed="64"/>
      </left>
      <right style="thick">
        <color rgb="FFFF0000"/>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style="thick">
        <color rgb="FFFF0000"/>
      </top>
      <bottom style="thin">
        <color rgb="FF000000"/>
      </bottom>
      <diagonal/>
    </border>
    <border>
      <left style="thin">
        <color indexed="64"/>
      </left>
      <right style="thin">
        <color indexed="64"/>
      </right>
      <top style="thin">
        <color rgb="FF000000"/>
      </top>
      <bottom style="thick">
        <color rgb="FFFF0000"/>
      </bottom>
      <diagonal/>
    </border>
    <border>
      <left style="thick">
        <color rgb="FFFF0000"/>
      </left>
      <right style="thin">
        <color indexed="64"/>
      </right>
      <top style="thick">
        <color rgb="FFFF0000"/>
      </top>
      <bottom style="thin">
        <color auto="1"/>
      </bottom>
      <diagonal/>
    </border>
    <border>
      <left style="thick">
        <color rgb="FFFF0000"/>
      </left>
      <right style="thin">
        <color indexed="64"/>
      </right>
      <top style="thin">
        <color auto="1"/>
      </top>
      <bottom style="thick">
        <color rgb="FFFF0000"/>
      </bottom>
      <diagonal/>
    </border>
    <border>
      <left style="thin">
        <color rgb="FF000000"/>
      </left>
      <right style="thin">
        <color indexed="64"/>
      </right>
      <top style="thick">
        <color rgb="FFFF0000"/>
      </top>
      <bottom style="thin">
        <color rgb="FF000000"/>
      </bottom>
      <diagonal/>
    </border>
    <border>
      <left style="thin">
        <color indexed="64"/>
      </left>
      <right style="thin">
        <color rgb="FF000000"/>
      </right>
      <top style="thin">
        <color rgb="FF00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diagonal/>
    </border>
    <border>
      <left style="thick">
        <color rgb="FFFF0000"/>
      </left>
      <right style="thin">
        <color auto="1"/>
      </right>
      <top style="thin">
        <color auto="1"/>
      </top>
      <bottom style="thin">
        <color auto="1"/>
      </bottom>
      <diagonal/>
    </border>
    <border>
      <left/>
      <right/>
      <top style="thick">
        <color rgb="FFFF0000"/>
      </top>
      <bottom/>
      <diagonal/>
    </border>
    <border>
      <left/>
      <right/>
      <top/>
      <bottom style="thick">
        <color rgb="FFFF0000"/>
      </bottom>
      <diagonal/>
    </border>
    <border>
      <left/>
      <right style="thick">
        <color rgb="FFFF0000"/>
      </right>
      <top/>
      <bottom style="thick">
        <color rgb="FFFF0000"/>
      </bottom>
      <diagonal/>
    </border>
    <border>
      <left/>
      <right style="thick">
        <color rgb="FFFF0000"/>
      </right>
      <top/>
      <bottom style="thin">
        <color indexed="64"/>
      </bottom>
      <diagonal/>
    </border>
  </borders>
  <cellStyleXfs count="13">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5" fillId="31" borderId="80" applyAlignment="0">
      <alignment horizontal="center" vertical="center" wrapText="1"/>
    </xf>
    <xf numFmtId="0" fontId="28" fillId="33" borderId="81" applyFont="0">
      <alignment horizontal="center" vertical="center" wrapText="1"/>
    </xf>
    <xf numFmtId="0" fontId="29" fillId="0" borderId="30" applyAlignment="0">
      <alignment horizontal="justify" vertical="center" wrapText="1"/>
    </xf>
    <xf numFmtId="41" fontId="2" fillId="0" borderId="0" applyFont="0" applyFill="0" applyBorder="0" applyAlignment="0" applyProtection="0"/>
    <xf numFmtId="42" fontId="2" fillId="0" borderId="0" applyFont="0" applyFill="0" applyBorder="0" applyAlignment="0" applyProtection="0"/>
    <xf numFmtId="0" fontId="30" fillId="0" borderId="0"/>
    <xf numFmtId="0" fontId="31" fillId="0" borderId="0"/>
    <xf numFmtId="0" fontId="32" fillId="36" borderId="81">
      <alignment horizontal="left" vertical="center" wrapText="1"/>
    </xf>
  </cellStyleXfs>
  <cellXfs count="782">
    <xf numFmtId="0" fontId="0" fillId="0" borderId="0" xfId="0"/>
    <xf numFmtId="0" fontId="4" fillId="0" borderId="0" xfId="0" applyFont="1" applyAlignment="1">
      <alignment horizontal="left" vertical="center"/>
    </xf>
    <xf numFmtId="3" fontId="4" fillId="2" borderId="1" xfId="0" applyNumberFormat="1" applyFont="1" applyFill="1" applyBorder="1" applyAlignment="1">
      <alignment horizontal="center" vertical="center"/>
    </xf>
    <xf numFmtId="0" fontId="11" fillId="0" borderId="0" xfId="0" applyFont="1" applyAlignment="1">
      <alignment vertical="center"/>
    </xf>
    <xf numFmtId="0" fontId="11" fillId="0" borderId="0" xfId="0" applyFont="1" applyAlignment="1"/>
    <xf numFmtId="49" fontId="12" fillId="0" borderId="0" xfId="0" applyNumberFormat="1" applyFont="1" applyAlignment="1">
      <alignment vertical="center"/>
    </xf>
    <xf numFmtId="0" fontId="12" fillId="0" borderId="0" xfId="0" applyFont="1" applyAlignment="1"/>
    <xf numFmtId="0" fontId="12" fillId="0" borderId="0" xfId="0" applyFont="1" applyAlignment="1">
      <alignment horizontal="center" vertical="center"/>
    </xf>
    <xf numFmtId="0" fontId="12" fillId="0" borderId="0" xfId="0" applyFont="1" applyAlignment="1">
      <alignment horizontal="center"/>
    </xf>
    <xf numFmtId="0" fontId="13" fillId="16" borderId="0" xfId="0" applyFont="1" applyFill="1" applyAlignment="1">
      <alignment vertical="center"/>
    </xf>
    <xf numFmtId="0" fontId="13" fillId="16" borderId="0" xfId="0" applyFont="1" applyFill="1" applyAlignment="1">
      <alignment horizontal="center" vertical="center"/>
    </xf>
    <xf numFmtId="0" fontId="12" fillId="16" borderId="0" xfId="0" applyFont="1" applyFill="1" applyAlignment="1">
      <alignment horizontal="center" vertical="center"/>
    </xf>
    <xf numFmtId="0" fontId="12" fillId="16" borderId="0" xfId="0" applyFont="1" applyFill="1" applyAlignment="1">
      <alignment vertical="center"/>
    </xf>
    <xf numFmtId="0" fontId="13" fillId="17" borderId="0" xfId="0" applyFont="1" applyFill="1" applyBorder="1" applyAlignment="1">
      <alignment vertical="center"/>
    </xf>
    <xf numFmtId="0" fontId="13" fillId="17" borderId="0" xfId="0" applyFont="1" applyFill="1" applyBorder="1" applyAlignment="1">
      <alignment horizontal="center" vertical="center"/>
    </xf>
    <xf numFmtId="0" fontId="14" fillId="17" borderId="0" xfId="0" applyFont="1" applyFill="1" applyBorder="1" applyAlignment="1">
      <alignment vertical="center"/>
    </xf>
    <xf numFmtId="0" fontId="15" fillId="19" borderId="37" xfId="0" applyFont="1" applyFill="1" applyBorder="1" applyAlignment="1">
      <alignment horizontal="left" vertical="center"/>
    </xf>
    <xf numFmtId="0" fontId="15" fillId="19" borderId="33" xfId="0" applyFont="1" applyFill="1" applyBorder="1" applyAlignment="1">
      <alignment horizontal="center" vertical="center"/>
    </xf>
    <xf numFmtId="0" fontId="15" fillId="19" borderId="38" xfId="0" applyFont="1" applyFill="1" applyBorder="1" applyAlignment="1">
      <alignment horizontal="left" vertical="center"/>
    </xf>
    <xf numFmtId="0" fontId="15" fillId="19" borderId="39" xfId="0" applyFont="1" applyFill="1" applyBorder="1" applyAlignment="1">
      <alignment horizontal="left" vertical="center"/>
    </xf>
    <xf numFmtId="49" fontId="12" fillId="15" borderId="0" xfId="0" applyNumberFormat="1" applyFont="1" applyFill="1" applyAlignment="1">
      <alignment vertical="center"/>
    </xf>
    <xf numFmtId="49" fontId="12" fillId="18" borderId="0" xfId="0" applyNumberFormat="1" applyFont="1" applyFill="1" applyAlignment="1">
      <alignment vertical="center"/>
    </xf>
    <xf numFmtId="0" fontId="12" fillId="0" borderId="32" xfId="0" applyFont="1" applyBorder="1" applyAlignment="1">
      <alignment horizontal="center" vertical="center" wrapText="1"/>
    </xf>
    <xf numFmtId="0" fontId="12" fillId="0" borderId="32" xfId="0" applyFont="1" applyBorder="1" applyAlignment="1">
      <alignment horizontal="justify" vertical="center" wrapText="1"/>
    </xf>
    <xf numFmtId="0" fontId="12" fillId="20" borderId="32" xfId="0" applyFont="1" applyFill="1" applyBorder="1" applyAlignment="1">
      <alignment horizontal="center" vertical="center" wrapText="1"/>
    </xf>
    <xf numFmtId="0" fontId="12" fillId="20" borderId="32" xfId="0" applyFont="1" applyFill="1" applyBorder="1" applyAlignment="1">
      <alignment horizontal="justify" vertical="center" wrapText="1"/>
    </xf>
    <xf numFmtId="0" fontId="15" fillId="19" borderId="40" xfId="0" applyFont="1" applyFill="1" applyBorder="1" applyAlignment="1">
      <alignment horizontal="left" vertical="center"/>
    </xf>
    <xf numFmtId="0" fontId="15" fillId="19" borderId="0" xfId="0" applyFont="1" applyFill="1" applyBorder="1" applyAlignment="1">
      <alignment horizontal="center" vertical="center"/>
    </xf>
    <xf numFmtId="0" fontId="15" fillId="19" borderId="41" xfId="0" applyFont="1" applyFill="1" applyBorder="1" applyAlignment="1">
      <alignment horizontal="center" vertical="center"/>
    </xf>
    <xf numFmtId="0" fontId="15" fillId="19" borderId="41" xfId="0" applyFont="1" applyFill="1" applyBorder="1" applyAlignment="1">
      <alignment horizontal="left" vertical="center"/>
    </xf>
    <xf numFmtId="0" fontId="15" fillId="19" borderId="42" xfId="0" applyFont="1" applyFill="1" applyBorder="1" applyAlignment="1">
      <alignment horizontal="left" vertical="center"/>
    </xf>
    <xf numFmtId="49" fontId="12" fillId="5" borderId="0" xfId="0" applyNumberFormat="1" applyFont="1" applyFill="1" applyAlignment="1">
      <alignment vertical="center"/>
    </xf>
    <xf numFmtId="0" fontId="12" fillId="5" borderId="32" xfId="0" applyFont="1" applyFill="1" applyBorder="1" applyAlignment="1">
      <alignment horizontal="justify" vertical="center" wrapText="1"/>
    </xf>
    <xf numFmtId="0" fontId="15" fillId="19" borderId="11" xfId="0" applyFont="1" applyFill="1" applyBorder="1" applyAlignment="1">
      <alignment horizontal="center" vertical="center"/>
    </xf>
    <xf numFmtId="49" fontId="12" fillId="14" borderId="0" xfId="0" applyNumberFormat="1" applyFont="1" applyFill="1" applyAlignment="1">
      <alignment vertical="center"/>
    </xf>
    <xf numFmtId="0" fontId="12" fillId="15" borderId="32" xfId="0" applyFont="1" applyFill="1" applyBorder="1" applyAlignment="1">
      <alignment horizontal="justify" vertical="center" wrapText="1"/>
    </xf>
    <xf numFmtId="49" fontId="12" fillId="0" borderId="0" xfId="0" applyNumberFormat="1" applyFont="1" applyFill="1" applyAlignment="1">
      <alignment vertical="center"/>
    </xf>
    <xf numFmtId="0" fontId="12" fillId="12" borderId="32" xfId="0" applyFont="1" applyFill="1" applyBorder="1" applyAlignment="1">
      <alignment horizontal="justify" vertical="center" wrapText="1"/>
    </xf>
    <xf numFmtId="9" fontId="12" fillId="0" borderId="32" xfId="0" applyNumberFormat="1" applyFont="1" applyBorder="1" applyAlignment="1">
      <alignment horizontal="center" vertical="center" wrapText="1"/>
    </xf>
    <xf numFmtId="0" fontId="12" fillId="0" borderId="32" xfId="0" applyFont="1" applyFill="1" applyBorder="1" applyAlignment="1">
      <alignment horizontal="center" vertical="center" wrapText="1"/>
    </xf>
    <xf numFmtId="9" fontId="12" fillId="0" borderId="32" xfId="0" applyNumberFormat="1" applyFont="1" applyFill="1" applyBorder="1" applyAlignment="1">
      <alignment horizontal="center" vertical="center" wrapText="1"/>
    </xf>
    <xf numFmtId="0" fontId="12" fillId="0" borderId="32" xfId="0" applyFont="1" applyFill="1" applyBorder="1" applyAlignment="1">
      <alignment horizontal="justify" vertical="center" wrapText="1"/>
    </xf>
    <xf numFmtId="0" fontId="12" fillId="5" borderId="32" xfId="0" applyFont="1" applyFill="1" applyBorder="1" applyAlignment="1">
      <alignment horizontal="center" vertical="center" wrapText="1"/>
    </xf>
    <xf numFmtId="9" fontId="12" fillId="5" borderId="32" xfId="0" applyNumberFormat="1" applyFont="1" applyFill="1" applyBorder="1" applyAlignment="1">
      <alignment horizontal="center" vertical="center" wrapText="1"/>
    </xf>
    <xf numFmtId="9" fontId="12" fillId="15" borderId="32" xfId="0" applyNumberFormat="1" applyFont="1" applyFill="1" applyBorder="1" applyAlignment="1">
      <alignment horizontal="center" vertical="center" wrapText="1"/>
    </xf>
    <xf numFmtId="0" fontId="12" fillId="0" borderId="32" xfId="0" applyFont="1" applyBorder="1" applyAlignment="1">
      <alignment vertical="center" wrapText="1"/>
    </xf>
    <xf numFmtId="0" fontId="13" fillId="17" borderId="0" xfId="0" applyFont="1" applyFill="1" applyBorder="1" applyAlignment="1">
      <alignment horizontal="justify" vertical="center"/>
    </xf>
    <xf numFmtId="0" fontId="12" fillId="15" borderId="32"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33" xfId="0" applyFont="1" applyBorder="1" applyAlignment="1">
      <alignment horizontal="justify" vertical="center" wrapText="1"/>
    </xf>
    <xf numFmtId="0" fontId="12" fillId="15" borderId="32" xfId="0" applyFont="1" applyFill="1" applyBorder="1" applyAlignment="1">
      <alignment vertical="center" wrapText="1"/>
    </xf>
    <xf numFmtId="0" fontId="12" fillId="5" borderId="32" xfId="0" applyFont="1" applyFill="1" applyBorder="1" applyAlignment="1">
      <alignment vertical="center" wrapText="1"/>
    </xf>
    <xf numFmtId="0" fontId="16" fillId="0" borderId="32" xfId="0" applyFont="1" applyBorder="1" applyAlignment="1">
      <alignment vertical="center" wrapText="1"/>
    </xf>
    <xf numFmtId="0" fontId="15" fillId="19" borderId="45" xfId="0" applyFont="1" applyFill="1" applyBorder="1" applyAlignment="1">
      <alignment horizontal="left" vertical="center"/>
    </xf>
    <xf numFmtId="0" fontId="15" fillId="19" borderId="11" xfId="0" applyFont="1" applyFill="1" applyBorder="1" applyAlignment="1">
      <alignment horizontal="left" vertical="center"/>
    </xf>
    <xf numFmtId="0" fontId="15" fillId="19" borderId="46" xfId="0" applyFont="1" applyFill="1" applyBorder="1" applyAlignment="1">
      <alignment horizontal="left" vertical="center"/>
    </xf>
    <xf numFmtId="0" fontId="12" fillId="6" borderId="31" xfId="0" applyFont="1" applyFill="1" applyBorder="1" applyAlignment="1">
      <alignment horizontal="center" vertical="center" wrapText="1"/>
    </xf>
    <xf numFmtId="0" fontId="12" fillId="6" borderId="31" xfId="0" applyFont="1" applyFill="1" applyBorder="1" applyAlignment="1">
      <alignment vertical="center" wrapText="1"/>
    </xf>
    <xf numFmtId="9" fontId="12" fillId="6" borderId="31" xfId="0" applyNumberFormat="1" applyFont="1" applyFill="1" applyBorder="1" applyAlignment="1">
      <alignment horizontal="center" vertical="center" wrapText="1"/>
    </xf>
    <xf numFmtId="0" fontId="12" fillId="0" borderId="31" xfId="0" applyFont="1" applyBorder="1" applyAlignment="1">
      <alignment horizontal="center" vertical="center" wrapText="1"/>
    </xf>
    <xf numFmtId="0" fontId="16" fillId="0" borderId="32" xfId="0" applyFont="1" applyBorder="1" applyAlignment="1">
      <alignment horizontal="justify" vertical="center" wrapText="1"/>
    </xf>
    <xf numFmtId="0" fontId="13" fillId="16" borderId="0" xfId="0" applyFont="1" applyFill="1" applyBorder="1" applyAlignment="1">
      <alignment vertical="center"/>
    </xf>
    <xf numFmtId="0" fontId="13" fillId="16" borderId="0" xfId="0" applyFont="1" applyFill="1" applyBorder="1" applyAlignment="1">
      <alignment horizontal="center" vertical="center"/>
    </xf>
    <xf numFmtId="0" fontId="17" fillId="16" borderId="0" xfId="0" applyFont="1" applyFill="1" applyBorder="1" applyAlignment="1">
      <alignment vertical="center"/>
    </xf>
    <xf numFmtId="49" fontId="12" fillId="21" borderId="0" xfId="0" applyNumberFormat="1" applyFont="1" applyFill="1" applyAlignment="1">
      <alignment vertical="center"/>
    </xf>
    <xf numFmtId="0" fontId="12" fillId="0" borderId="14" xfId="0" applyFont="1" applyBorder="1" applyAlignment="1">
      <alignment horizontal="center" vertical="center" wrapText="1"/>
    </xf>
    <xf numFmtId="0" fontId="12" fillId="0" borderId="14" xfId="0" applyFont="1" applyBorder="1" applyAlignment="1">
      <alignment horizontal="justify" vertical="center" wrapText="1"/>
    </xf>
    <xf numFmtId="0" fontId="15" fillId="19" borderId="47" xfId="0" applyFont="1" applyFill="1" applyBorder="1" applyAlignment="1">
      <alignment horizontal="left" vertical="center"/>
    </xf>
    <xf numFmtId="0" fontId="15" fillId="19" borderId="38" xfId="0" applyFont="1" applyFill="1" applyBorder="1" applyAlignment="1">
      <alignment horizontal="center" vertical="center"/>
    </xf>
    <xf numFmtId="9" fontId="12" fillId="0" borderId="14" xfId="0" applyNumberFormat="1" applyFont="1" applyBorder="1" applyAlignment="1">
      <alignment horizontal="center" vertical="center" wrapText="1"/>
    </xf>
    <xf numFmtId="0" fontId="12" fillId="2" borderId="32" xfId="0" applyFont="1" applyFill="1" applyBorder="1" applyAlignment="1">
      <alignment horizontal="justify" vertical="center" wrapText="1"/>
    </xf>
    <xf numFmtId="0" fontId="18" fillId="0" borderId="33" xfId="0" applyFont="1" applyBorder="1" applyAlignment="1">
      <alignment horizontal="center" vertical="center" wrapText="1"/>
    </xf>
    <xf numFmtId="0" fontId="18" fillId="5" borderId="4" xfId="0" applyFont="1" applyFill="1" applyBorder="1" applyAlignment="1">
      <alignment horizontal="justify" vertical="center" wrapText="1"/>
    </xf>
    <xf numFmtId="0" fontId="16" fillId="0" borderId="7" xfId="0" applyFont="1" applyBorder="1" applyAlignment="1">
      <alignment horizontal="center" vertical="center" wrapText="1"/>
    </xf>
    <xf numFmtId="0" fontId="16" fillId="0" borderId="33" xfId="0" applyFont="1" applyBorder="1" applyAlignment="1">
      <alignment horizontal="justify" vertical="center" wrapText="1"/>
    </xf>
    <xf numFmtId="0" fontId="12" fillId="5" borderId="31" xfId="0" applyFont="1" applyFill="1" applyBorder="1" applyAlignment="1">
      <alignment horizontal="center" vertical="center" wrapText="1"/>
    </xf>
    <xf numFmtId="0" fontId="12" fillId="5" borderId="31" xfId="0" applyFont="1" applyFill="1" applyBorder="1" applyAlignment="1">
      <alignment vertical="center" wrapText="1"/>
    </xf>
    <xf numFmtId="9" fontId="12" fillId="20" borderId="32" xfId="0" applyNumberFormat="1" applyFont="1" applyFill="1" applyBorder="1" applyAlignment="1">
      <alignment horizontal="center" vertical="center" wrapText="1"/>
    </xf>
    <xf numFmtId="0" fontId="12" fillId="20" borderId="32" xfId="0" applyFont="1" applyFill="1" applyBorder="1" applyAlignment="1">
      <alignment vertical="center" wrapText="1"/>
    </xf>
    <xf numFmtId="0" fontId="16" fillId="20" borderId="32" xfId="0" applyFont="1" applyFill="1" applyBorder="1" applyAlignment="1">
      <alignment vertical="center" wrapText="1"/>
    </xf>
    <xf numFmtId="0" fontId="16" fillId="5" borderId="32" xfId="0" applyFont="1" applyFill="1" applyBorder="1" applyAlignment="1">
      <alignment horizontal="justify" vertical="center" wrapText="1"/>
    </xf>
    <xf numFmtId="0" fontId="12" fillId="20" borderId="31" xfId="0" applyFont="1" applyFill="1" applyBorder="1" applyAlignment="1">
      <alignment vertical="center" wrapText="1"/>
    </xf>
    <xf numFmtId="0" fontId="16" fillId="5" borderId="31" xfId="0" applyFont="1" applyFill="1" applyBorder="1" applyAlignment="1">
      <alignment horizontal="justify" vertical="center" wrapText="1"/>
    </xf>
    <xf numFmtId="0" fontId="12" fillId="22" borderId="0" xfId="0" applyFont="1" applyFill="1" applyAlignment="1">
      <alignment horizontal="center" vertical="center"/>
    </xf>
    <xf numFmtId="0" fontId="12" fillId="0" borderId="31" xfId="0" applyFont="1" applyBorder="1" applyAlignment="1">
      <alignment vertical="center" wrapText="1"/>
    </xf>
    <xf numFmtId="9" fontId="12" fillId="0" borderId="32" xfId="0" applyNumberFormat="1" applyFont="1" applyBorder="1" applyAlignment="1">
      <alignment horizontal="center" vertical="center"/>
    </xf>
    <xf numFmtId="0" fontId="12" fillId="0" borderId="32" xfId="0" applyFont="1" applyBorder="1" applyAlignment="1">
      <alignment horizontal="center" vertical="center"/>
    </xf>
    <xf numFmtId="0" fontId="13" fillId="16" borderId="11" xfId="0" applyFont="1" applyFill="1" applyBorder="1" applyAlignment="1">
      <alignment vertical="center" wrapText="1"/>
    </xf>
    <xf numFmtId="0" fontId="13" fillId="16" borderId="0"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46" xfId="0" applyFont="1" applyFill="1" applyBorder="1" applyAlignment="1">
      <alignment horizontal="justify" vertical="center" wrapText="1"/>
    </xf>
    <xf numFmtId="49" fontId="12" fillId="23" borderId="0" xfId="0" applyNumberFormat="1" applyFont="1" applyFill="1" applyAlignment="1">
      <alignment vertical="center"/>
    </xf>
    <xf numFmtId="0" fontId="12" fillId="0" borderId="25" xfId="0" applyFont="1" applyBorder="1" applyAlignment="1">
      <alignment horizontal="center" vertical="center" wrapText="1"/>
    </xf>
    <xf numFmtId="0" fontId="12" fillId="0" borderId="32" xfId="0" applyFont="1" applyFill="1" applyBorder="1" applyAlignment="1">
      <alignment vertical="center" wrapText="1"/>
    </xf>
    <xf numFmtId="0" fontId="12" fillId="0" borderId="32" xfId="0" applyFont="1" applyBorder="1" applyAlignment="1">
      <alignment horizontal="justify" vertical="center"/>
    </xf>
    <xf numFmtId="0" fontId="12" fillId="0" borderId="14" xfId="0" applyFont="1" applyBorder="1" applyAlignment="1">
      <alignment vertical="center" wrapText="1"/>
    </xf>
    <xf numFmtId="0" fontId="12" fillId="0" borderId="0" xfId="0" applyFont="1" applyAlignment="1">
      <alignment vertical="center"/>
    </xf>
    <xf numFmtId="0" fontId="19" fillId="19" borderId="0" xfId="0" applyFont="1" applyFill="1" applyAlignment="1">
      <alignment vertical="center"/>
    </xf>
    <xf numFmtId="0" fontId="19" fillId="19" borderId="0" xfId="0" applyFont="1" applyFill="1" applyAlignment="1">
      <alignment horizontal="center" vertical="center"/>
    </xf>
    <xf numFmtId="0" fontId="20" fillId="19" borderId="50" xfId="0" applyFont="1" applyFill="1" applyBorder="1" applyAlignment="1">
      <alignment horizontal="center" vertical="center" wrapText="1"/>
    </xf>
    <xf numFmtId="0" fontId="20" fillId="19" borderId="51" xfId="0" applyFont="1" applyFill="1" applyBorder="1" applyAlignment="1">
      <alignment horizontal="center" vertical="center" wrapText="1"/>
    </xf>
    <xf numFmtId="0" fontId="12" fillId="18" borderId="33" xfId="0" applyFont="1" applyFill="1" applyBorder="1" applyAlignment="1">
      <alignment vertical="center"/>
    </xf>
    <xf numFmtId="0" fontId="12" fillId="0" borderId="52" xfId="0" applyFont="1" applyFill="1" applyBorder="1" applyAlignment="1">
      <alignment horizontal="left" vertical="center" wrapText="1"/>
    </xf>
    <xf numFmtId="0" fontId="12" fillId="0" borderId="33" xfId="0" applyFont="1" applyFill="1" applyBorder="1" applyAlignment="1">
      <alignment horizontal="center" vertical="center" wrapText="1"/>
    </xf>
    <xf numFmtId="0" fontId="12" fillId="0" borderId="33" xfId="0" applyFont="1" applyFill="1" applyBorder="1" applyAlignment="1">
      <alignment vertical="center"/>
    </xf>
    <xf numFmtId="0" fontId="12" fillId="0" borderId="31" xfId="0" applyFont="1" applyFill="1" applyBorder="1" applyAlignment="1">
      <alignment horizontal="left" vertical="center" wrapText="1"/>
    </xf>
    <xf numFmtId="0" fontId="20" fillId="19" borderId="38" xfId="0" applyFont="1" applyFill="1" applyBorder="1" applyAlignment="1">
      <alignment horizontal="center" vertical="center" wrapText="1"/>
    </xf>
    <xf numFmtId="0" fontId="20" fillId="19" borderId="39" xfId="0" applyFont="1" applyFill="1" applyBorder="1" applyAlignment="1">
      <alignment horizontal="center" vertical="center" wrapText="1"/>
    </xf>
    <xf numFmtId="0" fontId="12" fillId="0" borderId="29" xfId="0" applyFont="1" applyFill="1" applyBorder="1" applyAlignment="1">
      <alignment vertical="center" wrapText="1"/>
    </xf>
    <xf numFmtId="0" fontId="12" fillId="0" borderId="54" xfId="0" applyFont="1" applyFill="1" applyBorder="1" applyAlignment="1">
      <alignment horizontal="center" vertical="center" wrapText="1"/>
    </xf>
    <xf numFmtId="0" fontId="12" fillId="0" borderId="33" xfId="0" applyFont="1" applyBorder="1" applyAlignment="1">
      <alignment vertical="center"/>
    </xf>
    <xf numFmtId="0" fontId="12" fillId="0" borderId="31" xfId="0" applyFont="1" applyFill="1" applyBorder="1" applyAlignment="1">
      <alignment vertical="center" wrapText="1"/>
    </xf>
    <xf numFmtId="0" fontId="12" fillId="0" borderId="31" xfId="0" applyFont="1" applyBorder="1" applyAlignment="1">
      <alignment horizontal="justify" vertical="center" wrapText="1"/>
    </xf>
    <xf numFmtId="0" fontId="12" fillId="5" borderId="36" xfId="0" applyFont="1" applyFill="1" applyBorder="1" applyAlignment="1">
      <alignment horizontal="center" vertical="center" wrapText="1"/>
    </xf>
    <xf numFmtId="0" fontId="12" fillId="5" borderId="29" xfId="0" applyFont="1" applyFill="1" applyBorder="1" applyAlignment="1">
      <alignment horizontal="justify"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horizontal="justify" vertical="center" wrapText="1"/>
    </xf>
    <xf numFmtId="0" fontId="19" fillId="19" borderId="11" xfId="0" applyFont="1" applyFill="1" applyBorder="1" applyAlignment="1">
      <alignment vertical="center"/>
    </xf>
    <xf numFmtId="0" fontId="19" fillId="19" borderId="0" xfId="0" applyFont="1" applyFill="1" applyBorder="1" applyAlignment="1">
      <alignment horizontal="center" vertical="center"/>
    </xf>
    <xf numFmtId="0" fontId="20" fillId="19" borderId="41" xfId="0" applyFont="1" applyFill="1" applyBorder="1" applyAlignment="1">
      <alignment horizontal="center" vertical="center" wrapText="1"/>
    </xf>
    <xf numFmtId="0" fontId="20" fillId="19" borderId="42" xfId="0" applyFont="1" applyFill="1" applyBorder="1" applyAlignment="1">
      <alignment horizontal="center" vertical="center" wrapText="1"/>
    </xf>
    <xf numFmtId="0" fontId="19" fillId="19" borderId="11" xfId="0" applyFont="1" applyFill="1" applyBorder="1" applyAlignment="1">
      <alignment horizontal="center" vertical="center"/>
    </xf>
    <xf numFmtId="0" fontId="19" fillId="19" borderId="41" xfId="0" applyFont="1" applyFill="1" applyBorder="1" applyAlignment="1">
      <alignment vertical="center"/>
    </xf>
    <xf numFmtId="49" fontId="12" fillId="22" borderId="0" xfId="0" applyNumberFormat="1" applyFont="1" applyFill="1" applyAlignment="1">
      <alignment vertical="center"/>
    </xf>
    <xf numFmtId="0" fontId="12" fillId="0" borderId="12" xfId="0" applyFont="1" applyBorder="1" applyAlignment="1">
      <alignment vertical="center" wrapText="1"/>
    </xf>
    <xf numFmtId="0" fontId="21" fillId="0" borderId="32" xfId="0" applyFont="1" applyBorder="1" applyAlignment="1">
      <alignment vertical="center" wrapText="1"/>
    </xf>
    <xf numFmtId="0" fontId="16" fillId="0" borderId="32" xfId="0" applyFont="1" applyBorder="1" applyAlignment="1">
      <alignment horizontal="center" vertical="center" wrapText="1"/>
    </xf>
    <xf numFmtId="0" fontId="16" fillId="0" borderId="32" xfId="0" applyFont="1" applyBorder="1" applyAlignment="1">
      <alignment horizontal="center" vertical="center"/>
    </xf>
    <xf numFmtId="0" fontId="16" fillId="0" borderId="14" xfId="0" applyFont="1" applyBorder="1" applyAlignment="1">
      <alignment horizontal="center" vertical="center" wrapText="1"/>
    </xf>
    <xf numFmtId="0" fontId="16" fillId="0" borderId="14" xfId="0" applyFont="1" applyBorder="1" applyAlignment="1">
      <alignment horizontal="justify" vertical="center" wrapText="1"/>
    </xf>
    <xf numFmtId="0" fontId="16" fillId="0" borderId="35" xfId="0" applyFont="1" applyBorder="1" applyAlignment="1">
      <alignment horizontal="center" vertical="center" wrapText="1"/>
    </xf>
    <xf numFmtId="0" fontId="12" fillId="0" borderId="22" xfId="0" applyFont="1" applyBorder="1" applyAlignment="1">
      <alignment horizontal="center" vertical="center" wrapText="1"/>
    </xf>
    <xf numFmtId="49" fontId="4" fillId="0" borderId="0" xfId="0" applyNumberFormat="1" applyFont="1" applyAlignment="1">
      <alignment vertical="center"/>
    </xf>
    <xf numFmtId="165" fontId="5" fillId="0" borderId="0" xfId="1" applyNumberFormat="1"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0" fontId="16" fillId="0" borderId="34" xfId="0" applyFont="1" applyBorder="1" applyAlignment="1">
      <alignment vertical="center" wrapText="1"/>
    </xf>
    <xf numFmtId="0" fontId="12" fillId="0" borderId="10" xfId="0" applyFont="1" applyBorder="1" applyAlignment="1">
      <alignment vertical="center" wrapText="1"/>
    </xf>
    <xf numFmtId="0" fontId="12" fillId="0" borderId="34" xfId="0" applyFont="1" applyBorder="1" applyAlignment="1">
      <alignment vertical="center" wrapText="1"/>
    </xf>
    <xf numFmtId="0" fontId="12" fillId="0" borderId="34" xfId="0" applyFont="1" applyBorder="1" applyAlignment="1">
      <alignment horizontal="justify" vertical="center" wrapText="1"/>
    </xf>
    <xf numFmtId="0" fontId="12" fillId="0" borderId="29" xfId="0" applyFont="1" applyFill="1" applyBorder="1" applyAlignment="1">
      <alignment horizontal="justify" vertical="center" wrapText="1"/>
    </xf>
    <xf numFmtId="0" fontId="12" fillId="0" borderId="25" xfId="0" applyFont="1" applyBorder="1" applyAlignment="1">
      <alignment vertical="center" wrapText="1"/>
    </xf>
    <xf numFmtId="0" fontId="12" fillId="0" borderId="25" xfId="0" applyFont="1" applyBorder="1" applyAlignment="1">
      <alignment horizontal="justify" vertical="center" wrapText="1"/>
    </xf>
    <xf numFmtId="0" fontId="12" fillId="0" borderId="29" xfId="0" applyFont="1" applyBorder="1" applyAlignment="1">
      <alignment horizontal="justify" vertical="center" wrapText="1"/>
    </xf>
    <xf numFmtId="0" fontId="12" fillId="6" borderId="12" xfId="0" applyFont="1" applyFill="1" applyBorder="1" applyAlignment="1">
      <alignment vertical="center" wrapText="1"/>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58" xfId="2" applyNumberFormat="1" applyFont="1" applyFill="1" applyBorder="1" applyAlignment="1" applyProtection="1">
      <alignment horizontal="center" vertical="center"/>
      <protection locked="0"/>
    </xf>
    <xf numFmtId="167" fontId="4" fillId="11" borderId="56" xfId="2" applyNumberFormat="1" applyFont="1" applyFill="1" applyBorder="1" applyAlignment="1" applyProtection="1">
      <alignment horizontal="center" vertical="center"/>
      <protection locked="0"/>
    </xf>
    <xf numFmtId="167" fontId="4" fillId="11" borderId="61" xfId="2" applyNumberFormat="1" applyFont="1" applyFill="1" applyBorder="1" applyAlignment="1" applyProtection="1">
      <alignment horizontal="center" vertical="center"/>
      <protection locked="0"/>
    </xf>
    <xf numFmtId="49" fontId="8" fillId="0" borderId="0" xfId="0" applyNumberFormat="1" applyFont="1" applyAlignment="1">
      <alignment vertical="center"/>
    </xf>
    <xf numFmtId="3" fontId="8" fillId="9" borderId="1" xfId="2" applyNumberFormat="1" applyFont="1" applyFill="1" applyBorder="1" applyAlignment="1">
      <alignment horizontal="center" vertical="center"/>
    </xf>
    <xf numFmtId="3" fontId="8" fillId="9" borderId="62" xfId="2" applyNumberFormat="1" applyFont="1" applyFill="1" applyBorder="1" applyAlignment="1">
      <alignment horizontal="center" vertical="center"/>
    </xf>
    <xf numFmtId="3" fontId="8" fillId="3" borderId="62" xfId="0" applyNumberFormat="1" applyFont="1" applyFill="1" applyBorder="1" applyAlignment="1" applyProtection="1">
      <alignment vertical="center" wrapText="1"/>
    </xf>
    <xf numFmtId="3" fontId="8" fillId="3" borderId="56" xfId="0" applyNumberFormat="1" applyFont="1" applyFill="1" applyBorder="1" applyAlignment="1" applyProtection="1">
      <alignment vertical="center" wrapText="1"/>
    </xf>
    <xf numFmtId="164" fontId="3" fillId="0" borderId="0" xfId="1" applyNumberFormat="1" applyFont="1" applyAlignment="1">
      <alignment vertical="center"/>
    </xf>
    <xf numFmtId="0" fontId="10" fillId="0" borderId="0" xfId="0" applyFont="1" applyAlignment="1">
      <alignment vertical="center"/>
    </xf>
    <xf numFmtId="167" fontId="3" fillId="0" borderId="0" xfId="2" applyNumberFormat="1" applyFont="1" applyAlignment="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11" fillId="2" borderId="0" xfId="0" applyFont="1" applyFill="1" applyAlignment="1"/>
    <xf numFmtId="0" fontId="11" fillId="0" borderId="0" xfId="0" applyFont="1" applyAlignment="1">
      <alignment horizontal="center" vertical="center"/>
    </xf>
    <xf numFmtId="0" fontId="12" fillId="6" borderId="0" xfId="0" applyFont="1" applyFill="1" applyAlignment="1">
      <alignment horizontal="center" vertical="center"/>
    </xf>
    <xf numFmtId="0" fontId="11" fillId="6" borderId="0" xfId="0" applyFont="1" applyFill="1" applyAlignment="1">
      <alignment horizontal="right"/>
    </xf>
    <xf numFmtId="0" fontId="11" fillId="6" borderId="0" xfId="0" applyFont="1" applyFill="1" applyAlignment="1"/>
    <xf numFmtId="0" fontId="14" fillId="17" borderId="0" xfId="0" applyFont="1" applyFill="1" applyBorder="1" applyAlignment="1">
      <alignment horizontal="center" vertical="center"/>
    </xf>
    <xf numFmtId="0" fontId="12" fillId="18" borderId="0" xfId="0" applyFont="1" applyFill="1" applyAlignment="1">
      <alignment horizontal="center" vertical="center"/>
    </xf>
    <xf numFmtId="0" fontId="12" fillId="18" borderId="0" xfId="0" applyFont="1" applyFill="1" applyAlignment="1">
      <alignment horizontal="right" vertical="center"/>
    </xf>
    <xf numFmtId="0" fontId="11" fillId="18" borderId="0" xfId="0" applyFont="1" applyFill="1" applyAlignment="1"/>
    <xf numFmtId="0" fontId="11" fillId="18" borderId="0" xfId="0" applyFont="1" applyFill="1" applyAlignment="1">
      <alignment horizontal="right"/>
    </xf>
    <xf numFmtId="0" fontId="15" fillId="19" borderId="78" xfId="0" applyFont="1" applyFill="1" applyBorder="1" applyAlignment="1">
      <alignment horizontal="center" vertical="center"/>
    </xf>
    <xf numFmtId="0" fontId="12" fillId="15" borderId="0" xfId="0" applyFont="1" applyFill="1" applyAlignment="1">
      <alignment horizontal="center" vertical="center"/>
    </xf>
    <xf numFmtId="0" fontId="12" fillId="15" borderId="0" xfId="0" applyFont="1" applyFill="1" applyAlignment="1">
      <alignment horizontal="right" vertical="center"/>
    </xf>
    <xf numFmtId="0" fontId="11" fillId="15" borderId="0" xfId="0" applyFont="1" applyFill="1" applyAlignment="1"/>
    <xf numFmtId="0" fontId="11" fillId="15" borderId="0" xfId="0" applyFont="1" applyFill="1" applyAlignment="1">
      <alignment horizontal="right"/>
    </xf>
    <xf numFmtId="0" fontId="11" fillId="15" borderId="0" xfId="0" applyFont="1" applyFill="1" applyAlignment="1">
      <alignment horizontal="right" vertical="center"/>
    </xf>
    <xf numFmtId="0" fontId="12" fillId="0" borderId="56" xfId="0" applyFont="1" applyBorder="1" applyAlignment="1">
      <alignment horizontal="center" vertical="center" wrapText="1"/>
    </xf>
    <xf numFmtId="0" fontId="12" fillId="30" borderId="32" xfId="0" applyFont="1" applyFill="1" applyBorder="1" applyAlignment="1">
      <alignment horizontal="center" vertical="center" wrapText="1"/>
    </xf>
    <xf numFmtId="0" fontId="12" fillId="0" borderId="0" xfId="0" applyFont="1" applyAlignment="1">
      <alignment horizontal="right" vertical="center"/>
    </xf>
    <xf numFmtId="0" fontId="11" fillId="0" borderId="0" xfId="0" applyFont="1" applyAlignment="1">
      <alignment horizontal="right"/>
    </xf>
    <xf numFmtId="0" fontId="11" fillId="0" borderId="0" xfId="0" applyFont="1" applyAlignment="1">
      <alignment horizontal="right" vertical="center"/>
    </xf>
    <xf numFmtId="0" fontId="12" fillId="30" borderId="56" xfId="0" applyFont="1" applyFill="1" applyBorder="1" applyAlignment="1">
      <alignment horizontal="center" vertical="center" wrapText="1"/>
    </xf>
    <xf numFmtId="0" fontId="11" fillId="18" borderId="0" xfId="0" applyFont="1" applyFill="1" applyAlignment="1">
      <alignment horizontal="right" vertical="center"/>
    </xf>
    <xf numFmtId="0" fontId="12" fillId="8" borderId="0" xfId="0" applyFont="1" applyFill="1" applyAlignment="1">
      <alignment horizontal="center" vertical="center"/>
    </xf>
    <xf numFmtId="0" fontId="12" fillId="8" borderId="0" xfId="0" applyFont="1" applyFill="1" applyAlignment="1">
      <alignment horizontal="right" vertical="center"/>
    </xf>
    <xf numFmtId="0" fontId="11" fillId="8" borderId="0" xfId="0" applyFont="1" applyFill="1" applyAlignment="1"/>
    <xf numFmtId="0" fontId="11" fillId="8" borderId="0" xfId="0" applyFont="1" applyFill="1" applyAlignment="1">
      <alignment horizontal="right"/>
    </xf>
    <xf numFmtId="0" fontId="16" fillId="0" borderId="56" xfId="0" applyFont="1" applyBorder="1" applyAlignment="1">
      <alignment horizontal="center" vertical="center" wrapText="1"/>
    </xf>
    <xf numFmtId="0" fontId="16" fillId="6" borderId="56" xfId="0" applyFont="1" applyFill="1" applyBorder="1" applyAlignment="1">
      <alignment horizontal="center" vertical="center" wrapText="1"/>
    </xf>
    <xf numFmtId="0" fontId="11" fillId="0" borderId="0" xfId="0" applyFont="1" applyFill="1" applyAlignment="1">
      <alignment horizontal="center" vertical="center"/>
    </xf>
    <xf numFmtId="0" fontId="12" fillId="5" borderId="56" xfId="0" applyFont="1" applyFill="1" applyBorder="1" applyAlignment="1">
      <alignment horizontal="center" vertical="center" wrapText="1"/>
    </xf>
    <xf numFmtId="0" fontId="16" fillId="5" borderId="56" xfId="0" applyFont="1" applyFill="1" applyBorder="1" applyAlignment="1">
      <alignment vertical="center" wrapText="1"/>
    </xf>
    <xf numFmtId="0" fontId="17" fillId="16" borderId="0" xfId="0" applyFont="1" applyFill="1" applyBorder="1" applyAlignment="1">
      <alignment horizontal="center" vertical="center"/>
    </xf>
    <xf numFmtId="0" fontId="11" fillId="6" borderId="0" xfId="0" applyFont="1" applyFill="1" applyAlignment="1">
      <alignment horizontal="right" vertical="center"/>
    </xf>
    <xf numFmtId="0" fontId="12" fillId="5" borderId="56" xfId="0" applyFont="1" applyFill="1" applyBorder="1" applyAlignment="1">
      <alignment horizontal="justify" vertical="center" wrapText="1"/>
    </xf>
    <xf numFmtId="0" fontId="16" fillId="5" borderId="56" xfId="0" applyFont="1" applyFill="1" applyBorder="1" applyAlignment="1">
      <alignment horizontal="justify" vertical="center" wrapText="1"/>
    </xf>
    <xf numFmtId="9" fontId="12" fillId="5" borderId="56" xfId="0" applyNumberFormat="1" applyFont="1" applyFill="1" applyBorder="1" applyAlignment="1">
      <alignment horizontal="center" vertical="center" wrapText="1"/>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11" fillId="5" borderId="0" xfId="0" applyFont="1" applyFill="1" applyAlignment="1"/>
    <xf numFmtId="0" fontId="12" fillId="22" borderId="0" xfId="0" applyFont="1" applyFill="1" applyAlignment="1">
      <alignment horizontal="right" vertical="center"/>
    </xf>
    <xf numFmtId="0" fontId="12" fillId="30" borderId="32" xfId="0" applyFont="1" applyFill="1" applyBorder="1" applyAlignment="1">
      <alignment horizontal="center" vertical="center"/>
    </xf>
    <xf numFmtId="0" fontId="12" fillId="30" borderId="14" xfId="0" applyFont="1" applyFill="1" applyBorder="1" applyAlignment="1">
      <alignment horizontal="center" vertical="center" wrapText="1"/>
    </xf>
    <xf numFmtId="0" fontId="20" fillId="19" borderId="79" xfId="0" applyFont="1" applyFill="1" applyBorder="1" applyAlignment="1">
      <alignment horizontal="center" vertical="center" wrapText="1"/>
    </xf>
    <xf numFmtId="0" fontId="20" fillId="19" borderId="78"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32" xfId="0" applyFont="1" applyFill="1" applyBorder="1" applyAlignment="1">
      <alignment horizontal="center" vertical="center" wrapText="1"/>
    </xf>
    <xf numFmtId="0" fontId="16" fillId="30" borderId="32" xfId="0" applyFont="1" applyFill="1" applyBorder="1" applyAlignment="1">
      <alignment horizontal="center" vertical="center" wrapText="1"/>
    </xf>
    <xf numFmtId="0" fontId="16" fillId="30" borderId="14" xfId="0" applyFont="1" applyFill="1" applyBorder="1" applyAlignment="1">
      <alignment horizontal="center" vertical="center" wrapText="1"/>
    </xf>
    <xf numFmtId="166" fontId="1" fillId="0" borderId="0" xfId="0" applyNumberFormat="1" applyFont="1" applyAlignment="1">
      <alignment horizontal="left" vertical="center"/>
    </xf>
    <xf numFmtId="166" fontId="10" fillId="0" borderId="0" xfId="0" applyNumberFormat="1" applyFont="1" applyAlignment="1">
      <alignment horizontal="left" vertical="center"/>
    </xf>
    <xf numFmtId="166" fontId="10" fillId="0" borderId="0" xfId="0" applyNumberFormat="1" applyFont="1" applyAlignment="1">
      <alignment horizontal="right" vertical="center"/>
    </xf>
    <xf numFmtId="166" fontId="26" fillId="5" borderId="56" xfId="5" applyNumberFormat="1" applyFont="1" applyFill="1" applyBorder="1" applyAlignment="1">
      <alignment horizontal="center" vertical="center" wrapText="1"/>
    </xf>
    <xf numFmtId="166" fontId="27" fillId="32" borderId="20" xfId="0" applyNumberFormat="1" applyFont="1" applyFill="1" applyBorder="1" applyAlignment="1">
      <alignment horizontal="center" vertical="center"/>
    </xf>
    <xf numFmtId="166" fontId="27" fillId="32" borderId="8" xfId="0" applyNumberFormat="1" applyFont="1" applyFill="1" applyBorder="1" applyAlignment="1">
      <alignment horizontal="center" vertical="center"/>
    </xf>
    <xf numFmtId="166" fontId="27" fillId="32" borderId="56"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0" fillId="15" borderId="56" xfId="0" applyNumberFormat="1" applyFont="1" applyFill="1" applyBorder="1" applyAlignment="1">
      <alignment horizontal="left" vertical="center"/>
    </xf>
    <xf numFmtId="166" fontId="24" fillId="15" borderId="56" xfId="6" applyNumberFormat="1" applyFont="1" applyFill="1" applyBorder="1" applyAlignment="1">
      <alignment horizontal="left" vertical="center" wrapText="1"/>
    </xf>
    <xf numFmtId="166" fontId="24" fillId="15" borderId="56" xfId="5" applyNumberFormat="1" applyFont="1" applyFill="1" applyBorder="1" applyAlignment="1">
      <alignment horizontal="right" vertical="center" wrapText="1"/>
    </xf>
    <xf numFmtId="166" fontId="10" fillId="14" borderId="56" xfId="0" applyNumberFormat="1" applyFont="1" applyFill="1" applyBorder="1" applyAlignment="1">
      <alignment horizontal="left" vertical="center"/>
    </xf>
    <xf numFmtId="166" fontId="8" fillId="14" borderId="56" xfId="6" applyNumberFormat="1" applyFont="1" applyFill="1" applyBorder="1" applyAlignment="1">
      <alignment horizontal="left" vertical="center" wrapText="1"/>
    </xf>
    <xf numFmtId="166" fontId="24" fillId="14" borderId="56" xfId="5" applyNumberFormat="1" applyFont="1" applyFill="1" applyBorder="1" applyAlignment="1">
      <alignment horizontal="right" vertical="center" wrapText="1"/>
    </xf>
    <xf numFmtId="166" fontId="27" fillId="6" borderId="56" xfId="0" applyNumberFormat="1" applyFont="1" applyFill="1" applyBorder="1" applyAlignment="1">
      <alignment horizontal="left" vertical="center"/>
    </xf>
    <xf numFmtId="166" fontId="27" fillId="6" borderId="56" xfId="6" applyNumberFormat="1" applyFont="1" applyFill="1" applyBorder="1" applyAlignment="1">
      <alignment horizontal="left" vertical="center" wrapText="1"/>
    </xf>
    <xf numFmtId="166" fontId="27" fillId="6" borderId="56" xfId="5" applyNumberFormat="1" applyFont="1" applyFill="1" applyBorder="1" applyAlignment="1">
      <alignment horizontal="right" vertical="center" wrapText="1"/>
    </xf>
    <xf numFmtId="166" fontId="8" fillId="15" borderId="56" xfId="6" applyNumberFormat="1" applyFont="1" applyFill="1" applyBorder="1" applyAlignment="1">
      <alignment horizontal="left" vertical="center" wrapText="1"/>
    </xf>
    <xf numFmtId="166" fontId="8" fillId="14" borderId="56" xfId="6" applyNumberFormat="1" applyFont="1" applyFill="1" applyBorder="1" applyAlignment="1">
      <alignment horizontal="right" vertical="center" wrapText="1"/>
    </xf>
    <xf numFmtId="166" fontId="10" fillId="18" borderId="56" xfId="0" applyNumberFormat="1" applyFont="1" applyFill="1" applyBorder="1" applyAlignment="1">
      <alignment horizontal="left" vertical="center"/>
    </xf>
    <xf numFmtId="166" fontId="8" fillId="18" borderId="56" xfId="0" applyNumberFormat="1" applyFont="1" applyFill="1" applyBorder="1" applyAlignment="1">
      <alignment horizontal="left" vertical="center" wrapText="1"/>
    </xf>
    <xf numFmtId="166" fontId="8" fillId="18" borderId="56" xfId="0" applyNumberFormat="1" applyFont="1" applyFill="1" applyBorder="1" applyAlignment="1">
      <alignment horizontal="right" vertical="center" wrapText="1"/>
    </xf>
    <xf numFmtId="166" fontId="8" fillId="15" borderId="56" xfId="0" applyNumberFormat="1" applyFont="1" applyFill="1" applyBorder="1" applyAlignment="1">
      <alignment horizontal="left" vertical="center" wrapText="1"/>
    </xf>
    <xf numFmtId="166" fontId="8" fillId="15" borderId="56"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4" fillId="15" borderId="56" xfId="6" applyNumberFormat="1" applyFont="1" applyFill="1" applyBorder="1" applyAlignment="1">
      <alignment horizontal="right" vertical="center" wrapText="1"/>
    </xf>
    <xf numFmtId="166" fontId="24" fillId="14" borderId="56" xfId="6" applyNumberFormat="1" applyFont="1" applyFill="1" applyBorder="1" applyAlignment="1">
      <alignment horizontal="right" vertical="center" wrapText="1"/>
    </xf>
    <xf numFmtId="166" fontId="8" fillId="15" borderId="56" xfId="5" applyNumberFormat="1" applyFont="1" applyFill="1" applyBorder="1" applyAlignment="1">
      <alignment horizontal="right" vertical="center" wrapText="1"/>
    </xf>
    <xf numFmtId="168" fontId="27" fillId="6" borderId="56" xfId="5" applyNumberFormat="1" applyFont="1" applyFill="1" applyBorder="1" applyAlignment="1">
      <alignment horizontal="right" vertical="center" wrapText="1"/>
    </xf>
    <xf numFmtId="166" fontId="26" fillId="15" borderId="56" xfId="7" applyNumberFormat="1" applyFont="1" applyFill="1" applyBorder="1" applyAlignment="1">
      <alignment horizontal="left" vertical="center" wrapText="1"/>
    </xf>
    <xf numFmtId="166" fontId="26" fillId="15" borderId="56" xfId="7" applyNumberFormat="1" applyFont="1" applyFill="1" applyBorder="1" applyAlignment="1">
      <alignment horizontal="right" vertical="center" wrapText="1"/>
    </xf>
    <xf numFmtId="169" fontId="8" fillId="34" borderId="56" xfId="0" applyNumberFormat="1" applyFont="1" applyFill="1" applyBorder="1" applyAlignment="1">
      <alignment horizontal="right" vertical="center" wrapText="1"/>
    </xf>
    <xf numFmtId="169" fontId="26" fillId="34" borderId="56" xfId="7" applyNumberFormat="1" applyFont="1" applyFill="1" applyBorder="1" applyAlignment="1">
      <alignment horizontal="right" vertical="center" wrapText="1"/>
    </xf>
    <xf numFmtId="166" fontId="8" fillId="15" borderId="56" xfId="7" applyNumberFormat="1" applyFont="1" applyFill="1" applyBorder="1" applyAlignment="1">
      <alignment horizontal="left" vertical="center" wrapText="1"/>
    </xf>
    <xf numFmtId="166" fontId="10" fillId="2" borderId="56" xfId="0" applyNumberFormat="1" applyFont="1" applyFill="1" applyBorder="1" applyAlignment="1">
      <alignment horizontal="left" vertical="center"/>
    </xf>
    <xf numFmtId="166" fontId="8" fillId="2" borderId="56" xfId="6" applyNumberFormat="1" applyFont="1" applyFill="1" applyBorder="1" applyAlignment="1">
      <alignment horizontal="left" vertical="center" wrapText="1"/>
    </xf>
    <xf numFmtId="166" fontId="24" fillId="2" borderId="56" xfId="6" applyNumberFormat="1" applyFont="1" applyFill="1" applyBorder="1" applyAlignment="1">
      <alignment horizontal="right" vertical="center" wrapText="1"/>
    </xf>
    <xf numFmtId="166" fontId="24" fillId="2" borderId="56" xfId="5" applyNumberFormat="1" applyFont="1" applyFill="1" applyBorder="1" applyAlignment="1">
      <alignment horizontal="right" vertical="center" wrapText="1"/>
    </xf>
    <xf numFmtId="166" fontId="8" fillId="2" borderId="56" xfId="6" applyNumberFormat="1" applyFont="1" applyFill="1" applyBorder="1" applyAlignment="1">
      <alignment horizontal="right" vertical="center" wrapText="1"/>
    </xf>
    <xf numFmtId="166" fontId="8" fillId="14" borderId="15" xfId="6" applyNumberFormat="1" applyFont="1" applyFill="1" applyBorder="1" applyAlignment="1">
      <alignment horizontal="right" vertical="center" wrapText="1"/>
    </xf>
    <xf numFmtId="166" fontId="10" fillId="15" borderId="5" xfId="0" applyNumberFormat="1" applyFont="1" applyFill="1" applyBorder="1" applyAlignment="1">
      <alignment horizontal="left" vertical="center"/>
    </xf>
    <xf numFmtId="0" fontId="10" fillId="15" borderId="56"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4" fillId="6" borderId="56" xfId="5" applyNumberFormat="1" applyFont="1" applyFill="1" applyBorder="1" applyAlignment="1">
      <alignment horizontal="right" vertical="center" wrapText="1"/>
    </xf>
    <xf numFmtId="166" fontId="10" fillId="10" borderId="56" xfId="0" applyNumberFormat="1" applyFont="1" applyFill="1" applyBorder="1" applyAlignment="1">
      <alignment horizontal="left" vertical="center"/>
    </xf>
    <xf numFmtId="166" fontId="26" fillId="8" borderId="56" xfId="7" applyNumberFormat="1" applyFont="1" applyFill="1" applyBorder="1" applyAlignment="1">
      <alignment horizontal="left" vertical="center" wrapText="1"/>
    </xf>
    <xf numFmtId="166" fontId="8" fillId="8" borderId="56" xfId="0" applyNumberFormat="1" applyFont="1" applyFill="1" applyBorder="1" applyAlignment="1">
      <alignment horizontal="right" vertical="center" wrapText="1"/>
    </xf>
    <xf numFmtId="166" fontId="10" fillId="0" borderId="56" xfId="0" applyNumberFormat="1" applyFont="1" applyBorder="1" applyAlignment="1">
      <alignment horizontal="left" vertical="center"/>
    </xf>
    <xf numFmtId="166" fontId="26" fillId="0" borderId="56" xfId="7" applyNumberFormat="1" applyFont="1" applyBorder="1" applyAlignment="1">
      <alignment horizontal="left" vertical="center" wrapText="1"/>
    </xf>
    <xf numFmtId="166" fontId="8" fillId="0" borderId="56" xfId="0" applyNumberFormat="1" applyFont="1" applyFill="1" applyBorder="1" applyAlignment="1">
      <alignment horizontal="right" vertical="center" wrapText="1"/>
    </xf>
    <xf numFmtId="166" fontId="26" fillId="0" borderId="56" xfId="7" applyNumberFormat="1" applyFont="1" applyBorder="1" applyAlignment="1">
      <alignment horizontal="right" vertical="center" wrapText="1"/>
    </xf>
    <xf numFmtId="0" fontId="8" fillId="13" borderId="57" xfId="0" applyFont="1" applyFill="1" applyBorder="1" applyAlignment="1" applyProtection="1">
      <alignment horizontal="center" vertical="center" wrapText="1"/>
    </xf>
    <xf numFmtId="0" fontId="8" fillId="13" borderId="60" xfId="0" applyFont="1" applyFill="1" applyBorder="1" applyAlignment="1" applyProtection="1">
      <alignment horizontal="center" vertical="center" wrapText="1"/>
    </xf>
    <xf numFmtId="3" fontId="23" fillId="15" borderId="57" xfId="2" applyNumberFormat="1" applyFont="1" applyFill="1" applyBorder="1" applyAlignment="1">
      <alignment horizontal="center" vertical="center"/>
    </xf>
    <xf numFmtId="3" fontId="23" fillId="9" borderId="57" xfId="2" applyNumberFormat="1" applyFont="1" applyFill="1" applyBorder="1" applyAlignment="1">
      <alignment horizontal="center" vertical="center"/>
    </xf>
    <xf numFmtId="3" fontId="23" fillId="9" borderId="60" xfId="2" applyNumberFormat="1" applyFont="1" applyFill="1" applyBorder="1" applyAlignment="1">
      <alignment horizontal="center" vertical="center"/>
    </xf>
    <xf numFmtId="3" fontId="23" fillId="13" borderId="57" xfId="2" applyNumberFormat="1" applyFont="1" applyFill="1" applyBorder="1" applyAlignment="1" applyProtection="1">
      <alignment horizontal="center" vertical="center"/>
    </xf>
    <xf numFmtId="3" fontId="23" fillId="5" borderId="57" xfId="2" applyNumberFormat="1" applyFont="1" applyFill="1" applyBorder="1" applyAlignment="1" applyProtection="1">
      <alignment horizontal="center" vertical="center"/>
    </xf>
    <xf numFmtId="0" fontId="10" fillId="0" borderId="21" xfId="0" applyFont="1" applyBorder="1" applyAlignment="1">
      <alignment vertical="center"/>
    </xf>
    <xf numFmtId="0" fontId="10" fillId="0" borderId="19" xfId="0" applyFont="1" applyBorder="1" applyAlignment="1">
      <alignment vertical="center"/>
    </xf>
    <xf numFmtId="0" fontId="10" fillId="0" borderId="83" xfId="0" applyFont="1" applyBorder="1" applyAlignment="1">
      <alignment vertical="center"/>
    </xf>
    <xf numFmtId="167" fontId="4" fillId="11" borderId="16" xfId="2" applyNumberFormat="1" applyFont="1" applyFill="1" applyBorder="1" applyAlignment="1" applyProtection="1">
      <alignment horizontal="center" vertical="center"/>
      <protection locked="0"/>
    </xf>
    <xf numFmtId="167" fontId="4" fillId="11" borderId="62" xfId="2" applyNumberFormat="1" applyFont="1" applyFill="1" applyBorder="1" applyAlignment="1" applyProtection="1">
      <alignment horizontal="center" vertical="center"/>
      <protection locked="0"/>
    </xf>
    <xf numFmtId="167" fontId="4" fillId="11" borderId="93" xfId="2" applyNumberFormat="1" applyFont="1" applyFill="1" applyBorder="1" applyAlignment="1" applyProtection="1">
      <alignment horizontal="center" vertical="center"/>
      <protection locked="0"/>
    </xf>
    <xf numFmtId="167" fontId="4" fillId="11" borderId="60" xfId="2" applyNumberFormat="1" applyFont="1" applyFill="1" applyBorder="1" applyAlignment="1" applyProtection="1">
      <alignment horizontal="center" vertical="center"/>
      <protection locked="0"/>
    </xf>
    <xf numFmtId="3" fontId="8" fillId="3" borderId="16" xfId="0" applyNumberFormat="1" applyFont="1" applyFill="1" applyBorder="1" applyAlignment="1" applyProtection="1">
      <alignment vertical="center" wrapText="1"/>
    </xf>
    <xf numFmtId="164" fontId="3" fillId="0" borderId="0" xfId="1" applyNumberFormat="1" applyFont="1" applyAlignment="1">
      <alignment horizontal="center" vertical="center"/>
    </xf>
    <xf numFmtId="42" fontId="3" fillId="0" borderId="0" xfId="9" applyFont="1" applyAlignment="1">
      <alignment horizontal="right" vertical="center"/>
    </xf>
    <xf numFmtId="42" fontId="4" fillId="2" borderId="1" xfId="9" applyFont="1" applyFill="1" applyBorder="1" applyAlignment="1">
      <alignment horizontal="right" vertical="center"/>
    </xf>
    <xf numFmtId="42" fontId="8" fillId="11" borderId="59" xfId="9" applyFont="1" applyFill="1" applyBorder="1" applyAlignment="1" applyProtection="1">
      <alignment horizontal="right" vertical="center" wrapText="1"/>
      <protection locked="0"/>
    </xf>
    <xf numFmtId="42" fontId="8" fillId="11" borderId="1" xfId="9" applyFont="1" applyFill="1" applyBorder="1" applyAlignment="1" applyProtection="1">
      <alignment horizontal="right" vertical="center" wrapText="1"/>
      <protection locked="0"/>
    </xf>
    <xf numFmtId="42" fontId="8" fillId="11" borderId="62" xfId="9" applyFont="1" applyFill="1" applyBorder="1" applyAlignment="1" applyProtection="1">
      <alignment horizontal="right" vertical="center" wrapText="1"/>
      <protection locked="0"/>
    </xf>
    <xf numFmtId="42" fontId="8" fillId="11" borderId="1" xfId="9" applyFont="1" applyFill="1" applyBorder="1" applyAlignment="1" applyProtection="1">
      <alignment horizontal="right" vertical="center"/>
      <protection locked="0"/>
    </xf>
    <xf numFmtId="42" fontId="8" fillId="11" borderId="62" xfId="9" applyFont="1" applyFill="1" applyBorder="1" applyAlignment="1" applyProtection="1">
      <alignment horizontal="right" vertical="center"/>
      <protection locked="0"/>
    </xf>
    <xf numFmtId="42" fontId="8" fillId="11" borderId="15" xfId="9" applyFont="1" applyFill="1" applyBorder="1" applyAlignment="1" applyProtection="1">
      <alignment horizontal="right" vertical="center" wrapText="1"/>
      <protection locked="0"/>
    </xf>
    <xf numFmtId="170" fontId="0" fillId="0" borderId="56" xfId="0" applyNumberFormat="1" applyBorder="1" applyAlignment="1">
      <alignment vertical="center"/>
    </xf>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170" fontId="0" fillId="0" borderId="56" xfId="0" applyNumberFormat="1" applyBorder="1"/>
    <xf numFmtId="2" fontId="8" fillId="11" borderId="56" xfId="0" applyNumberFormat="1" applyFont="1" applyFill="1" applyBorder="1" applyAlignment="1" applyProtection="1">
      <alignment vertical="center"/>
      <protection locked="0"/>
    </xf>
    <xf numFmtId="2" fontId="8" fillId="11" borderId="56" xfId="0" applyNumberFormat="1" applyFont="1" applyFill="1" applyBorder="1" applyAlignment="1" applyProtection="1">
      <alignment vertical="center" wrapText="1"/>
      <protection locked="0"/>
    </xf>
    <xf numFmtId="164" fontId="8" fillId="3" borderId="59" xfId="0" applyNumberFormat="1" applyFont="1" applyFill="1" applyBorder="1" applyAlignment="1" applyProtection="1">
      <alignment vertical="center" wrapText="1"/>
    </xf>
    <xf numFmtId="164" fontId="8" fillId="3" borderId="1" xfId="0" applyNumberFormat="1" applyFont="1" applyFill="1" applyBorder="1" applyAlignment="1" applyProtection="1">
      <alignment vertical="center" wrapText="1"/>
    </xf>
    <xf numFmtId="164" fontId="8" fillId="3" borderId="62" xfId="0" applyNumberFormat="1" applyFont="1" applyFill="1" applyBorder="1" applyAlignment="1" applyProtection="1">
      <alignment vertical="center" wrapText="1"/>
    </xf>
    <xf numFmtId="164" fontId="8" fillId="3" borderId="15" xfId="0" applyNumberFormat="1" applyFont="1" applyFill="1" applyBorder="1" applyAlignment="1" applyProtection="1">
      <alignment vertical="center" wrapText="1"/>
    </xf>
    <xf numFmtId="171" fontId="8" fillId="3" borderId="59" xfId="0" applyNumberFormat="1" applyFont="1" applyFill="1" applyBorder="1" applyAlignment="1" applyProtection="1">
      <alignment vertical="center" wrapText="1"/>
    </xf>
    <xf numFmtId="2" fontId="8" fillId="3" borderId="56" xfId="0" applyNumberFormat="1" applyFont="1" applyFill="1" applyBorder="1" applyAlignment="1" applyProtection="1">
      <alignment horizontal="center" vertical="center"/>
      <protection locked="0"/>
    </xf>
    <xf numFmtId="2" fontId="8" fillId="3" borderId="56" xfId="0" applyNumberFormat="1" applyFont="1" applyFill="1" applyBorder="1" applyAlignment="1" applyProtection="1">
      <alignment horizontal="center" vertical="center" wrapText="1"/>
      <protection locked="0"/>
    </xf>
    <xf numFmtId="2" fontId="0" fillId="3" borderId="56" xfId="0" applyNumberFormat="1" applyFill="1" applyBorder="1" applyAlignment="1">
      <alignment horizontal="center" vertical="center" wrapText="1"/>
    </xf>
    <xf numFmtId="2" fontId="0" fillId="3" borderId="56" xfId="8" applyNumberFormat="1" applyFont="1" applyFill="1" applyBorder="1" applyAlignment="1">
      <alignment horizontal="center" vertical="center"/>
    </xf>
    <xf numFmtId="2" fontId="0" fillId="3" borderId="56" xfId="0" applyNumberFormat="1" applyFill="1" applyBorder="1" applyAlignment="1">
      <alignment horizontal="center" vertical="center"/>
    </xf>
    <xf numFmtId="164" fontId="3" fillId="0" borderId="0" xfId="0" applyNumberFormat="1" applyFont="1" applyAlignment="1">
      <alignment vertical="center"/>
    </xf>
    <xf numFmtId="164" fontId="4" fillId="2" borderId="1" xfId="0" applyNumberFormat="1" applyFont="1" applyFill="1" applyBorder="1" applyAlignment="1">
      <alignment horizontal="center" vertical="center"/>
    </xf>
    <xf numFmtId="164" fontId="8" fillId="11" borderId="59" xfId="0" applyNumberFormat="1" applyFont="1" applyFill="1" applyBorder="1" applyAlignment="1" applyProtection="1">
      <alignment vertical="center"/>
      <protection locked="0"/>
    </xf>
    <xf numFmtId="164" fontId="8" fillId="3" borderId="56" xfId="0" applyNumberFormat="1" applyFont="1" applyFill="1" applyBorder="1" applyAlignment="1" applyProtection="1">
      <alignment vertical="center" wrapText="1"/>
    </xf>
    <xf numFmtId="164" fontId="8" fillId="11" borderId="56" xfId="0" applyNumberFormat="1" applyFont="1" applyFill="1" applyBorder="1" applyAlignment="1" applyProtection="1">
      <alignment vertical="center"/>
      <protection locked="0"/>
    </xf>
    <xf numFmtId="164" fontId="8" fillId="11" borderId="56" xfId="0" applyNumberFormat="1" applyFont="1" applyFill="1" applyBorder="1" applyAlignment="1" applyProtection="1">
      <alignment vertical="center" wrapText="1"/>
      <protection locked="0"/>
    </xf>
    <xf numFmtId="164" fontId="8" fillId="11" borderId="56" xfId="0" applyNumberFormat="1" applyFont="1" applyFill="1" applyBorder="1" applyAlignment="1" applyProtection="1">
      <alignment horizontal="center" vertical="center" wrapText="1"/>
      <protection locked="0"/>
    </xf>
    <xf numFmtId="164" fontId="4" fillId="0" borderId="0" xfId="1" applyNumberFormat="1" applyFont="1" applyAlignment="1">
      <alignment horizontal="center" vertical="center"/>
    </xf>
    <xf numFmtId="2" fontId="0" fillId="0" borderId="56" xfId="0" applyNumberFormat="1" applyBorder="1"/>
    <xf numFmtId="170" fontId="8" fillId="11" borderId="59" xfId="8" applyNumberFormat="1" applyFont="1" applyFill="1" applyBorder="1" applyAlignment="1" applyProtection="1">
      <alignment horizontal="right" vertical="center" wrapText="1"/>
      <protection locked="0"/>
    </xf>
    <xf numFmtId="164" fontId="8" fillId="11" borderId="56" xfId="0" applyNumberFormat="1" applyFont="1" applyFill="1" applyBorder="1" applyAlignment="1" applyProtection="1">
      <alignment horizontal="center" vertical="center"/>
      <protection locked="0"/>
    </xf>
    <xf numFmtId="164" fontId="8" fillId="11" borderId="62" xfId="0" applyNumberFormat="1" applyFont="1" applyFill="1" applyBorder="1" applyAlignment="1" applyProtection="1">
      <alignment vertical="center"/>
      <protection locked="0"/>
    </xf>
    <xf numFmtId="164" fontId="8" fillId="11" borderId="62" xfId="0" applyNumberFormat="1" applyFont="1" applyFill="1" applyBorder="1" applyAlignment="1" applyProtection="1">
      <alignment vertical="center" wrapText="1"/>
      <protection locked="0"/>
    </xf>
    <xf numFmtId="2" fontId="3" fillId="0" borderId="0" xfId="1" applyNumberFormat="1" applyFont="1" applyAlignment="1">
      <alignment vertical="center"/>
    </xf>
    <xf numFmtId="2" fontId="3" fillId="0" borderId="0" xfId="0" applyNumberFormat="1" applyFont="1" applyAlignment="1">
      <alignment vertical="center"/>
    </xf>
    <xf numFmtId="2" fontId="4" fillId="2" borderId="1" xfId="0" applyNumberFormat="1" applyFont="1" applyFill="1" applyBorder="1" applyAlignment="1">
      <alignment horizontal="center" vertical="center"/>
    </xf>
    <xf numFmtId="2" fontId="8" fillId="11" borderId="59" xfId="0" applyNumberFormat="1" applyFont="1" applyFill="1" applyBorder="1" applyAlignment="1" applyProtection="1">
      <alignment vertical="center"/>
      <protection locked="0"/>
    </xf>
    <xf numFmtId="2" fontId="8" fillId="11" borderId="1" xfId="0" applyNumberFormat="1" applyFont="1" applyFill="1" applyBorder="1" applyAlignment="1" applyProtection="1">
      <alignment vertical="center"/>
      <protection locked="0"/>
    </xf>
    <xf numFmtId="2" fontId="8" fillId="11" borderId="62" xfId="0" applyNumberFormat="1" applyFont="1" applyFill="1" applyBorder="1" applyAlignment="1" applyProtection="1">
      <alignment vertical="center"/>
      <protection locked="0"/>
    </xf>
    <xf numFmtId="2" fontId="8" fillId="11" borderId="59" xfId="0" applyNumberFormat="1" applyFont="1" applyFill="1" applyBorder="1" applyAlignment="1" applyProtection="1">
      <alignment vertical="center" wrapText="1"/>
      <protection locked="0"/>
    </xf>
    <xf numFmtId="2" fontId="8" fillId="11" borderId="1" xfId="0" applyNumberFormat="1" applyFont="1" applyFill="1" applyBorder="1" applyAlignment="1" applyProtection="1">
      <alignment vertical="center" wrapText="1"/>
      <protection locked="0"/>
    </xf>
    <xf numFmtId="2" fontId="8" fillId="11" borderId="62" xfId="0" applyNumberFormat="1" applyFont="1" applyFill="1" applyBorder="1" applyAlignment="1" applyProtection="1">
      <alignment vertical="center" wrapText="1"/>
      <protection locked="0"/>
    </xf>
    <xf numFmtId="2" fontId="8" fillId="11" borderId="15" xfId="0" applyNumberFormat="1" applyFont="1" applyFill="1" applyBorder="1" applyAlignment="1" applyProtection="1">
      <alignment vertical="center" wrapText="1"/>
      <protection locked="0"/>
    </xf>
    <xf numFmtId="2" fontId="8" fillId="11" borderId="59" xfId="9" applyNumberFormat="1" applyFont="1" applyFill="1" applyBorder="1" applyAlignment="1" applyProtection="1">
      <alignment horizontal="right" vertical="center" wrapText="1"/>
      <protection locked="0"/>
    </xf>
    <xf numFmtId="2" fontId="8" fillId="11" borderId="1" xfId="9" applyNumberFormat="1" applyFont="1" applyFill="1" applyBorder="1" applyAlignment="1" applyProtection="1">
      <alignment horizontal="right" vertical="center" wrapText="1"/>
      <protection locked="0"/>
    </xf>
    <xf numFmtId="2" fontId="8" fillId="11" borderId="62" xfId="9" applyNumberFormat="1" applyFont="1" applyFill="1" applyBorder="1" applyAlignment="1" applyProtection="1">
      <alignment horizontal="right" vertical="center" wrapText="1"/>
      <protection locked="0"/>
    </xf>
    <xf numFmtId="164" fontId="8" fillId="3" borderId="59" xfId="0" applyNumberFormat="1" applyFont="1" applyFill="1" applyBorder="1" applyAlignment="1" applyProtection="1">
      <alignment horizontal="center" vertical="center" wrapText="1"/>
    </xf>
    <xf numFmtId="164" fontId="8" fillId="3" borderId="1" xfId="0" applyNumberFormat="1" applyFont="1" applyFill="1" applyBorder="1" applyAlignment="1" applyProtection="1">
      <alignment horizontal="center" vertical="center" wrapText="1"/>
    </xf>
    <xf numFmtId="164" fontId="8" fillId="3" borderId="62" xfId="0" applyNumberFormat="1" applyFont="1" applyFill="1" applyBorder="1" applyAlignment="1" applyProtection="1">
      <alignment horizontal="center" vertical="center" wrapText="1"/>
    </xf>
    <xf numFmtId="164" fontId="8" fillId="3" borderId="15" xfId="0" applyNumberFormat="1" applyFont="1" applyFill="1" applyBorder="1" applyAlignment="1" applyProtection="1">
      <alignment horizontal="center" vertical="center" wrapText="1"/>
    </xf>
    <xf numFmtId="173" fontId="8" fillId="11" borderId="57" xfId="9" applyNumberFormat="1" applyFont="1" applyFill="1" applyBorder="1" applyAlignment="1" applyProtection="1">
      <alignment horizontal="right" vertical="center" wrapText="1"/>
      <protection locked="0"/>
    </xf>
    <xf numFmtId="2" fontId="8" fillId="11" borderId="57" xfId="0" applyNumberFormat="1" applyFont="1" applyFill="1" applyBorder="1" applyAlignment="1" applyProtection="1">
      <alignment vertical="center" wrapText="1"/>
      <protection locked="0"/>
    </xf>
    <xf numFmtId="173" fontId="8" fillId="11" borderId="56" xfId="9" applyNumberFormat="1" applyFont="1" applyFill="1" applyBorder="1" applyAlignment="1" applyProtection="1">
      <alignment horizontal="right" vertical="center" wrapText="1"/>
      <protection locked="0"/>
    </xf>
    <xf numFmtId="42" fontId="8" fillId="11" borderId="56" xfId="9" applyFont="1" applyFill="1" applyBorder="1" applyAlignment="1" applyProtection="1">
      <alignment horizontal="right" vertical="center" wrapText="1"/>
      <protection locked="0"/>
    </xf>
    <xf numFmtId="170" fontId="8" fillId="11" borderId="16" xfId="8" applyNumberFormat="1" applyFont="1" applyFill="1" applyBorder="1" applyAlignment="1" applyProtection="1">
      <alignment horizontal="right" vertical="center" wrapText="1"/>
      <protection locked="0"/>
    </xf>
    <xf numFmtId="2" fontId="8" fillId="11" borderId="16" xfId="0" applyNumberFormat="1" applyFont="1" applyFill="1" applyBorder="1" applyAlignment="1" applyProtection="1">
      <alignment vertical="center" wrapText="1"/>
      <protection locked="0"/>
    </xf>
    <xf numFmtId="170" fontId="8" fillId="11" borderId="56" xfId="8" applyNumberFormat="1" applyFont="1" applyFill="1" applyBorder="1" applyAlignment="1" applyProtection="1">
      <alignment horizontal="right" vertical="center" wrapText="1"/>
      <protection locked="0"/>
    </xf>
    <xf numFmtId="172" fontId="8" fillId="11" borderId="57" xfId="9" applyNumberFormat="1" applyFont="1" applyFill="1" applyBorder="1" applyAlignment="1" applyProtection="1">
      <alignment horizontal="right" vertical="center" wrapText="1"/>
      <protection locked="0"/>
    </xf>
    <xf numFmtId="2" fontId="8" fillId="11" borderId="57" xfId="0" applyNumberFormat="1" applyFont="1" applyFill="1" applyBorder="1" applyAlignment="1" applyProtection="1">
      <alignment vertical="center"/>
      <protection locked="0"/>
    </xf>
    <xf numFmtId="172" fontId="8" fillId="11" borderId="16" xfId="9" applyNumberFormat="1" applyFont="1" applyFill="1" applyBorder="1" applyAlignment="1" applyProtection="1">
      <alignment horizontal="right" vertical="center" wrapText="1"/>
      <protection locked="0"/>
    </xf>
    <xf numFmtId="2" fontId="8" fillId="11" borderId="60" xfId="0" applyNumberFormat="1" applyFont="1" applyFill="1" applyBorder="1" applyAlignment="1" applyProtection="1">
      <alignment vertical="center"/>
      <protection locked="0"/>
    </xf>
    <xf numFmtId="172" fontId="8" fillId="11" borderId="56" xfId="9" applyNumberFormat="1" applyFont="1" applyFill="1" applyBorder="1" applyAlignment="1" applyProtection="1">
      <alignment horizontal="right" vertical="center" wrapText="1"/>
      <protection locked="0"/>
    </xf>
    <xf numFmtId="164" fontId="8" fillId="11" borderId="57" xfId="0" applyNumberFormat="1" applyFont="1" applyFill="1" applyBorder="1" applyAlignment="1" applyProtection="1">
      <alignment vertical="center"/>
      <protection locked="0"/>
    </xf>
    <xf numFmtId="164" fontId="8" fillId="11" borderId="16" xfId="0" applyNumberFormat="1" applyFont="1" applyFill="1" applyBorder="1" applyAlignment="1" applyProtection="1">
      <alignment vertical="center"/>
      <protection locked="0"/>
    </xf>
    <xf numFmtId="164" fontId="8" fillId="11" borderId="15" xfId="0" applyNumberFormat="1" applyFont="1" applyFill="1" applyBorder="1" applyAlignment="1" applyProtection="1">
      <alignment vertical="center"/>
      <protection locked="0"/>
    </xf>
    <xf numFmtId="164" fontId="8" fillId="11" borderId="17" xfId="0" applyNumberFormat="1" applyFont="1" applyFill="1" applyBorder="1" applyAlignment="1" applyProtection="1">
      <alignment vertical="center"/>
      <protection locked="0"/>
    </xf>
    <xf numFmtId="164" fontId="8" fillId="3" borderId="57" xfId="0" applyNumberFormat="1" applyFont="1" applyFill="1" applyBorder="1" applyAlignment="1" applyProtection="1">
      <alignment vertical="center" wrapText="1"/>
    </xf>
    <xf numFmtId="164" fontId="8" fillId="3" borderId="16" xfId="0" applyNumberFormat="1" applyFont="1" applyFill="1" applyBorder="1" applyAlignment="1" applyProtection="1">
      <alignment vertical="center" wrapText="1"/>
    </xf>
    <xf numFmtId="164" fontId="8" fillId="11" borderId="93" xfId="0" applyNumberFormat="1" applyFont="1" applyFill="1" applyBorder="1" applyAlignment="1" applyProtection="1">
      <alignment vertical="center"/>
      <protection locked="0"/>
    </xf>
    <xf numFmtId="164" fontId="8" fillId="11" borderId="96" xfId="0" applyNumberFormat="1" applyFont="1" applyFill="1" applyBorder="1" applyAlignment="1" applyProtection="1">
      <alignment vertical="center"/>
      <protection locked="0"/>
    </xf>
    <xf numFmtId="164" fontId="3" fillId="0" borderId="106" xfId="1" applyNumberFormat="1" applyFont="1" applyBorder="1" applyAlignment="1">
      <alignment vertical="center"/>
    </xf>
    <xf numFmtId="164" fontId="3" fillId="0" borderId="106" xfId="0" applyNumberFormat="1" applyFont="1" applyBorder="1" applyAlignment="1">
      <alignment vertical="center"/>
    </xf>
    <xf numFmtId="0" fontId="3" fillId="0" borderId="106" xfId="0" applyFont="1" applyBorder="1" applyAlignment="1">
      <alignment vertical="center"/>
    </xf>
    <xf numFmtId="2" fontId="8" fillId="3" borderId="62" xfId="0" applyNumberFormat="1" applyFont="1" applyFill="1" applyBorder="1" applyAlignment="1" applyProtection="1">
      <alignment horizontal="center" vertical="center"/>
      <protection locked="0"/>
    </xf>
    <xf numFmtId="2" fontId="8" fillId="3" borderId="16" xfId="0" applyNumberFormat="1" applyFont="1" applyFill="1" applyBorder="1" applyAlignment="1" applyProtection="1">
      <alignment horizontal="center" vertical="center"/>
      <protection locked="0"/>
    </xf>
    <xf numFmtId="164" fontId="8" fillId="11" borderId="60" xfId="0" applyNumberFormat="1" applyFont="1" applyFill="1" applyBorder="1" applyAlignment="1" applyProtection="1">
      <alignment vertical="center"/>
      <protection locked="0"/>
    </xf>
    <xf numFmtId="2" fontId="8" fillId="3" borderId="15" xfId="0" applyNumberFormat="1" applyFont="1" applyFill="1" applyBorder="1" applyAlignment="1" applyProtection="1">
      <alignment horizontal="center" vertical="center"/>
      <protection locked="0"/>
    </xf>
    <xf numFmtId="164" fontId="8" fillId="3" borderId="16" xfId="0" applyNumberFormat="1" applyFont="1" applyFill="1" applyBorder="1" applyAlignment="1" applyProtection="1">
      <alignment horizontal="center" vertical="center" wrapText="1"/>
    </xf>
    <xf numFmtId="42" fontId="8" fillId="11" borderId="16" xfId="9" applyFont="1" applyFill="1" applyBorder="1" applyAlignment="1" applyProtection="1">
      <alignment horizontal="right" vertical="center" wrapText="1"/>
      <protection locked="0"/>
    </xf>
    <xf numFmtId="2" fontId="8" fillId="3" borderId="59" xfId="0" applyNumberFormat="1" applyFont="1" applyFill="1" applyBorder="1" applyAlignment="1" applyProtection="1">
      <alignment horizontal="center" vertical="center"/>
      <protection locked="0"/>
    </xf>
    <xf numFmtId="164" fontId="8" fillId="3" borderId="99" xfId="0" applyNumberFormat="1" applyFont="1" applyFill="1" applyBorder="1" applyAlignment="1" applyProtection="1">
      <alignment vertical="center" wrapText="1"/>
    </xf>
    <xf numFmtId="164" fontId="8" fillId="3" borderId="105" xfId="0" applyNumberFormat="1" applyFont="1" applyFill="1" applyBorder="1" applyAlignment="1" applyProtection="1">
      <alignment vertical="center" wrapText="1"/>
    </xf>
    <xf numFmtId="164" fontId="8" fillId="3" borderId="100" xfId="0" applyNumberFormat="1" applyFont="1" applyFill="1" applyBorder="1" applyAlignment="1" applyProtection="1">
      <alignment vertical="center" wrapText="1"/>
    </xf>
    <xf numFmtId="164" fontId="8" fillId="11" borderId="94" xfId="0" applyNumberFormat="1" applyFont="1" applyFill="1" applyBorder="1" applyAlignment="1" applyProtection="1">
      <alignment vertical="center"/>
      <protection locked="0"/>
    </xf>
    <xf numFmtId="164" fontId="8" fillId="11" borderId="91" xfId="0" applyNumberFormat="1" applyFont="1" applyFill="1" applyBorder="1" applyAlignment="1" applyProtection="1">
      <alignment vertical="center"/>
      <protection locked="0"/>
    </xf>
    <xf numFmtId="164" fontId="8" fillId="11" borderId="95" xfId="0" applyNumberFormat="1" applyFont="1" applyFill="1" applyBorder="1" applyAlignment="1" applyProtection="1">
      <alignment vertical="center"/>
      <protection locked="0"/>
    </xf>
    <xf numFmtId="2" fontId="8" fillId="3" borderId="62" xfId="0" applyNumberFormat="1" applyFont="1" applyFill="1" applyBorder="1" applyAlignment="1" applyProtection="1">
      <alignment horizontal="center" vertical="center" wrapText="1"/>
      <protection locked="0"/>
    </xf>
    <xf numFmtId="2" fontId="8" fillId="3" borderId="16" xfId="0" applyNumberFormat="1" applyFont="1" applyFill="1" applyBorder="1" applyAlignment="1" applyProtection="1">
      <alignment horizontal="center" vertical="center" wrapText="1"/>
      <protection locked="0"/>
    </xf>
    <xf numFmtId="164" fontId="8" fillId="11" borderId="15" xfId="0" applyNumberFormat="1" applyFont="1" applyFill="1" applyBorder="1" applyAlignment="1" applyProtection="1">
      <alignment horizontal="center" vertical="center"/>
      <protection locked="0"/>
    </xf>
    <xf numFmtId="164" fontId="8" fillId="3" borderId="92" xfId="0" applyNumberFormat="1" applyFont="1" applyFill="1" applyBorder="1" applyAlignment="1" applyProtection="1">
      <alignment vertical="center" wrapText="1"/>
    </xf>
    <xf numFmtId="164" fontId="8" fillId="11" borderId="16" xfId="0" applyNumberFormat="1" applyFont="1" applyFill="1" applyBorder="1" applyAlignment="1" applyProtection="1">
      <alignment horizontal="center" vertical="center"/>
      <protection locked="0"/>
    </xf>
    <xf numFmtId="170" fontId="8" fillId="11" borderId="17" xfId="8" applyNumberFormat="1" applyFont="1" applyFill="1" applyBorder="1" applyAlignment="1" applyProtection="1">
      <alignment horizontal="right" vertical="center" wrapText="1"/>
      <protection locked="0"/>
    </xf>
    <xf numFmtId="2" fontId="8" fillId="11" borderId="17" xfId="0" applyNumberFormat="1" applyFont="1" applyFill="1" applyBorder="1" applyAlignment="1" applyProtection="1">
      <alignment vertical="center" wrapText="1"/>
      <protection locked="0"/>
    </xf>
    <xf numFmtId="2" fontId="0" fillId="3" borderId="62" xfId="0" applyNumberFormat="1" applyFill="1" applyBorder="1" applyAlignment="1">
      <alignment horizontal="center" vertical="center"/>
    </xf>
    <xf numFmtId="2" fontId="0" fillId="3" borderId="16" xfId="0" applyNumberFormat="1" applyFill="1" applyBorder="1" applyAlignment="1">
      <alignment horizontal="center" vertical="center"/>
    </xf>
    <xf numFmtId="0" fontId="8" fillId="13" borderId="93" xfId="0" applyFont="1" applyFill="1" applyBorder="1" applyAlignment="1" applyProtection="1">
      <alignment horizontal="center" vertical="center" wrapText="1"/>
    </xf>
    <xf numFmtId="164" fontId="8" fillId="3" borderId="60" xfId="0" applyNumberFormat="1" applyFont="1" applyFill="1" applyBorder="1" applyAlignment="1" applyProtection="1">
      <alignment vertical="center" wrapText="1"/>
    </xf>
    <xf numFmtId="164" fontId="23" fillId="29" borderId="60" xfId="2" applyNumberFormat="1" applyFont="1" applyFill="1" applyBorder="1" applyAlignment="1">
      <alignment horizontal="center" vertical="center"/>
    </xf>
    <xf numFmtId="2" fontId="8" fillId="3" borderId="60" xfId="0" applyNumberFormat="1" applyFont="1" applyFill="1" applyBorder="1" applyAlignment="1" applyProtection="1">
      <alignment horizontal="center" vertical="center"/>
      <protection locked="0"/>
    </xf>
    <xf numFmtId="2" fontId="0" fillId="3" borderId="62" xfId="8" applyNumberFormat="1" applyFont="1" applyFill="1" applyBorder="1" applyAlignment="1">
      <alignment horizontal="center" vertical="center"/>
    </xf>
    <xf numFmtId="2" fontId="0" fillId="3" borderId="16" xfId="8" applyNumberFormat="1" applyFont="1" applyFill="1" applyBorder="1" applyAlignment="1">
      <alignment horizontal="center" vertical="center"/>
    </xf>
    <xf numFmtId="164" fontId="8" fillId="11" borderId="16" xfId="0" applyNumberFormat="1" applyFont="1" applyFill="1" applyBorder="1" applyAlignment="1" applyProtection="1">
      <alignment vertical="center" wrapText="1"/>
      <protection locked="0"/>
    </xf>
    <xf numFmtId="164" fontId="8" fillId="11" borderId="62" xfId="0" applyNumberFormat="1" applyFont="1" applyFill="1" applyBorder="1" applyAlignment="1" applyProtection="1">
      <alignment horizontal="center" vertical="center" wrapText="1"/>
      <protection locked="0"/>
    </xf>
    <xf numFmtId="164" fontId="8" fillId="11" borderId="16" xfId="0" applyNumberFormat="1" applyFont="1" applyFill="1" applyBorder="1" applyAlignment="1" applyProtection="1">
      <alignment horizontal="center" vertical="center" wrapText="1"/>
      <protection locked="0"/>
    </xf>
    <xf numFmtId="2" fontId="0" fillId="3" borderId="62" xfId="0" applyNumberFormat="1" applyFill="1" applyBorder="1" applyAlignment="1">
      <alignment horizontal="center" vertical="center" wrapText="1"/>
    </xf>
    <xf numFmtId="2" fontId="0" fillId="3" borderId="16" xfId="0" applyNumberFormat="1" applyFill="1" applyBorder="1" applyAlignment="1">
      <alignment horizontal="center" vertical="center" wrapText="1"/>
    </xf>
    <xf numFmtId="3" fontId="8" fillId="9" borderId="16" xfId="2" applyNumberFormat="1" applyFont="1" applyFill="1" applyBorder="1" applyAlignment="1">
      <alignment horizontal="center" vertical="center"/>
    </xf>
    <xf numFmtId="49" fontId="33" fillId="0" borderId="0" xfId="0" applyNumberFormat="1" applyFont="1" applyAlignment="1">
      <alignment vertical="center" wrapText="1"/>
    </xf>
    <xf numFmtId="0" fontId="33" fillId="0" borderId="0" xfId="0" applyFont="1" applyAlignment="1">
      <alignment vertical="center" wrapText="1"/>
    </xf>
    <xf numFmtId="0" fontId="33" fillId="13" borderId="0" xfId="0" applyFont="1" applyFill="1" applyAlignment="1">
      <alignment horizontal="left" vertical="center"/>
    </xf>
    <xf numFmtId="0" fontId="33" fillId="0" borderId="0" xfId="0" applyFont="1" applyAlignment="1">
      <alignment horizontal="left" vertical="center"/>
    </xf>
    <xf numFmtId="165" fontId="33" fillId="0" borderId="0" xfId="1" applyNumberFormat="1" applyFont="1" applyAlignment="1">
      <alignment horizontal="center" vertical="center"/>
    </xf>
    <xf numFmtId="0" fontId="33" fillId="0" borderId="0" xfId="0" applyFont="1" applyAlignment="1">
      <alignment horizontal="center" vertical="center"/>
    </xf>
    <xf numFmtId="0" fontId="9" fillId="0" borderId="5" xfId="0" applyFont="1" applyBorder="1" applyAlignment="1">
      <alignment vertical="center" wrapText="1"/>
    </xf>
    <xf numFmtId="0" fontId="9" fillId="0" borderId="0" xfId="0" applyFont="1" applyBorder="1" applyAlignment="1">
      <alignment vertical="center" wrapText="1"/>
    </xf>
    <xf numFmtId="0" fontId="9" fillId="13" borderId="0" xfId="0" applyFont="1" applyFill="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9" fillId="0" borderId="0" xfId="0" applyFont="1" applyAlignment="1">
      <alignment vertical="center" wrapText="1"/>
    </xf>
    <xf numFmtId="0" fontId="33" fillId="0" borderId="58" xfId="0" applyFont="1" applyFill="1" applyBorder="1" applyAlignment="1" applyProtection="1">
      <alignment vertical="center" wrapText="1"/>
      <protection locked="0"/>
    </xf>
    <xf numFmtId="0" fontId="33" fillId="0" borderId="56" xfId="0" applyFont="1" applyFill="1" applyBorder="1" applyAlignment="1" applyProtection="1">
      <alignment vertical="center" wrapText="1"/>
      <protection locked="0"/>
    </xf>
    <xf numFmtId="0" fontId="33" fillId="0" borderId="61" xfId="0" applyFont="1" applyFill="1" applyBorder="1" applyAlignment="1" applyProtection="1">
      <alignment vertical="center" wrapText="1"/>
      <protection locked="0"/>
    </xf>
    <xf numFmtId="0" fontId="33" fillId="0" borderId="62" xfId="0" applyFont="1" applyFill="1" applyBorder="1" applyAlignment="1" applyProtection="1">
      <alignment vertical="center" wrapText="1"/>
      <protection locked="0"/>
    </xf>
    <xf numFmtId="0" fontId="33" fillId="0" borderId="16" xfId="0" applyFont="1" applyFill="1" applyBorder="1" applyAlignment="1" applyProtection="1">
      <alignment vertical="center" wrapText="1"/>
      <protection locked="0"/>
    </xf>
    <xf numFmtId="0" fontId="33" fillId="0" borderId="58" xfId="0" applyFont="1" applyFill="1" applyBorder="1" applyAlignment="1" applyProtection="1">
      <alignment horizontal="left" vertical="center" wrapText="1"/>
      <protection locked="0"/>
    </xf>
    <xf numFmtId="0" fontId="33" fillId="0" borderId="15" xfId="0" applyFont="1" applyFill="1" applyBorder="1" applyAlignment="1" applyProtection="1">
      <alignment vertical="center" wrapText="1"/>
      <protection locked="0"/>
    </xf>
    <xf numFmtId="0" fontId="37" fillId="0" borderId="82" xfId="10" applyFont="1" applyFill="1" applyBorder="1" applyAlignment="1">
      <alignment horizontal="left" vertical="center" wrapText="1"/>
    </xf>
    <xf numFmtId="0" fontId="37" fillId="0" borderId="82" xfId="10" applyFont="1" applyBorder="1" applyAlignment="1">
      <alignment horizontal="left" vertical="center" wrapText="1"/>
    </xf>
    <xf numFmtId="0" fontId="37" fillId="0" borderId="98" xfId="10" applyFont="1" applyBorder="1" applyAlignment="1">
      <alignment horizontal="left" vertical="center" wrapText="1"/>
    </xf>
    <xf numFmtId="0" fontId="33" fillId="0" borderId="5" xfId="0" applyFont="1" applyFill="1" applyBorder="1" applyAlignment="1" applyProtection="1">
      <alignment vertical="center" wrapText="1"/>
      <protection locked="0"/>
    </xf>
    <xf numFmtId="0" fontId="33" fillId="0" borderId="60" xfId="0" applyFont="1" applyFill="1" applyBorder="1" applyAlignment="1" applyProtection="1">
      <alignment vertical="center" wrapText="1"/>
      <protection locked="0"/>
    </xf>
    <xf numFmtId="0" fontId="33" fillId="0" borderId="70" xfId="0" applyFont="1" applyFill="1" applyBorder="1" applyAlignment="1" applyProtection="1">
      <alignment vertical="center" wrapText="1"/>
      <protection locked="0"/>
    </xf>
    <xf numFmtId="0" fontId="37" fillId="0" borderId="84" xfId="11" applyFont="1" applyBorder="1" applyAlignment="1">
      <alignment horizontal="left" vertical="center" wrapText="1"/>
    </xf>
    <xf numFmtId="0" fontId="37" fillId="0" borderId="82" xfId="11" applyFont="1" applyBorder="1" applyAlignment="1">
      <alignment horizontal="left" vertical="center" wrapText="1"/>
    </xf>
    <xf numFmtId="0" fontId="33" fillId="0" borderId="57" xfId="0" applyFont="1" applyFill="1" applyBorder="1" applyAlignment="1" applyProtection="1">
      <alignment vertical="center" wrapText="1"/>
      <protection locked="0"/>
    </xf>
    <xf numFmtId="0" fontId="33" fillId="13" borderId="57" xfId="0" applyFont="1" applyFill="1" applyBorder="1" applyAlignment="1">
      <alignment horizontal="center" vertical="center" wrapText="1"/>
    </xf>
    <xf numFmtId="0" fontId="33" fillId="11" borderId="57" xfId="0" applyFont="1" applyFill="1" applyBorder="1" applyAlignment="1">
      <alignment vertical="center" wrapText="1"/>
    </xf>
    <xf numFmtId="3" fontId="36" fillId="12" borderId="57" xfId="2" applyNumberFormat="1" applyFont="1" applyFill="1" applyBorder="1" applyAlignment="1">
      <alignment horizontal="center" vertical="center"/>
    </xf>
    <xf numFmtId="3" fontId="33" fillId="0" borderId="57" xfId="2" applyNumberFormat="1" applyFont="1" applyFill="1" applyBorder="1" applyAlignment="1">
      <alignment horizontal="center" vertical="center"/>
    </xf>
    <xf numFmtId="0" fontId="33" fillId="5" borderId="57" xfId="0" applyFont="1" applyFill="1" applyBorder="1" applyAlignment="1" applyProtection="1">
      <alignment horizontal="center" vertical="center"/>
      <protection locked="0"/>
    </xf>
    <xf numFmtId="0" fontId="33" fillId="15" borderId="57" xfId="0" applyFont="1" applyFill="1" applyBorder="1" applyAlignment="1" applyProtection="1">
      <alignment horizontal="center" vertical="center"/>
      <protection locked="0"/>
    </xf>
    <xf numFmtId="0" fontId="33" fillId="29" borderId="57" xfId="0" applyFont="1" applyFill="1" applyBorder="1" applyAlignment="1" applyProtection="1">
      <alignment horizontal="center" vertical="center"/>
      <protection locked="0"/>
    </xf>
    <xf numFmtId="0" fontId="33" fillId="23" borderId="57" xfId="0" applyFont="1" applyFill="1" applyBorder="1" applyAlignment="1" applyProtection="1">
      <alignment horizontal="center" vertical="center"/>
      <protection locked="0"/>
    </xf>
    <xf numFmtId="0" fontId="33" fillId="13" borderId="63" xfId="0" applyFont="1" applyFill="1" applyBorder="1" applyAlignment="1">
      <alignment horizontal="center" vertical="center" wrapText="1"/>
    </xf>
    <xf numFmtId="0" fontId="37" fillId="35" borderId="82" xfId="0" applyFont="1" applyFill="1" applyBorder="1" applyAlignment="1">
      <alignment horizontal="left" vertical="center" wrapText="1"/>
    </xf>
    <xf numFmtId="0" fontId="37" fillId="35" borderId="98" xfId="0" applyFont="1" applyFill="1" applyBorder="1" applyAlignment="1">
      <alignment horizontal="left" vertical="center" wrapText="1"/>
    </xf>
    <xf numFmtId="0" fontId="37" fillId="35" borderId="84" xfId="0" applyFont="1" applyFill="1" applyBorder="1" applyAlignment="1">
      <alignment horizontal="left" vertical="center" wrapText="1"/>
    </xf>
    <xf numFmtId="0" fontId="37" fillId="35" borderId="85" xfId="0" applyFont="1" applyFill="1" applyBorder="1" applyAlignment="1">
      <alignment horizontal="left" vertical="center" wrapText="1"/>
    </xf>
    <xf numFmtId="0" fontId="37" fillId="35" borderId="97" xfId="0" applyFont="1" applyFill="1" applyBorder="1" applyAlignment="1">
      <alignment horizontal="left" vertical="center" wrapText="1"/>
    </xf>
    <xf numFmtId="0" fontId="37" fillId="35" borderId="101" xfId="0" applyFont="1" applyFill="1" applyBorder="1" applyAlignment="1">
      <alignment horizontal="left" vertical="center" wrapText="1"/>
    </xf>
    <xf numFmtId="0" fontId="37" fillId="0" borderId="82" xfId="0" applyFont="1" applyFill="1" applyBorder="1" applyAlignment="1">
      <alignment horizontal="left" vertical="center" wrapText="1"/>
    </xf>
    <xf numFmtId="0" fontId="37" fillId="0" borderId="97" xfId="0" applyFont="1" applyBorder="1" applyAlignment="1">
      <alignment horizontal="left" vertical="center" wrapText="1"/>
    </xf>
    <xf numFmtId="0" fontId="37" fillId="0" borderId="82" xfId="0" applyFont="1" applyBorder="1" applyAlignment="1">
      <alignment horizontal="left" vertical="center" wrapText="1"/>
    </xf>
    <xf numFmtId="0" fontId="33" fillId="0" borderId="62" xfId="0" applyFont="1" applyFill="1" applyBorder="1" applyAlignment="1" applyProtection="1">
      <alignment horizontal="left" vertical="center" wrapText="1"/>
      <protection locked="0"/>
    </xf>
    <xf numFmtId="0" fontId="37" fillId="0" borderId="84" xfId="0" applyFont="1" applyFill="1" applyBorder="1" applyAlignment="1">
      <alignment horizontal="left" vertical="center" wrapText="1"/>
    </xf>
    <xf numFmtId="0" fontId="37" fillId="0" borderId="102" xfId="0" applyFont="1" applyBorder="1" applyAlignment="1">
      <alignment horizontal="left" vertical="center" wrapText="1"/>
    </xf>
    <xf numFmtId="0" fontId="37" fillId="0" borderId="84" xfId="0" applyFont="1" applyBorder="1" applyAlignment="1">
      <alignment horizontal="left" vertical="center" wrapText="1"/>
    </xf>
    <xf numFmtId="0" fontId="16" fillId="0" borderId="10" xfId="0" applyFont="1" applyBorder="1" applyAlignment="1">
      <alignment vertical="center" wrapText="1"/>
    </xf>
    <xf numFmtId="0" fontId="16" fillId="0" borderId="43" xfId="0" applyFont="1" applyBorder="1" applyAlignment="1">
      <alignment vertical="center" wrapText="1"/>
    </xf>
    <xf numFmtId="0" fontId="16" fillId="0" borderId="34" xfId="0" applyFont="1" applyBorder="1" applyAlignment="1">
      <alignment vertical="center" wrapText="1"/>
    </xf>
    <xf numFmtId="0" fontId="16" fillId="0" borderId="25" xfId="0" applyFont="1" applyBorder="1" applyAlignment="1">
      <alignment vertical="center" wrapText="1"/>
    </xf>
    <xf numFmtId="0" fontId="16" fillId="0" borderId="27" xfId="0" applyFont="1" applyBorder="1" applyAlignment="1">
      <alignment vertical="center" wrapText="1"/>
    </xf>
    <xf numFmtId="0" fontId="16" fillId="0" borderId="29" xfId="0" applyFont="1" applyBorder="1" applyAlignment="1">
      <alignment vertical="center" wrapText="1"/>
    </xf>
    <xf numFmtId="0" fontId="12" fillId="0" borderId="10" xfId="0" applyFont="1" applyBorder="1" applyAlignment="1">
      <alignment vertical="center" wrapText="1"/>
    </xf>
    <xf numFmtId="0" fontId="12" fillId="0" borderId="43" xfId="0" applyFont="1" applyBorder="1" applyAlignment="1">
      <alignment vertical="center" wrapText="1"/>
    </xf>
    <xf numFmtId="0" fontId="12" fillId="0" borderId="34" xfId="0" applyFont="1" applyBorder="1" applyAlignment="1">
      <alignment vertical="center" wrapText="1"/>
    </xf>
    <xf numFmtId="0" fontId="12" fillId="0" borderId="10" xfId="0" applyFont="1" applyBorder="1" applyAlignment="1">
      <alignment horizontal="justify" vertical="center" wrapText="1"/>
    </xf>
    <xf numFmtId="0" fontId="12" fillId="0" borderId="43" xfId="0" applyFont="1" applyBorder="1" applyAlignment="1">
      <alignment horizontal="justify" vertical="center" wrapText="1"/>
    </xf>
    <xf numFmtId="0" fontId="12" fillId="0" borderId="34" xfId="0" applyFont="1" applyBorder="1" applyAlignment="1">
      <alignment horizontal="justify" vertical="center" wrapText="1"/>
    </xf>
    <xf numFmtId="0" fontId="12" fillId="0" borderId="25" xfId="0" applyFont="1" applyFill="1" applyBorder="1" applyAlignment="1">
      <alignment horizontal="justify" vertical="center" wrapText="1"/>
    </xf>
    <xf numFmtId="0" fontId="12" fillId="0" borderId="27" xfId="0" applyFont="1" applyFill="1" applyBorder="1" applyAlignment="1">
      <alignment horizontal="justify" vertical="center" wrapText="1"/>
    </xf>
    <xf numFmtId="0" fontId="12" fillId="0" borderId="29" xfId="0" applyFont="1" applyFill="1" applyBorder="1" applyAlignment="1">
      <alignment horizontal="justify" vertical="center" wrapText="1"/>
    </xf>
    <xf numFmtId="0" fontId="12" fillId="15" borderId="0" xfId="0" applyFont="1" applyFill="1" applyBorder="1" applyAlignment="1">
      <alignment horizontal="justify" vertical="center" wrapText="1"/>
    </xf>
    <xf numFmtId="0" fontId="12" fillId="15" borderId="36" xfId="0" applyFont="1" applyFill="1" applyBorder="1" applyAlignment="1">
      <alignment horizontal="justify" vertical="center" wrapText="1"/>
    </xf>
    <xf numFmtId="0" fontId="12" fillId="0" borderId="25"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15" borderId="55" xfId="0" applyFont="1" applyFill="1" applyBorder="1" applyAlignment="1">
      <alignment vertical="center" wrapText="1"/>
    </xf>
    <xf numFmtId="0" fontId="12" fillId="15" borderId="34" xfId="0" applyFont="1" applyFill="1" applyBorder="1" applyAlignment="1">
      <alignment vertical="center" wrapText="1"/>
    </xf>
    <xf numFmtId="0" fontId="12" fillId="0" borderId="53" xfId="0" applyFont="1" applyFill="1" applyBorder="1" applyAlignment="1">
      <alignment horizontal="justify" vertical="center" wrapText="1"/>
    </xf>
    <xf numFmtId="0" fontId="12" fillId="0" borderId="25"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12" fillId="0" borderId="23" xfId="0" applyFont="1" applyBorder="1" applyAlignment="1">
      <alignment vertical="center" wrapText="1"/>
    </xf>
    <xf numFmtId="0" fontId="12" fillId="0" borderId="26" xfId="0" applyFont="1" applyBorder="1" applyAlignment="1">
      <alignment vertical="center" wrapText="1"/>
    </xf>
    <xf numFmtId="0" fontId="12" fillId="0" borderId="28" xfId="0" applyFont="1" applyBorder="1" applyAlignment="1">
      <alignment vertical="center" wrapText="1"/>
    </xf>
    <xf numFmtId="0" fontId="12" fillId="15" borderId="10" xfId="0" applyFont="1" applyFill="1" applyBorder="1" applyAlignment="1">
      <alignment vertical="center" wrapText="1"/>
    </xf>
    <xf numFmtId="0" fontId="12" fillId="15" borderId="43" xfId="0" applyFont="1" applyFill="1" applyBorder="1" applyAlignment="1">
      <alignment vertical="center" wrapText="1"/>
    </xf>
    <xf numFmtId="0" fontId="12" fillId="20" borderId="10" xfId="0" applyFont="1" applyFill="1" applyBorder="1" applyAlignment="1">
      <alignment vertical="center" wrapText="1"/>
    </xf>
    <xf numFmtId="0" fontId="12" fillId="20" borderId="34" xfId="0" applyFont="1" applyFill="1" applyBorder="1" applyAlignment="1">
      <alignment vertical="center" wrapText="1"/>
    </xf>
    <xf numFmtId="0" fontId="12" fillId="20" borderId="43" xfId="0" applyFont="1" applyFill="1" applyBorder="1" applyAlignment="1">
      <alignment vertical="center" wrapText="1"/>
    </xf>
    <xf numFmtId="0" fontId="12" fillId="0" borderId="25" xfId="0" applyFont="1" applyBorder="1" applyAlignment="1">
      <alignment horizontal="justify" vertical="center" wrapText="1"/>
    </xf>
    <xf numFmtId="0" fontId="12" fillId="0" borderId="27"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10" xfId="0" applyFont="1" applyBorder="1" applyAlignment="1">
      <alignment horizontal="left" vertical="center" wrapText="1"/>
    </xf>
    <xf numFmtId="0" fontId="12" fillId="0" borderId="34" xfId="0" applyFont="1" applyBorder="1" applyAlignment="1">
      <alignment horizontal="left" vertical="center" wrapText="1"/>
    </xf>
    <xf numFmtId="0" fontId="16" fillId="0" borderId="25" xfId="0" applyFont="1" applyBorder="1" applyAlignment="1">
      <alignment horizontal="justify" vertical="center" wrapText="1"/>
    </xf>
    <xf numFmtId="0" fontId="16" fillId="0" borderId="27" xfId="0" applyFont="1" applyBorder="1" applyAlignment="1">
      <alignment horizontal="justify" vertical="center" wrapText="1"/>
    </xf>
    <xf numFmtId="0" fontId="12" fillId="0" borderId="48"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25"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12" fillId="0" borderId="43" xfId="0" applyFont="1" applyBorder="1" applyAlignment="1">
      <alignment horizontal="left" vertical="center" wrapText="1"/>
    </xf>
    <xf numFmtId="0" fontId="12" fillId="5" borderId="5" xfId="0" applyFont="1" applyFill="1" applyBorder="1" applyAlignment="1">
      <alignment horizontal="left" vertical="center" wrapText="1"/>
    </xf>
    <xf numFmtId="0" fontId="16" fillId="5" borderId="56" xfId="0" applyFont="1" applyFill="1" applyBorder="1" applyAlignment="1">
      <alignment vertical="center" wrapText="1"/>
    </xf>
    <xf numFmtId="0" fontId="12" fillId="6" borderId="12" xfId="0" applyFont="1" applyFill="1" applyBorder="1" applyAlignment="1">
      <alignment vertical="center" wrapText="1"/>
    </xf>
    <xf numFmtId="0" fontId="12" fillId="0" borderId="44" xfId="0" applyFont="1" applyBorder="1" applyAlignment="1">
      <alignment vertical="center" wrapText="1"/>
    </xf>
    <xf numFmtId="166" fontId="10" fillId="5" borderId="19" xfId="0" applyNumberFormat="1" applyFont="1" applyFill="1" applyBorder="1" applyAlignment="1">
      <alignment horizontal="center" vertical="center"/>
    </xf>
    <xf numFmtId="166" fontId="10" fillId="5" borderId="2" xfId="0" applyNumberFormat="1" applyFont="1" applyFill="1" applyBorder="1" applyAlignment="1">
      <alignment horizontal="center" vertical="center"/>
    </xf>
    <xf numFmtId="166" fontId="10" fillId="5" borderId="20" xfId="0" applyNumberFormat="1" applyFont="1" applyFill="1" applyBorder="1" applyAlignment="1">
      <alignment horizontal="center" vertical="center"/>
    </xf>
    <xf numFmtId="166" fontId="10" fillId="5" borderId="8" xfId="0" applyNumberFormat="1" applyFont="1" applyFill="1" applyBorder="1" applyAlignment="1">
      <alignment horizontal="center" vertical="center"/>
    </xf>
    <xf numFmtId="168" fontId="26" fillId="5" borderId="5" xfId="5" applyNumberFormat="1" applyFont="1" applyFill="1" applyBorder="1" applyAlignment="1">
      <alignment horizontal="center" vertical="center" wrapText="1"/>
    </xf>
    <xf numFmtId="168" fontId="26" fillId="5" borderId="6" xfId="5" applyNumberFormat="1" applyFont="1" applyFill="1" applyBorder="1" applyAlignment="1">
      <alignment horizontal="center" vertical="center" wrapText="1"/>
    </xf>
    <xf numFmtId="168" fontId="26" fillId="5" borderId="7" xfId="5" applyNumberFormat="1" applyFont="1" applyFill="1" applyBorder="1" applyAlignment="1">
      <alignment horizontal="center" vertical="center" wrapText="1"/>
    </xf>
    <xf numFmtId="0" fontId="33" fillId="7" borderId="65" xfId="0" applyFont="1" applyFill="1" applyBorder="1" applyAlignment="1">
      <alignment vertical="center" wrapText="1"/>
    </xf>
    <xf numFmtId="0" fontId="33" fillId="7" borderId="66" xfId="0" applyFont="1" applyFill="1" applyBorder="1" applyAlignment="1">
      <alignment vertical="center" wrapText="1"/>
    </xf>
    <xf numFmtId="0" fontId="33" fillId="7" borderId="67" xfId="0" applyFont="1" applyFill="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9" fillId="0" borderId="67" xfId="0" applyFont="1" applyBorder="1" applyAlignment="1">
      <alignment vertical="center" wrapText="1"/>
    </xf>
    <xf numFmtId="0" fontId="33" fillId="0" borderId="65" xfId="0" applyFont="1" applyFill="1" applyBorder="1" applyAlignment="1">
      <alignment vertical="center" wrapText="1"/>
    </xf>
    <xf numFmtId="0" fontId="33" fillId="0" borderId="66" xfId="0" applyFont="1" applyFill="1" applyBorder="1" applyAlignment="1">
      <alignment vertical="center" wrapText="1"/>
    </xf>
    <xf numFmtId="0" fontId="33" fillId="0" borderId="67" xfId="0" applyFont="1" applyFill="1" applyBorder="1" applyAlignment="1">
      <alignment vertical="center" wrapText="1"/>
    </xf>
    <xf numFmtId="49" fontId="33" fillId="7" borderId="65" xfId="0" applyNumberFormat="1" applyFont="1" applyFill="1" applyBorder="1" applyAlignment="1">
      <alignment vertical="center" wrapText="1"/>
    </xf>
    <xf numFmtId="49" fontId="33" fillId="7" borderId="66" xfId="0" applyNumberFormat="1" applyFont="1" applyFill="1" applyBorder="1" applyAlignment="1">
      <alignment vertical="center" wrapText="1"/>
    </xf>
    <xf numFmtId="49" fontId="33" fillId="7" borderId="67" xfId="0" applyNumberFormat="1" applyFont="1" applyFill="1" applyBorder="1" applyAlignment="1">
      <alignment vertical="center" wrapText="1"/>
    </xf>
    <xf numFmtId="0" fontId="33" fillId="13" borderId="57"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33" fillId="13" borderId="60" xfId="0" applyFont="1" applyFill="1" applyBorder="1" applyAlignment="1">
      <alignment horizontal="center" vertical="center" wrapText="1"/>
    </xf>
    <xf numFmtId="0" fontId="33" fillId="11" borderId="57" xfId="0" applyFont="1" applyFill="1" applyBorder="1" applyAlignment="1">
      <alignment vertical="center" wrapText="1"/>
    </xf>
    <xf numFmtId="0" fontId="33" fillId="11" borderId="17" xfId="0" applyFont="1" applyFill="1" applyBorder="1" applyAlignment="1">
      <alignment vertical="center" wrapText="1"/>
    </xf>
    <xf numFmtId="0" fontId="33" fillId="11" borderId="60" xfId="0" applyFont="1" applyFill="1" applyBorder="1" applyAlignment="1">
      <alignment vertical="center" wrapText="1"/>
    </xf>
    <xf numFmtId="3" fontId="36" fillId="12" borderId="57" xfId="2" applyNumberFormat="1" applyFont="1" applyFill="1" applyBorder="1" applyAlignment="1">
      <alignment horizontal="center" vertical="center"/>
    </xf>
    <xf numFmtId="3" fontId="36" fillId="12" borderId="17" xfId="2" applyNumberFormat="1" applyFont="1" applyFill="1" applyBorder="1" applyAlignment="1">
      <alignment horizontal="center" vertical="center"/>
    </xf>
    <xf numFmtId="3" fontId="36" fillId="12" borderId="60" xfId="2" applyNumberFormat="1" applyFont="1" applyFill="1" applyBorder="1" applyAlignment="1">
      <alignment horizontal="center" vertical="center"/>
    </xf>
    <xf numFmtId="3" fontId="33" fillId="0" borderId="57" xfId="2" applyNumberFormat="1" applyFont="1" applyFill="1" applyBorder="1" applyAlignment="1">
      <alignment horizontal="center" vertical="center"/>
    </xf>
    <xf numFmtId="3" fontId="33" fillId="0" borderId="17" xfId="2" applyNumberFormat="1" applyFont="1" applyFill="1" applyBorder="1" applyAlignment="1">
      <alignment horizontal="center" vertical="center"/>
    </xf>
    <xf numFmtId="3" fontId="33" fillId="0" borderId="60" xfId="2" applyNumberFormat="1" applyFont="1" applyFill="1" applyBorder="1" applyAlignment="1">
      <alignment horizontal="center" vertical="center"/>
    </xf>
    <xf numFmtId="0" fontId="33" fillId="5" borderId="57" xfId="0" applyFont="1" applyFill="1" applyBorder="1" applyAlignment="1" applyProtection="1">
      <alignment horizontal="center" vertical="center"/>
      <protection locked="0"/>
    </xf>
    <xf numFmtId="0" fontId="33" fillId="5" borderId="17" xfId="0" applyFont="1" applyFill="1" applyBorder="1" applyAlignment="1" applyProtection="1">
      <alignment horizontal="center" vertical="center"/>
      <protection locked="0"/>
    </xf>
    <xf numFmtId="0" fontId="33" fillId="5" borderId="60" xfId="0" applyFont="1" applyFill="1" applyBorder="1" applyAlignment="1" applyProtection="1">
      <alignment horizontal="center" vertical="center"/>
      <protection locked="0"/>
    </xf>
    <xf numFmtId="0" fontId="33" fillId="15" borderId="57" xfId="0" applyFont="1" applyFill="1" applyBorder="1" applyAlignment="1" applyProtection="1">
      <alignment horizontal="center" vertical="center"/>
      <protection locked="0"/>
    </xf>
    <xf numFmtId="0" fontId="33" fillId="15" borderId="17" xfId="0" applyFont="1" applyFill="1" applyBorder="1" applyAlignment="1" applyProtection="1">
      <alignment horizontal="center" vertical="center"/>
      <protection locked="0"/>
    </xf>
    <xf numFmtId="0" fontId="33" fillId="15" borderId="60" xfId="0" applyFont="1" applyFill="1" applyBorder="1" applyAlignment="1" applyProtection="1">
      <alignment horizontal="center" vertical="center"/>
      <protection locked="0"/>
    </xf>
    <xf numFmtId="49" fontId="33" fillId="7" borderId="65" xfId="0" applyNumberFormat="1" applyFont="1" applyFill="1" applyBorder="1" applyAlignment="1">
      <alignment horizontal="left" vertical="center" wrapText="1"/>
    </xf>
    <xf numFmtId="49" fontId="33" fillId="7" borderId="66" xfId="0" applyNumberFormat="1" applyFont="1" applyFill="1" applyBorder="1" applyAlignment="1">
      <alignment horizontal="left" vertical="center" wrapText="1"/>
    </xf>
    <xf numFmtId="0" fontId="33" fillId="0" borderId="76" xfId="0" applyFont="1" applyFill="1" applyBorder="1" applyAlignment="1">
      <alignment vertical="center" wrapText="1"/>
    </xf>
    <xf numFmtId="0" fontId="33" fillId="0" borderId="77" xfId="0" applyFont="1" applyFill="1" applyBorder="1" applyAlignment="1">
      <alignment vertical="center" wrapText="1"/>
    </xf>
    <xf numFmtId="0" fontId="33" fillId="0" borderId="65" xfId="0" applyFont="1" applyFill="1" applyBorder="1" applyAlignment="1">
      <alignment horizontal="left" vertical="center" wrapText="1"/>
    </xf>
    <xf numFmtId="0" fontId="33" fillId="0" borderId="66" xfId="0" applyFont="1" applyFill="1" applyBorder="1" applyAlignment="1">
      <alignment horizontal="left" vertical="center" wrapText="1"/>
    </xf>
    <xf numFmtId="0" fontId="10" fillId="0" borderId="20" xfId="0" applyFont="1" applyBorder="1" applyAlignment="1">
      <alignment vertical="center"/>
    </xf>
    <xf numFmtId="0" fontId="10" fillId="0" borderId="9" xfId="0" applyFont="1" applyBorder="1" applyAlignment="1">
      <alignment vertical="center"/>
    </xf>
    <xf numFmtId="0" fontId="10" fillId="0" borderId="109" xfId="0" applyFont="1" applyBorder="1" applyAlignment="1">
      <alignment vertical="center"/>
    </xf>
    <xf numFmtId="0" fontId="10" fillId="0" borderId="6" xfId="0" applyFont="1" applyBorder="1" applyAlignment="1">
      <alignment vertical="center"/>
    </xf>
    <xf numFmtId="0" fontId="10" fillId="0" borderId="73"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69" xfId="0" applyFont="1" applyBorder="1" applyAlignment="1">
      <alignment vertical="center"/>
    </xf>
    <xf numFmtId="0" fontId="10" fillId="0" borderId="74" xfId="0" applyFont="1" applyBorder="1" applyAlignment="1">
      <alignment vertical="center"/>
    </xf>
    <xf numFmtId="0" fontId="8" fillId="13" borderId="57" xfId="0" applyFont="1" applyFill="1" applyBorder="1" applyAlignment="1" applyProtection="1">
      <alignment horizontal="center" vertical="center" wrapText="1"/>
    </xf>
    <xf numFmtId="0" fontId="8" fillId="13" borderId="17" xfId="0" applyFont="1" applyFill="1" applyBorder="1" applyAlignment="1" applyProtection="1">
      <alignment horizontal="center" vertical="center" wrapText="1"/>
    </xf>
    <xf numFmtId="0" fontId="8" fillId="13" borderId="60" xfId="0" applyFont="1" applyFill="1" applyBorder="1" applyAlignment="1" applyProtection="1">
      <alignment horizontal="center" vertical="center" wrapText="1"/>
    </xf>
    <xf numFmtId="3" fontId="23" fillId="15" borderId="57" xfId="2" applyNumberFormat="1" applyFont="1" applyFill="1" applyBorder="1" applyAlignment="1">
      <alignment horizontal="center" vertical="center"/>
    </xf>
    <xf numFmtId="3" fontId="23" fillId="15" borderId="17" xfId="2" applyNumberFormat="1" applyFont="1" applyFill="1" applyBorder="1" applyAlignment="1">
      <alignment horizontal="center" vertical="center"/>
    </xf>
    <xf numFmtId="3" fontId="23" fillId="15" borderId="60" xfId="2" applyNumberFormat="1" applyFont="1" applyFill="1" applyBorder="1" applyAlignment="1">
      <alignment horizontal="center" vertical="center"/>
    </xf>
    <xf numFmtId="164" fontId="23" fillId="29" borderId="17" xfId="2" applyNumberFormat="1" applyFont="1" applyFill="1" applyBorder="1" applyAlignment="1">
      <alignment horizontal="center" vertical="center"/>
    </xf>
    <xf numFmtId="164" fontId="23" fillId="29" borderId="60" xfId="2" applyNumberFormat="1" applyFont="1" applyFill="1" applyBorder="1" applyAlignment="1">
      <alignment horizontal="center" vertical="center"/>
    </xf>
    <xf numFmtId="3" fontId="23" fillId="9" borderId="17" xfId="2" applyNumberFormat="1" applyFont="1" applyFill="1" applyBorder="1" applyAlignment="1">
      <alignment horizontal="center" vertical="center"/>
    </xf>
    <xf numFmtId="3" fontId="23" fillId="9" borderId="60" xfId="2" applyNumberFormat="1" applyFont="1" applyFill="1" applyBorder="1" applyAlignment="1">
      <alignment horizontal="center" vertical="center"/>
    </xf>
    <xf numFmtId="0" fontId="33" fillId="29" borderId="57" xfId="0" applyFont="1" applyFill="1" applyBorder="1" applyAlignment="1" applyProtection="1">
      <alignment horizontal="center" vertical="center"/>
      <protection locked="0"/>
    </xf>
    <xf numFmtId="0" fontId="33" fillId="29" borderId="17" xfId="0" applyFont="1" applyFill="1" applyBorder="1" applyAlignment="1" applyProtection="1">
      <alignment horizontal="center" vertical="center"/>
      <protection locked="0"/>
    </xf>
    <xf numFmtId="0" fontId="33" fillId="29" borderId="60" xfId="0" applyFont="1" applyFill="1" applyBorder="1" applyAlignment="1" applyProtection="1">
      <alignment horizontal="center" vertical="center"/>
      <protection locked="0"/>
    </xf>
    <xf numFmtId="0" fontId="33" fillId="23" borderId="57" xfId="0" applyFont="1" applyFill="1" applyBorder="1" applyAlignment="1" applyProtection="1">
      <alignment horizontal="center" vertical="center"/>
      <protection locked="0"/>
    </xf>
    <xf numFmtId="0" fontId="33" fillId="23" borderId="17" xfId="0" applyFont="1" applyFill="1" applyBorder="1" applyAlignment="1" applyProtection="1">
      <alignment horizontal="center" vertical="center"/>
      <protection locked="0"/>
    </xf>
    <xf numFmtId="0" fontId="33" fillId="23" borderId="60" xfId="0" applyFont="1" applyFill="1" applyBorder="1" applyAlignment="1" applyProtection="1">
      <alignment horizontal="center" vertical="center"/>
      <protection locked="0"/>
    </xf>
    <xf numFmtId="3" fontId="23" fillId="13" borderId="57" xfId="2" applyNumberFormat="1" applyFont="1" applyFill="1" applyBorder="1" applyAlignment="1" applyProtection="1">
      <alignment horizontal="center" vertical="center"/>
    </xf>
    <xf numFmtId="3" fontId="23" fillId="13" borderId="17" xfId="2" applyNumberFormat="1" applyFont="1" applyFill="1" applyBorder="1" applyAlignment="1" applyProtection="1">
      <alignment horizontal="center" vertical="center"/>
    </xf>
    <xf numFmtId="3" fontId="23" fillId="13" borderId="60" xfId="2" applyNumberFormat="1" applyFont="1" applyFill="1" applyBorder="1" applyAlignment="1" applyProtection="1">
      <alignment horizontal="center" vertical="center"/>
    </xf>
    <xf numFmtId="3" fontId="23" fillId="5" borderId="57" xfId="2" applyNumberFormat="1" applyFont="1" applyFill="1" applyBorder="1" applyAlignment="1" applyProtection="1">
      <alignment horizontal="center" vertical="center"/>
    </xf>
    <xf numFmtId="3" fontId="23" fillId="5" borderId="17" xfId="2" applyNumberFormat="1" applyFont="1" applyFill="1" applyBorder="1" applyAlignment="1" applyProtection="1">
      <alignment horizontal="center" vertical="center"/>
    </xf>
    <xf numFmtId="3" fontId="23" fillId="5" borderId="60" xfId="2" applyNumberFormat="1" applyFont="1" applyFill="1" applyBorder="1" applyAlignment="1" applyProtection="1">
      <alignment horizontal="center" vertical="center"/>
    </xf>
    <xf numFmtId="0" fontId="10" fillId="0" borderId="70" xfId="0" applyFont="1" applyBorder="1" applyAlignment="1">
      <alignment vertical="center"/>
    </xf>
    <xf numFmtId="0" fontId="10" fillId="0" borderId="68" xfId="0" applyFont="1" applyBorder="1" applyAlignment="1">
      <alignment vertical="center"/>
    </xf>
    <xf numFmtId="0" fontId="10" fillId="0" borderId="72" xfId="0" applyFont="1" applyBorder="1" applyAlignment="1">
      <alignment vertical="center"/>
    </xf>
    <xf numFmtId="0" fontId="10" fillId="0" borderId="71" xfId="0" applyFont="1" applyBorder="1" applyAlignment="1">
      <alignment vertical="center"/>
    </xf>
    <xf numFmtId="0" fontId="8" fillId="13" borderId="86" xfId="0" applyFont="1" applyFill="1" applyBorder="1" applyAlignment="1" applyProtection="1">
      <alignment horizontal="center" vertical="center" wrapText="1"/>
    </xf>
    <xf numFmtId="0" fontId="8" fillId="13" borderId="3" xfId="0" applyFont="1" applyFill="1" applyBorder="1" applyAlignment="1" applyProtection="1">
      <alignment horizontal="center" vertical="center" wrapText="1"/>
    </xf>
    <xf numFmtId="0" fontId="8" fillId="13" borderId="87" xfId="0" applyFont="1" applyFill="1" applyBorder="1" applyAlignment="1" applyProtection="1">
      <alignment horizontal="center" vertical="center" wrapText="1"/>
    </xf>
    <xf numFmtId="164" fontId="23" fillId="29" borderId="88" xfId="2" applyNumberFormat="1" applyFont="1" applyFill="1" applyBorder="1" applyAlignment="1">
      <alignment horizontal="center" vertical="center"/>
    </xf>
    <xf numFmtId="164" fontId="23" fillId="29" borderId="89" xfId="2" applyNumberFormat="1" applyFont="1" applyFill="1" applyBorder="1" applyAlignment="1">
      <alignment horizontal="center" vertical="center"/>
    </xf>
    <xf numFmtId="164" fontId="23" fillId="29" borderId="90" xfId="2" applyNumberFormat="1" applyFont="1" applyFill="1" applyBorder="1" applyAlignment="1">
      <alignment horizontal="center" vertical="center"/>
    </xf>
    <xf numFmtId="0" fontId="8" fillId="13" borderId="63" xfId="0" applyFont="1" applyFill="1" applyBorder="1" applyAlignment="1" applyProtection="1">
      <alignment horizontal="center" vertical="center" wrapText="1"/>
    </xf>
    <xf numFmtId="0" fontId="8" fillId="13" borderId="4" xfId="0" applyFont="1" applyFill="1" applyBorder="1" applyAlignment="1" applyProtection="1">
      <alignment horizontal="center" vertical="center" wrapText="1"/>
    </xf>
    <xf numFmtId="0" fontId="8" fillId="13" borderId="64" xfId="0" applyFont="1" applyFill="1" applyBorder="1" applyAlignment="1" applyProtection="1">
      <alignment horizontal="center" vertical="center" wrapText="1"/>
    </xf>
    <xf numFmtId="4" fontId="23" fillId="9" borderId="57" xfId="2" applyNumberFormat="1" applyFont="1" applyFill="1" applyBorder="1" applyAlignment="1">
      <alignment horizontal="center" vertical="center"/>
    </xf>
    <xf numFmtId="4" fontId="23" fillId="9" borderId="17" xfId="2" applyNumberFormat="1" applyFont="1" applyFill="1" applyBorder="1" applyAlignment="1">
      <alignment horizontal="center" vertical="center"/>
    </xf>
    <xf numFmtId="4" fontId="23" fillId="9" borderId="60" xfId="2" applyNumberFormat="1" applyFont="1" applyFill="1" applyBorder="1" applyAlignment="1">
      <alignment horizontal="center" vertical="center"/>
    </xf>
    <xf numFmtId="164" fontId="23" fillId="29" borderId="57" xfId="2" applyNumberFormat="1" applyFont="1" applyFill="1" applyBorder="1" applyAlignment="1">
      <alignment horizontal="center" vertical="center"/>
    </xf>
    <xf numFmtId="3" fontId="23" fillId="9" borderId="57" xfId="2" applyNumberFormat="1" applyFont="1" applyFill="1" applyBorder="1" applyAlignment="1">
      <alignment horizontal="center" vertical="center"/>
    </xf>
    <xf numFmtId="164" fontId="23" fillId="29" borderId="87" xfId="2" applyNumberFormat="1" applyFont="1" applyFill="1" applyBorder="1" applyAlignment="1">
      <alignment horizontal="center" vertical="center"/>
    </xf>
    <xf numFmtId="0" fontId="10" fillId="0" borderId="5" xfId="0" applyFont="1" applyBorder="1" applyAlignment="1">
      <alignment vertical="center"/>
    </xf>
    <xf numFmtId="3" fontId="23" fillId="15" borderId="86" xfId="2" applyNumberFormat="1" applyFont="1" applyFill="1" applyBorder="1" applyAlignment="1">
      <alignment horizontal="center" vertical="center"/>
    </xf>
    <xf numFmtId="3" fontId="23" fillId="15" borderId="3" xfId="2" applyNumberFormat="1" applyFont="1" applyFill="1" applyBorder="1" applyAlignment="1">
      <alignment horizontal="center" vertical="center"/>
    </xf>
    <xf numFmtId="3" fontId="23" fillId="15" borderId="87" xfId="2" applyNumberFormat="1" applyFont="1" applyFill="1" applyBorder="1" applyAlignment="1">
      <alignment horizontal="center" vertical="center"/>
    </xf>
    <xf numFmtId="0" fontId="10" fillId="0" borderId="83" xfId="0" applyFont="1" applyBorder="1" applyAlignment="1">
      <alignment vertical="center"/>
    </xf>
    <xf numFmtId="0" fontId="33" fillId="13" borderId="88" xfId="0" applyFont="1" applyFill="1" applyBorder="1" applyAlignment="1">
      <alignment horizontal="center" vertical="center" wrapText="1"/>
    </xf>
    <xf numFmtId="0" fontId="33" fillId="13" borderId="89" xfId="0" applyFont="1" applyFill="1" applyBorder="1" applyAlignment="1">
      <alignment horizontal="center" vertical="center" wrapText="1"/>
    </xf>
    <xf numFmtId="0" fontId="33" fillId="13" borderId="90" xfId="0" applyFont="1" applyFill="1" applyBorder="1" applyAlignment="1">
      <alignment horizontal="center" vertical="center" wrapText="1"/>
    </xf>
    <xf numFmtId="0" fontId="33" fillId="23" borderId="86" xfId="0" applyFont="1" applyFill="1" applyBorder="1" applyAlignment="1" applyProtection="1">
      <alignment horizontal="center" vertical="center"/>
      <protection locked="0"/>
    </xf>
    <xf numFmtId="0" fontId="33" fillId="23" borderId="3" xfId="0" applyFont="1" applyFill="1" applyBorder="1" applyAlignment="1" applyProtection="1">
      <alignment horizontal="center" vertical="center"/>
      <protection locked="0"/>
    </xf>
    <xf numFmtId="0" fontId="33" fillId="13" borderId="63" xfId="0" applyFont="1" applyFill="1" applyBorder="1" applyAlignment="1">
      <alignment horizontal="center" vertical="center" wrapText="1"/>
    </xf>
    <xf numFmtId="0" fontId="33" fillId="13" borderId="4" xfId="0" applyFont="1" applyFill="1" applyBorder="1" applyAlignment="1">
      <alignment horizontal="center" vertical="center" wrapText="1"/>
    </xf>
    <xf numFmtId="0" fontId="33" fillId="13" borderId="64" xfId="0" applyFont="1" applyFill="1" applyBorder="1" applyAlignment="1">
      <alignment horizontal="center" vertical="center" wrapText="1"/>
    </xf>
    <xf numFmtId="0" fontId="10" fillId="0" borderId="86" xfId="0" applyFont="1" applyBorder="1" applyAlignment="1">
      <alignment vertical="center"/>
    </xf>
    <xf numFmtId="0" fontId="10" fillId="0" borderId="106" xfId="0" applyFont="1" applyBorder="1" applyAlignment="1">
      <alignment vertical="center"/>
    </xf>
    <xf numFmtId="0" fontId="10" fillId="0" borderId="104" xfId="0" applyFont="1" applyBorder="1" applyAlignment="1">
      <alignment vertical="center"/>
    </xf>
    <xf numFmtId="0" fontId="10" fillId="0" borderId="56" xfId="0" applyFont="1" applyBorder="1" applyAlignment="1">
      <alignment vertical="center"/>
    </xf>
    <xf numFmtId="0" fontId="10" fillId="0" borderId="87"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33" fillId="13" borderId="103" xfId="0" applyFont="1" applyFill="1" applyBorder="1" applyAlignment="1">
      <alignment horizontal="center" vertical="center" wrapText="1"/>
    </xf>
    <xf numFmtId="0" fontId="33" fillId="11" borderId="59" xfId="0" applyFont="1" applyFill="1" applyBorder="1" applyAlignment="1">
      <alignment vertical="center" wrapText="1"/>
    </xf>
    <xf numFmtId="0" fontId="33" fillId="11" borderId="56" xfId="0" applyFont="1" applyFill="1" applyBorder="1" applyAlignment="1">
      <alignment vertical="center" wrapText="1"/>
    </xf>
    <xf numFmtId="0" fontId="33" fillId="11" borderId="62" xfId="0" applyFont="1" applyFill="1" applyBorder="1" applyAlignment="1">
      <alignment vertical="center" wrapText="1"/>
    </xf>
    <xf numFmtId="1" fontId="33" fillId="0" borderId="57" xfId="2" applyNumberFormat="1" applyFont="1" applyFill="1" applyBorder="1" applyAlignment="1">
      <alignment horizontal="center" vertical="center"/>
    </xf>
    <xf numFmtId="1" fontId="33" fillId="0" borderId="17" xfId="2" applyNumberFormat="1" applyFont="1" applyFill="1" applyBorder="1" applyAlignment="1">
      <alignment horizontal="center" vertical="center"/>
    </xf>
    <xf numFmtId="1" fontId="33" fillId="0" borderId="60" xfId="2" applyNumberFormat="1" applyFont="1" applyFill="1" applyBorder="1" applyAlignment="1">
      <alignment horizontal="center" vertical="center"/>
    </xf>
    <xf numFmtId="4" fontId="23" fillId="15" borderId="57" xfId="2" applyNumberFormat="1" applyFont="1" applyFill="1" applyBorder="1" applyAlignment="1">
      <alignment horizontal="center" vertical="center"/>
    </xf>
    <xf numFmtId="4" fontId="23" fillId="15" borderId="17" xfId="2" applyNumberFormat="1" applyFont="1" applyFill="1" applyBorder="1" applyAlignment="1">
      <alignment horizontal="center" vertical="center"/>
    </xf>
    <xf numFmtId="4" fontId="23" fillId="15" borderId="60" xfId="2" applyNumberFormat="1" applyFont="1" applyFill="1" applyBorder="1" applyAlignment="1">
      <alignment horizontal="center" vertical="center"/>
    </xf>
    <xf numFmtId="9" fontId="33" fillId="29" borderId="57" xfId="0" applyNumberFormat="1" applyFont="1" applyFill="1" applyBorder="1" applyAlignment="1" applyProtection="1">
      <alignment horizontal="center" vertical="center"/>
      <protection locked="0"/>
    </xf>
    <xf numFmtId="9" fontId="33" fillId="23" borderId="57" xfId="0" applyNumberFormat="1" applyFont="1" applyFill="1" applyBorder="1" applyAlignment="1" applyProtection="1">
      <alignment horizontal="center" vertical="center"/>
      <protection locked="0"/>
    </xf>
    <xf numFmtId="4" fontId="23" fillId="5" borderId="57" xfId="2" applyNumberFormat="1" applyFont="1" applyFill="1" applyBorder="1" applyAlignment="1" applyProtection="1">
      <alignment horizontal="center" vertical="center"/>
    </xf>
    <xf numFmtId="4" fontId="23" fillId="5" borderId="17" xfId="2" applyNumberFormat="1" applyFont="1" applyFill="1" applyBorder="1" applyAlignment="1" applyProtection="1">
      <alignment horizontal="center" vertical="center"/>
    </xf>
    <xf numFmtId="4" fontId="23" fillId="5" borderId="60" xfId="2" applyNumberFormat="1" applyFont="1" applyFill="1" applyBorder="1" applyAlignment="1" applyProtection="1">
      <alignment horizontal="center" vertical="center"/>
    </xf>
    <xf numFmtId="9" fontId="33" fillId="0" borderId="57" xfId="2" applyFont="1" applyFill="1" applyBorder="1" applyAlignment="1">
      <alignment horizontal="center" vertical="center"/>
    </xf>
    <xf numFmtId="9" fontId="33" fillId="0" borderId="17" xfId="2" applyFont="1" applyFill="1" applyBorder="1" applyAlignment="1">
      <alignment horizontal="center" vertical="center"/>
    </xf>
    <xf numFmtId="9" fontId="33" fillId="0" borderId="60" xfId="2" applyFont="1" applyFill="1" applyBorder="1" applyAlignment="1">
      <alignment horizontal="center" vertical="center"/>
    </xf>
    <xf numFmtId="9" fontId="33" fillId="5" borderId="57" xfId="0" applyNumberFormat="1" applyFont="1" applyFill="1" applyBorder="1" applyAlignment="1" applyProtection="1">
      <alignment horizontal="center" vertical="center"/>
      <protection locked="0"/>
    </xf>
    <xf numFmtId="9" fontId="33" fillId="15" borderId="57" xfId="0" applyNumberFormat="1" applyFont="1" applyFill="1" applyBorder="1" applyAlignment="1" applyProtection="1">
      <alignment horizontal="center" vertical="center"/>
      <protection locked="0"/>
    </xf>
    <xf numFmtId="3" fontId="8" fillId="5" borderId="57" xfId="2" applyNumberFormat="1" applyFont="1" applyFill="1" applyBorder="1" applyAlignment="1" applyProtection="1">
      <alignment horizontal="center" vertical="center"/>
    </xf>
    <xf numFmtId="3" fontId="8" fillId="5" borderId="17" xfId="2" applyNumberFormat="1" applyFont="1" applyFill="1" applyBorder="1" applyAlignment="1" applyProtection="1">
      <alignment horizontal="center" vertical="center"/>
    </xf>
    <xf numFmtId="3" fontId="8" fillId="5" borderId="60" xfId="2" applyNumberFormat="1" applyFont="1" applyFill="1" applyBorder="1" applyAlignment="1" applyProtection="1">
      <alignment horizontal="center" vertical="center"/>
    </xf>
    <xf numFmtId="4" fontId="8" fillId="15" borderId="57" xfId="2" applyNumberFormat="1" applyFont="1" applyFill="1" applyBorder="1" applyAlignment="1">
      <alignment horizontal="center" vertical="center"/>
    </xf>
    <xf numFmtId="4" fontId="8" fillId="15" borderId="17" xfId="2" applyNumberFormat="1" applyFont="1" applyFill="1" applyBorder="1" applyAlignment="1">
      <alignment horizontal="center" vertical="center"/>
    </xf>
    <xf numFmtId="4" fontId="8" fillId="15" borderId="60" xfId="2" applyNumberFormat="1" applyFont="1" applyFill="1" applyBorder="1" applyAlignment="1">
      <alignment horizontal="center" vertical="center"/>
    </xf>
    <xf numFmtId="4" fontId="8" fillId="5" borderId="57" xfId="2" applyNumberFormat="1" applyFont="1" applyFill="1" applyBorder="1" applyAlignment="1" applyProtection="1">
      <alignment horizontal="center" vertical="center"/>
    </xf>
    <xf numFmtId="4" fontId="8" fillId="5" borderId="17" xfId="2" applyNumberFormat="1" applyFont="1" applyFill="1" applyBorder="1" applyAlignment="1" applyProtection="1">
      <alignment horizontal="center" vertical="center"/>
    </xf>
    <xf numFmtId="4" fontId="8" fillId="5" borderId="60" xfId="2" applyNumberFormat="1" applyFont="1" applyFill="1" applyBorder="1" applyAlignment="1" applyProtection="1">
      <alignment horizontal="center" vertical="center"/>
    </xf>
    <xf numFmtId="164" fontId="8" fillId="29" borderId="17" xfId="2" applyNumberFormat="1" applyFont="1" applyFill="1" applyBorder="1" applyAlignment="1">
      <alignment horizontal="center" vertical="center"/>
    </xf>
    <xf numFmtId="164" fontId="8" fillId="29" borderId="60" xfId="2" applyNumberFormat="1" applyFont="1" applyFill="1" applyBorder="1" applyAlignment="1">
      <alignment horizontal="center" vertical="center"/>
    </xf>
    <xf numFmtId="3" fontId="8" fillId="9" borderId="17" xfId="2" applyNumberFormat="1" applyFont="1" applyFill="1" applyBorder="1" applyAlignment="1">
      <alignment horizontal="center" vertical="center"/>
    </xf>
    <xf numFmtId="3" fontId="8" fillId="9" borderId="60" xfId="2" applyNumberFormat="1" applyFont="1" applyFill="1" applyBorder="1" applyAlignment="1">
      <alignment horizontal="center" vertical="center"/>
    </xf>
    <xf numFmtId="3" fontId="8" fillId="15" borderId="57" xfId="2" applyNumberFormat="1" applyFont="1" applyFill="1" applyBorder="1" applyAlignment="1">
      <alignment horizontal="center" vertical="center"/>
    </xf>
    <xf numFmtId="3" fontId="8" fillId="15" borderId="17" xfId="2" applyNumberFormat="1" applyFont="1" applyFill="1" applyBorder="1" applyAlignment="1">
      <alignment horizontal="center" vertical="center"/>
    </xf>
    <xf numFmtId="3" fontId="8" fillId="15" borderId="60" xfId="2" applyNumberFormat="1" applyFont="1" applyFill="1" applyBorder="1" applyAlignment="1">
      <alignment horizontal="center" vertical="center"/>
    </xf>
    <xf numFmtId="164" fontId="8" fillId="29" borderId="57" xfId="2" applyNumberFormat="1" applyFont="1" applyFill="1" applyBorder="1" applyAlignment="1">
      <alignment horizontal="center" vertical="center"/>
    </xf>
    <xf numFmtId="3" fontId="8" fillId="9" borderId="57" xfId="2" applyNumberFormat="1" applyFont="1" applyFill="1" applyBorder="1" applyAlignment="1">
      <alignment horizontal="center" vertical="center"/>
    </xf>
    <xf numFmtId="164" fontId="4" fillId="8" borderId="18"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6" borderId="24" xfId="0" applyNumberFormat="1" applyFont="1" applyFill="1" applyBorder="1" applyAlignment="1">
      <alignment horizontal="center" vertical="center"/>
    </xf>
    <xf numFmtId="164" fontId="4" fillId="6" borderId="20"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wrapText="1"/>
    </xf>
    <xf numFmtId="164" fontId="4" fillId="6" borderId="8"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xf>
    <xf numFmtId="3" fontId="4" fillId="8" borderId="17" xfId="0" applyNumberFormat="1" applyFont="1" applyFill="1" applyBorder="1" applyAlignment="1">
      <alignment horizontal="center" vertical="center" wrapText="1"/>
    </xf>
    <xf numFmtId="3" fontId="4" fillId="8" borderId="16" xfId="0" applyNumberFormat="1" applyFont="1" applyFill="1" applyBorder="1" applyAlignment="1">
      <alignment horizontal="center" vertical="center" wrapText="1"/>
    </xf>
    <xf numFmtId="3" fontId="4" fillId="6" borderId="17" xfId="0" applyNumberFormat="1" applyFont="1" applyFill="1" applyBorder="1" applyAlignment="1">
      <alignment horizontal="center" vertical="center"/>
    </xf>
    <xf numFmtId="3" fontId="4" fillId="6" borderId="16" xfId="0" applyNumberFormat="1" applyFont="1" applyFill="1" applyBorder="1" applyAlignment="1">
      <alignment horizontal="center" vertical="center"/>
    </xf>
    <xf numFmtId="164" fontId="4" fillId="2" borderId="16" xfId="0" applyNumberFormat="1" applyFont="1" applyFill="1" applyBorder="1" applyAlignment="1">
      <alignment horizontal="center" vertical="center"/>
    </xf>
    <xf numFmtId="164" fontId="4" fillId="26" borderId="15" xfId="0" applyNumberFormat="1" applyFont="1" applyFill="1" applyBorder="1" applyAlignment="1">
      <alignment horizontal="center" vertical="center" wrapText="1"/>
    </xf>
    <xf numFmtId="164" fontId="4" fillId="26" borderId="17" xfId="0" applyNumberFormat="1" applyFont="1" applyFill="1" applyBorder="1" applyAlignment="1">
      <alignment horizontal="center" vertical="center" wrapText="1"/>
    </xf>
    <xf numFmtId="164" fontId="4" fillId="26" borderId="16"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13" borderId="1" xfId="0" applyFont="1" applyFill="1" applyBorder="1" applyAlignment="1">
      <alignment horizontal="center" vertical="center" wrapText="1"/>
    </xf>
    <xf numFmtId="0" fontId="9" fillId="0" borderId="1" xfId="0" applyFont="1" applyBorder="1" applyAlignment="1">
      <alignment horizontal="center" vertical="center"/>
    </xf>
    <xf numFmtId="49" fontId="33" fillId="13" borderId="15" xfId="0" applyNumberFormat="1" applyFont="1" applyFill="1" applyBorder="1" applyAlignment="1">
      <alignment horizontal="center" vertical="center" wrapText="1"/>
    </xf>
    <xf numFmtId="49" fontId="33" fillId="13" borderId="17" xfId="0" applyNumberFormat="1" applyFont="1" applyFill="1" applyBorder="1" applyAlignment="1">
      <alignment horizontal="center" vertical="center" wrapText="1"/>
    </xf>
    <xf numFmtId="49" fontId="33" fillId="13" borderId="16" xfId="0" applyNumberFormat="1" applyFont="1" applyFill="1" applyBorder="1" applyAlignment="1">
      <alignment horizontal="center" vertical="center" wrapText="1"/>
    </xf>
    <xf numFmtId="165" fontId="33" fillId="0" borderId="15" xfId="1" applyNumberFormat="1" applyFont="1" applyBorder="1" applyAlignment="1">
      <alignment horizontal="center" vertical="center" wrapText="1"/>
    </xf>
    <xf numFmtId="165" fontId="33" fillId="0" borderId="17" xfId="1" applyNumberFormat="1" applyFont="1" applyBorder="1" applyAlignment="1">
      <alignment horizontal="center" vertical="center" wrapText="1"/>
    </xf>
    <xf numFmtId="165" fontId="33" fillId="0" borderId="16" xfId="1" applyNumberFormat="1" applyFont="1" applyBorder="1" applyAlignment="1">
      <alignment horizontal="center" vertical="center" wrapText="1"/>
    </xf>
    <xf numFmtId="0" fontId="3" fillId="0" borderId="1" xfId="0" applyFont="1" applyBorder="1" applyAlignment="1">
      <alignment horizontal="center" vertical="center" wrapText="1"/>
    </xf>
    <xf numFmtId="49" fontId="4" fillId="27" borderId="3" xfId="0" applyNumberFormat="1" applyFont="1" applyFill="1" applyBorder="1" applyAlignment="1">
      <alignment horizontal="center" vertical="center" wrapText="1"/>
    </xf>
    <xf numFmtId="49" fontId="4" fillId="27" borderId="20" xfId="0"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xf>
    <xf numFmtId="164" fontId="6" fillId="4" borderId="13" xfId="1" applyNumberFormat="1" applyFont="1" applyFill="1" applyBorder="1" applyAlignment="1">
      <alignment horizontal="center" vertical="center"/>
    </xf>
    <xf numFmtId="164" fontId="6" fillId="4" borderId="75" xfId="1" applyNumberFormat="1" applyFont="1" applyFill="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164" fontId="4" fillId="8" borderId="17" xfId="0" applyNumberFormat="1" applyFont="1" applyFill="1" applyBorder="1" applyAlignment="1">
      <alignment horizontal="center" vertical="center" wrapText="1"/>
    </xf>
    <xf numFmtId="164" fontId="4" fillId="6" borderId="17" xfId="0" applyNumberFormat="1" applyFont="1" applyFill="1" applyBorder="1" applyAlignment="1">
      <alignment horizontal="center" vertical="center"/>
    </xf>
    <xf numFmtId="164" fontId="4" fillId="6" borderId="16" xfId="0" applyNumberFormat="1" applyFont="1" applyFill="1" applyBorder="1" applyAlignment="1">
      <alignment horizontal="center" vertical="center"/>
    </xf>
    <xf numFmtId="164" fontId="4" fillId="6" borderId="17" xfId="0" applyNumberFormat="1" applyFont="1" applyFill="1" applyBorder="1" applyAlignment="1">
      <alignment horizontal="center" vertical="center" wrapText="1"/>
    </xf>
    <xf numFmtId="164" fontId="4" fillId="6" borderId="16" xfId="0" applyNumberFormat="1" applyFont="1" applyFill="1" applyBorder="1" applyAlignment="1">
      <alignment horizontal="center" vertical="center" wrapText="1"/>
    </xf>
    <xf numFmtId="49" fontId="4" fillId="24" borderId="15" xfId="0" applyNumberFormat="1" applyFont="1" applyFill="1" applyBorder="1" applyAlignment="1">
      <alignment horizontal="center" vertical="center" wrapText="1"/>
    </xf>
    <xf numFmtId="49" fontId="4" fillId="24" borderId="17" xfId="0" applyNumberFormat="1" applyFont="1" applyFill="1" applyBorder="1" applyAlignment="1">
      <alignment horizontal="center" vertical="center" wrapText="1"/>
    </xf>
    <xf numFmtId="49" fontId="4" fillId="24" borderId="16" xfId="0" applyNumberFormat="1" applyFont="1" applyFill="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5" borderId="15" xfId="0" applyNumberFormat="1" applyFont="1" applyFill="1" applyBorder="1" applyAlignment="1">
      <alignment horizontal="center" vertical="center" wrapText="1"/>
    </xf>
    <xf numFmtId="49" fontId="4" fillId="25" borderId="17" xfId="0" applyNumberFormat="1" applyFont="1" applyFill="1" applyBorder="1" applyAlignment="1">
      <alignment horizontal="center" vertical="center" wrapText="1"/>
    </xf>
    <xf numFmtId="49" fontId="4" fillId="25" borderId="16"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2" fontId="4" fillId="8" borderId="17" xfId="0" applyNumberFormat="1" applyFont="1" applyFill="1" applyBorder="1" applyAlignment="1">
      <alignment horizontal="center" vertical="center" wrapText="1"/>
    </xf>
    <xf numFmtId="2" fontId="4" fillId="8" borderId="16" xfId="0" applyNumberFormat="1" applyFont="1" applyFill="1" applyBorder="1" applyAlignment="1">
      <alignment horizontal="center" vertical="center" wrapText="1"/>
    </xf>
    <xf numFmtId="2" fontId="4" fillId="6" borderId="17" xfId="0" applyNumberFormat="1" applyFont="1" applyFill="1" applyBorder="1" applyAlignment="1">
      <alignment horizontal="center" vertical="center"/>
    </xf>
    <xf numFmtId="2" fontId="4" fillId="6" borderId="16" xfId="0" applyNumberFormat="1" applyFont="1" applyFill="1" applyBorder="1" applyAlignment="1">
      <alignment horizontal="center" vertical="center"/>
    </xf>
    <xf numFmtId="0" fontId="3" fillId="0" borderId="1" xfId="0" applyFont="1" applyBorder="1" applyAlignment="1">
      <alignment vertical="center"/>
    </xf>
    <xf numFmtId="0" fontId="22" fillId="13" borderId="1" xfId="0" applyFont="1" applyFill="1" applyBorder="1" applyAlignment="1">
      <alignment vertical="center"/>
    </xf>
    <xf numFmtId="0" fontId="34" fillId="0" borderId="0" xfId="0" applyFont="1" applyBorder="1" applyAlignment="1">
      <alignment horizontal="center" vertical="center"/>
    </xf>
    <xf numFmtId="0" fontId="34" fillId="0" borderId="9" xfId="0" applyFont="1" applyBorder="1" applyAlignment="1">
      <alignment horizontal="center" vertical="center"/>
    </xf>
    <xf numFmtId="0" fontId="22" fillId="10" borderId="5" xfId="0" applyFont="1" applyFill="1" applyBorder="1" applyAlignment="1">
      <alignment vertical="center"/>
    </xf>
    <xf numFmtId="0" fontId="22" fillId="10" borderId="6" xfId="0" applyFont="1" applyFill="1" applyBorder="1" applyAlignment="1">
      <alignment vertical="center"/>
    </xf>
    <xf numFmtId="0" fontId="22" fillId="10" borderId="7" xfId="0" applyFont="1" applyFill="1" applyBorder="1" applyAlignment="1">
      <alignment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2" fillId="10" borderId="1" xfId="0" applyFont="1" applyFill="1" applyBorder="1" applyAlignment="1">
      <alignment vertical="center"/>
    </xf>
    <xf numFmtId="164" fontId="22" fillId="10" borderId="1" xfId="0" applyNumberFormat="1" applyFont="1" applyFill="1" applyBorder="1" applyAlignment="1">
      <alignment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49" fontId="4" fillId="13" borderId="19" xfId="0" applyNumberFormat="1" applyFont="1" applyFill="1" applyBorder="1" applyAlignment="1">
      <alignment horizontal="center" vertical="center" wrapText="1"/>
    </xf>
    <xf numFmtId="49" fontId="4" fillId="13" borderId="17" xfId="0" applyNumberFormat="1" applyFont="1" applyFill="1" applyBorder="1" applyAlignment="1">
      <alignment horizontal="center" vertical="center" wrapText="1"/>
    </xf>
    <xf numFmtId="49" fontId="4" fillId="13" borderId="16"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6" borderId="17" xfId="0" applyNumberFormat="1" applyFont="1" applyFill="1" applyBorder="1" applyAlignment="1">
      <alignment horizontal="center" vertical="center" wrapText="1"/>
    </xf>
    <xf numFmtId="3" fontId="4" fillId="6" borderId="16" xfId="0" applyNumberFormat="1" applyFont="1" applyFill="1" applyBorder="1" applyAlignment="1">
      <alignment horizontal="center" vertical="center" wrapText="1"/>
    </xf>
    <xf numFmtId="49" fontId="33" fillId="5" borderId="15" xfId="0" applyNumberFormat="1" applyFont="1" applyFill="1" applyBorder="1" applyAlignment="1">
      <alignment horizontal="center" vertical="center" wrapText="1"/>
    </xf>
    <xf numFmtId="49" fontId="33" fillId="5" borderId="17" xfId="0" applyNumberFormat="1" applyFont="1" applyFill="1" applyBorder="1" applyAlignment="1">
      <alignment horizontal="center" vertical="center" wrapText="1"/>
    </xf>
    <xf numFmtId="49" fontId="33" fillId="5" borderId="16" xfId="0" applyNumberFormat="1" applyFont="1" applyFill="1" applyBorder="1" applyAlignment="1">
      <alignment horizontal="center" vertical="center" wrapText="1"/>
    </xf>
    <xf numFmtId="49" fontId="33" fillId="15" borderId="15" xfId="0" applyNumberFormat="1" applyFont="1" applyFill="1" applyBorder="1" applyAlignment="1">
      <alignment horizontal="center" vertical="center" wrapText="1"/>
    </xf>
    <xf numFmtId="49" fontId="33" fillId="15" borderId="17" xfId="0" applyNumberFormat="1" applyFont="1" applyFill="1" applyBorder="1" applyAlignment="1">
      <alignment horizontal="center" vertical="center" wrapText="1"/>
    </xf>
    <xf numFmtId="49" fontId="33" fillId="15" borderId="16" xfId="0" applyNumberFormat="1" applyFont="1" applyFill="1" applyBorder="1" applyAlignment="1">
      <alignment horizontal="center" vertical="center" wrapText="1"/>
    </xf>
    <xf numFmtId="49" fontId="33" fillId="29" borderId="15" xfId="0" applyNumberFormat="1" applyFont="1" applyFill="1" applyBorder="1" applyAlignment="1">
      <alignment horizontal="center" vertical="center" wrapText="1"/>
    </xf>
    <xf numFmtId="49" fontId="33" fillId="29" borderId="17" xfId="0" applyNumberFormat="1" applyFont="1" applyFill="1" applyBorder="1" applyAlignment="1">
      <alignment horizontal="center" vertical="center" wrapText="1"/>
    </xf>
    <xf numFmtId="49" fontId="33" fillId="29" borderId="16" xfId="0" applyNumberFormat="1" applyFont="1" applyFill="1" applyBorder="1" applyAlignment="1">
      <alignment horizontal="center" vertical="center" wrapText="1"/>
    </xf>
    <xf numFmtId="49" fontId="33" fillId="28" borderId="15" xfId="0" applyNumberFormat="1" applyFont="1" applyFill="1" applyBorder="1" applyAlignment="1">
      <alignment horizontal="center" vertical="center" wrapText="1"/>
    </xf>
    <xf numFmtId="49" fontId="33" fillId="28" borderId="17" xfId="0" applyNumberFormat="1" applyFont="1" applyFill="1" applyBorder="1" applyAlignment="1">
      <alignment horizontal="center" vertical="center" wrapText="1"/>
    </xf>
    <xf numFmtId="49" fontId="33" fillId="28" borderId="16" xfId="0" applyNumberFormat="1"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6" xfId="0" applyFont="1" applyBorder="1" applyAlignment="1">
      <alignment horizontal="center" vertical="center" wrapText="1"/>
    </xf>
    <xf numFmtId="0" fontId="22" fillId="13" borderId="1" xfId="0" applyFont="1" applyFill="1" applyBorder="1" applyAlignment="1">
      <alignment horizontal="center"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164" fontId="22" fillId="13" borderId="1" xfId="0" applyNumberFormat="1" applyFont="1" applyFill="1" applyBorder="1" applyAlignment="1">
      <alignment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2" xfId="0" applyFont="1" applyBorder="1" applyAlignment="1">
      <alignment horizontal="center" vertical="center"/>
    </xf>
    <xf numFmtId="164" fontId="22" fillId="13" borderId="1" xfId="0" applyNumberFormat="1" applyFont="1" applyFill="1" applyBorder="1" applyAlignment="1">
      <alignment horizontal="center" vertical="center"/>
    </xf>
    <xf numFmtId="0" fontId="9" fillId="0" borderId="19" xfId="0" applyFont="1" applyBorder="1" applyAlignment="1">
      <alignment vertical="center" wrapText="1"/>
    </xf>
    <xf numFmtId="0" fontId="9" fillId="0" borderId="3" xfId="0" applyFont="1" applyBorder="1" applyAlignment="1">
      <alignment vertical="center" wrapText="1"/>
    </xf>
    <xf numFmtId="0" fontId="9" fillId="0" borderId="20" xfId="0" applyFont="1" applyBorder="1" applyAlignment="1">
      <alignment vertical="center" wrapText="1"/>
    </xf>
    <xf numFmtId="0" fontId="34" fillId="0" borderId="21" xfId="0" applyFont="1" applyBorder="1" applyAlignment="1">
      <alignment horizontal="center" vertical="center"/>
    </xf>
    <xf numFmtId="0" fontId="9" fillId="0" borderId="21" xfId="0" applyFont="1" applyBorder="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9" xfId="0" applyFont="1" applyBorder="1" applyAlignment="1">
      <alignment vertical="center"/>
    </xf>
    <xf numFmtId="0" fontId="9" fillId="0" borderId="8" xfId="0" applyFont="1" applyBorder="1" applyAlignment="1">
      <alignmen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18" borderId="5" xfId="0" applyFont="1" applyFill="1" applyBorder="1" applyAlignment="1">
      <alignment vertical="center"/>
    </xf>
    <xf numFmtId="0" fontId="22" fillId="18" borderId="6" xfId="0" applyFont="1" applyFill="1" applyBorder="1" applyAlignment="1">
      <alignment vertical="center"/>
    </xf>
    <xf numFmtId="0" fontId="22" fillId="18" borderId="7" xfId="0" applyFont="1" applyFill="1" applyBorder="1" applyAlignment="1">
      <alignment vertical="center"/>
    </xf>
    <xf numFmtId="0" fontId="22" fillId="18" borderId="1" xfId="0" applyFont="1" applyFill="1" applyBorder="1" applyAlignment="1">
      <alignment vertical="center"/>
    </xf>
    <xf numFmtId="164" fontId="22" fillId="18" borderId="1" xfId="0" applyNumberFormat="1" applyFont="1" applyFill="1" applyBorder="1" applyAlignment="1">
      <alignment vertical="center"/>
    </xf>
  </cellXfs>
  <cellStyles count="13">
    <cellStyle name="KPT06_alter" xfId="12"/>
    <cellStyle name="KPT06_contrast" xfId="6"/>
    <cellStyle name="KPT06_fill" xfId="7"/>
    <cellStyle name="KPT06_Main" xfId="5"/>
    <cellStyle name="Millares" xfId="1" builtinId="3"/>
    <cellStyle name="Millares [0]" xfId="8" builtinId="6"/>
    <cellStyle name="Moneda [0]" xfId="9" builtinId="7"/>
    <cellStyle name="Normal" xfId="0" builtinId="0"/>
    <cellStyle name="Normal 2" xfId="3"/>
    <cellStyle name="Normal 2 2" xfId="4"/>
    <cellStyle name="Normal 3" xfId="10"/>
    <cellStyle name="Normal 4" xfId="11"/>
    <cellStyle name="Porcentaje" xfId="2" builtinId="5"/>
  </cellStyles>
  <dxfs count="35">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defaultTableStyle="TableStyleMedium2" defaultPivotStyle="PivotStyleLight16">
    <tableStyle name="PLAN DE ADQUISICIONES 2017-style" pivot="0" count="3">
      <tableStyleElement type="headerRow" dxfId="34"/>
      <tableStyleElement type="firstRowStripe" dxfId="33"/>
      <tableStyleElement type="secondRowStripe" dxfId="32"/>
    </tableStyle>
  </tableStyles>
  <colors>
    <mruColors>
      <color rgb="FFCC99FF"/>
      <color rgb="FFE0C1FF"/>
      <color rgb="FFFFFFFF"/>
      <color rgb="FFD7A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314325</xdr:colOff>
      <xdr:row>1</xdr:row>
      <xdr:rowOff>36195</xdr:rowOff>
    </xdr:from>
    <xdr:ext cx="720000" cy="720000"/>
    <xdr:pic>
      <xdr:nvPicPr>
        <xdr:cNvPr id="2" name="Imagen 1"/>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756856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3" name="Imagen 2"/>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17</xdr:col>
      <xdr:colOff>326679</xdr:colOff>
      <xdr:row>1</xdr:row>
      <xdr:rowOff>35229</xdr:rowOff>
    </xdr:from>
    <xdr:ext cx="540000" cy="720000"/>
    <xdr:pic>
      <xdr:nvPicPr>
        <xdr:cNvPr id="4" name="Imagen 3"/>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15688599" y="233349"/>
          <a:ext cx="540000" cy="720000"/>
        </a:xfrm>
        <a:prstGeom prst="rect">
          <a:avLst/>
        </a:prstGeom>
      </xdr:spPr>
    </xdr:pic>
    <xdr:clientData/>
  </xdr:oneCellAnchor>
  <xdr:oneCellAnchor>
    <xdr:from>
      <xdr:col>35</xdr:col>
      <xdr:colOff>43659</xdr:colOff>
      <xdr:row>1</xdr:row>
      <xdr:rowOff>40743</xdr:rowOff>
    </xdr:from>
    <xdr:ext cx="108000" cy="720000"/>
    <xdr:pic>
      <xdr:nvPicPr>
        <xdr:cNvPr id="5" name="Imagen 4"/>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30325539" y="238863"/>
          <a:ext cx="108000" cy="720000"/>
        </a:xfrm>
        <a:prstGeom prst="rect">
          <a:avLst/>
        </a:prstGeom>
      </xdr:spPr>
    </xdr:pic>
    <xdr:clientData/>
  </xdr:oneCellAnchor>
  <xdr:oneCellAnchor>
    <xdr:from>
      <xdr:col>35</xdr:col>
      <xdr:colOff>326040</xdr:colOff>
      <xdr:row>1</xdr:row>
      <xdr:rowOff>37375</xdr:rowOff>
    </xdr:from>
    <xdr:ext cx="540000" cy="720000"/>
    <xdr:pic>
      <xdr:nvPicPr>
        <xdr:cNvPr id="6" name="Imagen 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3060792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7" name="Imagen 6"/>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217730" y="239559"/>
          <a:ext cx="108000" cy="720000"/>
        </a:xfrm>
        <a:prstGeom prst="rect">
          <a:avLst/>
        </a:prstGeom>
      </xdr:spPr>
    </xdr:pic>
    <xdr:clientData/>
  </xdr:oneCellAnchor>
  <xdr:oneCellAnchor>
    <xdr:from>
      <xdr:col>17</xdr:col>
      <xdr:colOff>42204</xdr:colOff>
      <xdr:row>1</xdr:row>
      <xdr:rowOff>35170</xdr:rowOff>
    </xdr:from>
    <xdr:ext cx="108000" cy="720000"/>
    <xdr:pic>
      <xdr:nvPicPr>
        <xdr:cNvPr id="8" name="Imagen 7"/>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15404124" y="233290"/>
          <a:ext cx="108000" cy="720000"/>
        </a:xfrm>
        <a:prstGeom prst="rect">
          <a:avLst/>
        </a:prstGeom>
      </xdr:spPr>
    </xdr:pic>
    <xdr:clientData/>
  </xdr:oneCellAnchor>
  <xdr:oneCellAnchor>
    <xdr:from>
      <xdr:col>53</xdr:col>
      <xdr:colOff>42198</xdr:colOff>
      <xdr:row>1</xdr:row>
      <xdr:rowOff>35172</xdr:rowOff>
    </xdr:from>
    <xdr:ext cx="108000" cy="720000"/>
    <xdr:pic>
      <xdr:nvPicPr>
        <xdr:cNvPr id="9" name="Imagen 8"/>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45244038" y="233292"/>
          <a:ext cx="108000" cy="720000"/>
        </a:xfrm>
        <a:prstGeom prst="rect">
          <a:avLst/>
        </a:prstGeom>
      </xdr:spPr>
    </xdr:pic>
    <xdr:clientData/>
  </xdr:oneCellAnchor>
  <xdr:oneCellAnchor>
    <xdr:from>
      <xdr:col>53</xdr:col>
      <xdr:colOff>316528</xdr:colOff>
      <xdr:row>1</xdr:row>
      <xdr:rowOff>37513</xdr:rowOff>
    </xdr:from>
    <xdr:ext cx="540000" cy="720000"/>
    <xdr:pic>
      <xdr:nvPicPr>
        <xdr:cNvPr id="10" name="Imagen 9"/>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45518368" y="235633"/>
          <a:ext cx="540000" cy="720000"/>
        </a:xfrm>
        <a:prstGeom prst="rect">
          <a:avLst/>
        </a:prstGeom>
      </xdr:spPr>
    </xdr:pic>
    <xdr:clientData/>
  </xdr:oneCellAnchor>
  <xdr:oneCellAnchor>
    <xdr:from>
      <xdr:col>24</xdr:col>
      <xdr:colOff>753525</xdr:colOff>
      <xdr:row>1</xdr:row>
      <xdr:rowOff>47409</xdr:rowOff>
    </xdr:from>
    <xdr:ext cx="720000" cy="720000"/>
    <xdr:pic>
      <xdr:nvPicPr>
        <xdr:cNvPr id="11" name="Imagen 10"/>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21822825" y="245529"/>
          <a:ext cx="720000" cy="720000"/>
        </a:xfrm>
        <a:prstGeom prst="rect">
          <a:avLst/>
        </a:prstGeom>
      </xdr:spPr>
    </xdr:pic>
    <xdr:clientData/>
  </xdr:oneCellAnchor>
  <xdr:oneCellAnchor>
    <xdr:from>
      <xdr:col>42</xdr:col>
      <xdr:colOff>761991</xdr:colOff>
      <xdr:row>1</xdr:row>
      <xdr:rowOff>41032</xdr:rowOff>
    </xdr:from>
    <xdr:ext cx="720000" cy="720000"/>
    <xdr:pic>
      <xdr:nvPicPr>
        <xdr:cNvPr id="12" name="Imagen 11"/>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36751251" y="239152"/>
          <a:ext cx="720000" cy="720000"/>
        </a:xfrm>
        <a:prstGeom prst="rect">
          <a:avLst/>
        </a:prstGeom>
      </xdr:spPr>
    </xdr:pic>
    <xdr:clientData/>
  </xdr:oneCellAnchor>
  <xdr:oneCellAnchor>
    <xdr:from>
      <xdr:col>60</xdr:col>
      <xdr:colOff>726826</xdr:colOff>
      <xdr:row>1</xdr:row>
      <xdr:rowOff>41040</xdr:rowOff>
    </xdr:from>
    <xdr:ext cx="720000" cy="720000"/>
    <xdr:pic>
      <xdr:nvPicPr>
        <xdr:cNvPr id="13" name="Imagen 12"/>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51590326" y="239160"/>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176"/>
  <sheetViews>
    <sheetView topLeftCell="H234" zoomScale="55" zoomScaleNormal="55" workbookViewId="0">
      <selection activeCell="K240" sqref="K240"/>
    </sheetView>
  </sheetViews>
  <sheetFormatPr baseColWidth="10" defaultColWidth="11.5546875" defaultRowHeight="25.8" x14ac:dyDescent="0.5"/>
  <cols>
    <col min="1" max="1" width="8.88671875" style="3" customWidth="1"/>
    <col min="2" max="2" width="11.5546875" style="4" hidden="1" customWidth="1"/>
    <col min="3" max="3" width="8" style="5" hidden="1" customWidth="1"/>
    <col min="4" max="4" width="9.6640625" style="5" hidden="1" customWidth="1"/>
    <col min="5" max="5" width="11.88671875" style="5" hidden="1" customWidth="1"/>
    <col min="6" max="6" width="15.6640625" style="5" hidden="1" customWidth="1"/>
    <col min="7" max="7" width="50.6640625" style="6" customWidth="1"/>
    <col min="8" max="8" width="13.6640625" style="7" customWidth="1"/>
    <col min="9" max="9" width="15.6640625" style="7" customWidth="1"/>
    <col min="10" max="10" width="15.6640625" style="8" customWidth="1"/>
    <col min="11" max="11" width="97.109375" style="6" customWidth="1"/>
    <col min="12" max="12" width="25.5546875" style="7" customWidth="1"/>
    <col min="13" max="13" width="7.6640625" style="7" customWidth="1"/>
    <col min="14" max="14" width="10.33203125" style="7" customWidth="1"/>
    <col min="15" max="15" width="9.44140625" style="7" customWidth="1"/>
    <col min="16" max="16" width="13.44140625" style="7" customWidth="1"/>
    <col min="17" max="17" width="8.6640625" style="180" customWidth="1"/>
    <col min="18" max="18" width="17.6640625" style="4" customWidth="1"/>
    <col min="19" max="19" width="10.5546875" style="181" customWidth="1"/>
    <col min="20" max="20" width="21.33203125" style="4" customWidth="1"/>
    <col min="21" max="21" width="11.5546875" style="181"/>
    <col min="22" max="22" width="20.44140625" style="4" customWidth="1"/>
    <col min="23" max="23" width="11.5546875" style="182"/>
    <col min="24" max="24" width="18.5546875" style="4" customWidth="1"/>
    <col min="25" max="28" width="11.5546875" style="4" customWidth="1"/>
    <col min="31" max="16384" width="11.5546875" style="4"/>
  </cols>
  <sheetData>
    <row r="1" spans="2:24" x14ac:dyDescent="0.5">
      <c r="M1" s="160">
        <v>6</v>
      </c>
      <c r="N1" s="160" t="s">
        <v>2010</v>
      </c>
      <c r="O1" s="160">
        <f>SUM(O2:O1150)</f>
        <v>37</v>
      </c>
      <c r="P1" s="160" t="s">
        <v>2011</v>
      </c>
      <c r="Q1" s="161">
        <f>SUM(Q2:Q1150)/2</f>
        <v>122</v>
      </c>
      <c r="R1" s="162" t="s">
        <v>2012</v>
      </c>
      <c r="S1" s="161">
        <f>SUM(S2:S1150)/3</f>
        <v>321</v>
      </c>
      <c r="T1" s="162" t="s">
        <v>2013</v>
      </c>
      <c r="U1" s="161">
        <f>SUM(U2:U1150)/2</f>
        <v>291</v>
      </c>
      <c r="V1" s="162" t="s">
        <v>2014</v>
      </c>
      <c r="W1" s="161">
        <f>SUM(W2:W1150)/4</f>
        <v>984</v>
      </c>
      <c r="X1" s="162" t="s">
        <v>2015</v>
      </c>
    </row>
    <row r="2" spans="2:24" x14ac:dyDescent="0.5">
      <c r="B2" s="163">
        <v>1</v>
      </c>
      <c r="G2" s="9" t="s">
        <v>20</v>
      </c>
      <c r="H2" s="10"/>
      <c r="I2" s="11"/>
      <c r="J2" s="11"/>
      <c r="K2" s="12"/>
      <c r="M2" s="164"/>
      <c r="N2" s="164"/>
      <c r="O2" s="164">
        <v>10</v>
      </c>
      <c r="P2" s="164" t="s">
        <v>2011</v>
      </c>
      <c r="Q2" s="165">
        <f>SUM(Q3:Q483)</f>
        <v>45</v>
      </c>
      <c r="R2" s="166" t="s">
        <v>2012</v>
      </c>
      <c r="S2" s="165">
        <f>SUM(S3:S483)/2</f>
        <v>143</v>
      </c>
      <c r="T2" s="166" t="s">
        <v>2013</v>
      </c>
      <c r="U2" s="165">
        <f>SUM(U3:U483)</f>
        <v>107</v>
      </c>
      <c r="V2" s="166" t="s">
        <v>2014</v>
      </c>
      <c r="W2" s="165">
        <f>SUM(W3:W483)/3</f>
        <v>426</v>
      </c>
      <c r="X2" s="166" t="s">
        <v>2015</v>
      </c>
    </row>
    <row r="3" spans="2:24" x14ac:dyDescent="0.5">
      <c r="B3" s="163">
        <v>2</v>
      </c>
      <c r="G3" s="13" t="s">
        <v>21</v>
      </c>
      <c r="H3" s="14"/>
      <c r="I3" s="167"/>
      <c r="J3" s="15"/>
      <c r="K3" s="15"/>
      <c r="M3" s="168"/>
      <c r="N3" s="168"/>
      <c r="O3" s="168"/>
      <c r="P3" s="168"/>
      <c r="Q3" s="169">
        <v>5</v>
      </c>
      <c r="R3" s="170" t="s">
        <v>2012</v>
      </c>
      <c r="S3" s="171">
        <f>SUM(S4:S91)</f>
        <v>23</v>
      </c>
      <c r="T3" s="170" t="s">
        <v>2013</v>
      </c>
      <c r="U3" s="171">
        <v>21</v>
      </c>
      <c r="V3" s="170" t="s">
        <v>2014</v>
      </c>
      <c r="W3" s="171">
        <f>SUM(W4:W91)/2</f>
        <v>83</v>
      </c>
      <c r="X3" s="170" t="s">
        <v>2015</v>
      </c>
    </row>
    <row r="4" spans="2:24" ht="26.4" thickBot="1" x14ac:dyDescent="0.55000000000000004">
      <c r="B4" s="163">
        <v>3</v>
      </c>
      <c r="G4" s="16" t="s">
        <v>22</v>
      </c>
      <c r="H4" s="17"/>
      <c r="I4" s="172"/>
      <c r="J4" s="18"/>
      <c r="K4" s="19"/>
      <c r="M4" s="173"/>
      <c r="N4" s="173"/>
      <c r="O4" s="173"/>
      <c r="P4" s="173"/>
      <c r="Q4" s="174"/>
      <c r="R4" s="175"/>
      <c r="S4" s="176">
        <v>4</v>
      </c>
      <c r="T4" s="175" t="s">
        <v>2013</v>
      </c>
      <c r="U4" s="176"/>
      <c r="V4" s="175"/>
      <c r="W4" s="177">
        <f>SUM(W5:W16)</f>
        <v>12</v>
      </c>
      <c r="X4" s="175" t="s">
        <v>2015</v>
      </c>
    </row>
    <row r="5" spans="2:24" ht="41.4" thickBot="1" x14ac:dyDescent="0.55000000000000004">
      <c r="B5" s="163">
        <v>4</v>
      </c>
      <c r="C5" s="5">
        <v>1</v>
      </c>
      <c r="D5" s="20">
        <v>1.1000000000000001</v>
      </c>
      <c r="E5" s="21" t="s">
        <v>23</v>
      </c>
      <c r="F5" s="21" t="s">
        <v>24</v>
      </c>
      <c r="G5" s="470" t="s">
        <v>25</v>
      </c>
      <c r="H5" s="178">
        <v>1</v>
      </c>
      <c r="I5" s="179" t="s">
        <v>2016</v>
      </c>
      <c r="J5" s="22">
        <v>100</v>
      </c>
      <c r="K5" s="23" t="s">
        <v>26</v>
      </c>
      <c r="L5" s="7" t="s">
        <v>27</v>
      </c>
      <c r="W5" s="182">
        <v>1</v>
      </c>
    </row>
    <row r="6" spans="2:24" ht="41.4" thickBot="1" x14ac:dyDescent="0.55000000000000004">
      <c r="B6" s="163">
        <v>5</v>
      </c>
      <c r="C6" s="5">
        <v>1</v>
      </c>
      <c r="D6" s="20">
        <v>1.1000000000000001</v>
      </c>
      <c r="E6" s="21" t="s">
        <v>23</v>
      </c>
      <c r="F6" s="21" t="s">
        <v>24</v>
      </c>
      <c r="G6" s="470"/>
      <c r="H6" s="178">
        <f>+H5+1</f>
        <v>2</v>
      </c>
      <c r="I6" s="179" t="s">
        <v>2017</v>
      </c>
      <c r="J6" s="24">
        <v>1</v>
      </c>
      <c r="K6" s="25" t="s">
        <v>28</v>
      </c>
      <c r="L6" s="7" t="s">
        <v>27</v>
      </c>
      <c r="W6" s="182">
        <v>1</v>
      </c>
    </row>
    <row r="7" spans="2:24" ht="41.4" thickBot="1" x14ac:dyDescent="0.55000000000000004">
      <c r="B7" s="163">
        <v>6</v>
      </c>
      <c r="C7" s="5">
        <v>1</v>
      </c>
      <c r="D7" s="20">
        <v>1.1000000000000001</v>
      </c>
      <c r="E7" s="21" t="s">
        <v>23</v>
      </c>
      <c r="F7" s="21" t="s">
        <v>24</v>
      </c>
      <c r="G7" s="471"/>
      <c r="H7" s="178">
        <f t="shared" ref="H7:H16" si="0">+H6+1</f>
        <v>3</v>
      </c>
      <c r="I7" s="179" t="s">
        <v>2018</v>
      </c>
      <c r="J7" s="24">
        <v>80</v>
      </c>
      <c r="K7" s="25" t="s">
        <v>29</v>
      </c>
      <c r="L7" s="7" t="s">
        <v>27</v>
      </c>
      <c r="W7" s="182">
        <v>1</v>
      </c>
    </row>
    <row r="8" spans="2:24" ht="61.8" thickBot="1" x14ac:dyDescent="0.55000000000000004">
      <c r="B8" s="163">
        <v>7</v>
      </c>
      <c r="C8" s="5">
        <v>1</v>
      </c>
      <c r="D8" s="20">
        <v>1.1000000000000001</v>
      </c>
      <c r="E8" s="21" t="s">
        <v>23</v>
      </c>
      <c r="F8" s="5" t="s">
        <v>30</v>
      </c>
      <c r="G8" s="469" t="s">
        <v>31</v>
      </c>
      <c r="H8" s="178">
        <f t="shared" si="0"/>
        <v>4</v>
      </c>
      <c r="I8" s="179" t="s">
        <v>2019</v>
      </c>
      <c r="J8" s="22">
        <v>100</v>
      </c>
      <c r="K8" s="23" t="s">
        <v>32</v>
      </c>
      <c r="L8" s="7" t="s">
        <v>27</v>
      </c>
      <c r="W8" s="182">
        <v>1</v>
      </c>
    </row>
    <row r="9" spans="2:24" ht="61.8" thickBot="1" x14ac:dyDescent="0.55000000000000004">
      <c r="B9" s="163">
        <v>8</v>
      </c>
      <c r="C9" s="5">
        <v>1</v>
      </c>
      <c r="D9" s="20">
        <v>1.1000000000000001</v>
      </c>
      <c r="E9" s="21" t="s">
        <v>23</v>
      </c>
      <c r="F9" s="5" t="s">
        <v>30</v>
      </c>
      <c r="G9" s="471"/>
      <c r="H9" s="178">
        <f t="shared" si="0"/>
        <v>5</v>
      </c>
      <c r="I9" s="179" t="s">
        <v>2020</v>
      </c>
      <c r="J9" s="22">
        <v>100</v>
      </c>
      <c r="K9" s="23" t="s">
        <v>33</v>
      </c>
      <c r="L9" s="7" t="s">
        <v>27</v>
      </c>
      <c r="W9" s="182">
        <v>1</v>
      </c>
    </row>
    <row r="10" spans="2:24" ht="41.4" customHeight="1" thickBot="1" x14ac:dyDescent="0.55000000000000004">
      <c r="B10" s="163">
        <v>9</v>
      </c>
      <c r="C10" s="5">
        <v>1</v>
      </c>
      <c r="D10" s="20">
        <v>1.1000000000000001</v>
      </c>
      <c r="E10" s="21" t="s">
        <v>23</v>
      </c>
      <c r="F10" s="21" t="s">
        <v>34</v>
      </c>
      <c r="G10" s="469" t="s">
        <v>35</v>
      </c>
      <c r="H10" s="178">
        <f t="shared" si="0"/>
        <v>6</v>
      </c>
      <c r="I10" s="179" t="s">
        <v>2021</v>
      </c>
      <c r="J10" s="22">
        <v>100</v>
      </c>
      <c r="K10" s="23" t="s">
        <v>36</v>
      </c>
      <c r="L10" s="7" t="s">
        <v>27</v>
      </c>
      <c r="W10" s="182">
        <v>1</v>
      </c>
    </row>
    <row r="11" spans="2:24" ht="41.4" thickBot="1" x14ac:dyDescent="0.55000000000000004">
      <c r="B11" s="163">
        <v>10</v>
      </c>
      <c r="C11" s="5">
        <v>1</v>
      </c>
      <c r="D11" s="20">
        <v>1.1000000000000001</v>
      </c>
      <c r="E11" s="21" t="s">
        <v>23</v>
      </c>
      <c r="F11" s="21" t="s">
        <v>34</v>
      </c>
      <c r="G11" s="471"/>
      <c r="H11" s="178">
        <f t="shared" si="0"/>
        <v>7</v>
      </c>
      <c r="I11" s="179" t="s">
        <v>2022</v>
      </c>
      <c r="J11" s="22">
        <v>100</v>
      </c>
      <c r="K11" s="23" t="s">
        <v>37</v>
      </c>
      <c r="L11" s="7" t="s">
        <v>27</v>
      </c>
      <c r="W11" s="182">
        <v>1</v>
      </c>
    </row>
    <row r="12" spans="2:24" ht="61.8" thickBot="1" x14ac:dyDescent="0.55000000000000004">
      <c r="B12" s="163">
        <v>11</v>
      </c>
      <c r="C12" s="5">
        <v>1</v>
      </c>
      <c r="D12" s="20">
        <v>1.1000000000000001</v>
      </c>
      <c r="E12" s="21" t="s">
        <v>23</v>
      </c>
      <c r="F12" s="5" t="s">
        <v>38</v>
      </c>
      <c r="G12" s="469" t="s">
        <v>39</v>
      </c>
      <c r="H12" s="178">
        <f t="shared" si="0"/>
        <v>8</v>
      </c>
      <c r="I12" s="179" t="s">
        <v>2023</v>
      </c>
      <c r="J12" s="22">
        <v>100</v>
      </c>
      <c r="K12" s="23" t="s">
        <v>40</v>
      </c>
      <c r="L12" s="7" t="s">
        <v>27</v>
      </c>
      <c r="W12" s="182">
        <v>1</v>
      </c>
    </row>
    <row r="13" spans="2:24" ht="41.4" thickBot="1" x14ac:dyDescent="0.55000000000000004">
      <c r="B13" s="163">
        <v>12</v>
      </c>
      <c r="C13" s="5">
        <v>1</v>
      </c>
      <c r="D13" s="20">
        <v>1.1000000000000001</v>
      </c>
      <c r="E13" s="21" t="s">
        <v>23</v>
      </c>
      <c r="F13" s="5" t="s">
        <v>38</v>
      </c>
      <c r="G13" s="470"/>
      <c r="H13" s="178">
        <f t="shared" si="0"/>
        <v>9</v>
      </c>
      <c r="I13" s="179" t="s">
        <v>2024</v>
      </c>
      <c r="J13" s="22">
        <v>50</v>
      </c>
      <c r="K13" s="23" t="s">
        <v>41</v>
      </c>
      <c r="L13" s="7" t="s">
        <v>27</v>
      </c>
      <c r="W13" s="182">
        <v>1</v>
      </c>
    </row>
    <row r="14" spans="2:24" ht="61.8" thickBot="1" x14ac:dyDescent="0.55000000000000004">
      <c r="B14" s="163">
        <v>13</v>
      </c>
      <c r="C14" s="5">
        <v>1</v>
      </c>
      <c r="D14" s="20">
        <v>1.1000000000000001</v>
      </c>
      <c r="E14" s="21" t="s">
        <v>23</v>
      </c>
      <c r="F14" s="5" t="s">
        <v>38</v>
      </c>
      <c r="G14" s="470"/>
      <c r="H14" s="178">
        <f t="shared" si="0"/>
        <v>10</v>
      </c>
      <c r="I14" s="179" t="s">
        <v>2025</v>
      </c>
      <c r="J14" s="22">
        <v>100</v>
      </c>
      <c r="K14" s="23" t="s">
        <v>42</v>
      </c>
      <c r="L14" s="7" t="s">
        <v>27</v>
      </c>
      <c r="W14" s="182">
        <v>1</v>
      </c>
    </row>
    <row r="15" spans="2:24" ht="41.4" thickBot="1" x14ac:dyDescent="0.55000000000000004">
      <c r="B15" s="163">
        <v>14</v>
      </c>
      <c r="C15" s="5">
        <v>1</v>
      </c>
      <c r="D15" s="20">
        <v>1.1000000000000001</v>
      </c>
      <c r="E15" s="21" t="s">
        <v>23</v>
      </c>
      <c r="F15" s="5" t="s">
        <v>38</v>
      </c>
      <c r="G15" s="470"/>
      <c r="H15" s="178">
        <f t="shared" si="0"/>
        <v>11</v>
      </c>
      <c r="I15" s="179" t="s">
        <v>2026</v>
      </c>
      <c r="J15" s="22">
        <v>50</v>
      </c>
      <c r="K15" s="23" t="s">
        <v>43</v>
      </c>
      <c r="L15" s="7" t="s">
        <v>27</v>
      </c>
      <c r="W15" s="182">
        <v>1</v>
      </c>
    </row>
    <row r="16" spans="2:24" ht="41.4" thickBot="1" x14ac:dyDescent="0.55000000000000004">
      <c r="B16" s="163">
        <v>15</v>
      </c>
      <c r="C16" s="5">
        <v>1</v>
      </c>
      <c r="D16" s="20">
        <v>1.1000000000000001</v>
      </c>
      <c r="E16" s="21" t="s">
        <v>23</v>
      </c>
      <c r="F16" s="5" t="s">
        <v>38</v>
      </c>
      <c r="G16" s="471"/>
      <c r="H16" s="178">
        <f t="shared" si="0"/>
        <v>12</v>
      </c>
      <c r="I16" s="179" t="s">
        <v>2027</v>
      </c>
      <c r="J16" s="22">
        <v>100</v>
      </c>
      <c r="K16" s="23" t="s">
        <v>44</v>
      </c>
      <c r="L16" s="7" t="s">
        <v>27</v>
      </c>
      <c r="W16" s="182">
        <v>1</v>
      </c>
    </row>
    <row r="17" spans="2:24" ht="26.4" thickBot="1" x14ac:dyDescent="0.55000000000000004">
      <c r="B17" s="163">
        <v>16</v>
      </c>
      <c r="G17" s="26" t="s">
        <v>45</v>
      </c>
      <c r="H17" s="27"/>
      <c r="I17" s="28"/>
      <c r="J17" s="29"/>
      <c r="K17" s="30"/>
      <c r="M17" s="173"/>
      <c r="N17" s="173"/>
      <c r="O17" s="173"/>
      <c r="P17" s="173"/>
      <c r="Q17" s="174"/>
      <c r="R17" s="175"/>
      <c r="S17" s="176">
        <v>4</v>
      </c>
      <c r="T17" s="175" t="s">
        <v>2013</v>
      </c>
      <c r="U17" s="176"/>
      <c r="V17" s="175"/>
      <c r="W17" s="177">
        <f>SUM(W18:W36)</f>
        <v>19</v>
      </c>
      <c r="X17" s="175" t="s">
        <v>2015</v>
      </c>
    </row>
    <row r="18" spans="2:24" ht="41.4" thickBot="1" x14ac:dyDescent="0.55000000000000004">
      <c r="B18" s="163">
        <v>17</v>
      </c>
      <c r="C18" s="5">
        <v>1</v>
      </c>
      <c r="D18" s="20">
        <v>1.1000000000000001</v>
      </c>
      <c r="E18" s="31" t="s">
        <v>46</v>
      </c>
      <c r="F18" s="31" t="s">
        <v>47</v>
      </c>
      <c r="G18" s="469" t="s">
        <v>48</v>
      </c>
      <c r="H18" s="178">
        <f>+H16+1</f>
        <v>13</v>
      </c>
      <c r="I18" s="179" t="s">
        <v>2028</v>
      </c>
      <c r="J18" s="22">
        <v>1</v>
      </c>
      <c r="K18" s="23" t="s">
        <v>49</v>
      </c>
      <c r="L18" s="7" t="s">
        <v>27</v>
      </c>
      <c r="W18" s="182">
        <v>1</v>
      </c>
    </row>
    <row r="19" spans="2:24" ht="26.4" thickBot="1" x14ac:dyDescent="0.55000000000000004">
      <c r="B19" s="163">
        <v>18</v>
      </c>
      <c r="C19" s="5">
        <v>1</v>
      </c>
      <c r="D19" s="20">
        <v>1.1000000000000001</v>
      </c>
      <c r="E19" s="31" t="s">
        <v>46</v>
      </c>
      <c r="F19" s="31" t="s">
        <v>47</v>
      </c>
      <c r="G19" s="470"/>
      <c r="H19" s="178">
        <f t="shared" ref="H19:H36" si="1">+H18+1</f>
        <v>14</v>
      </c>
      <c r="I19" s="179" t="s">
        <v>2029</v>
      </c>
      <c r="J19" s="22">
        <v>5</v>
      </c>
      <c r="K19" s="23" t="s">
        <v>50</v>
      </c>
      <c r="L19" s="7" t="s">
        <v>27</v>
      </c>
      <c r="W19" s="182">
        <v>1</v>
      </c>
    </row>
    <row r="20" spans="2:24" ht="82.2" thickBot="1" x14ac:dyDescent="0.55000000000000004">
      <c r="B20" s="163">
        <v>19</v>
      </c>
      <c r="C20" s="5">
        <v>1</v>
      </c>
      <c r="D20" s="20">
        <v>1.1000000000000001</v>
      </c>
      <c r="E20" s="31" t="s">
        <v>46</v>
      </c>
      <c r="F20" s="31" t="s">
        <v>47</v>
      </c>
      <c r="G20" s="470"/>
      <c r="H20" s="178">
        <f t="shared" si="1"/>
        <v>15</v>
      </c>
      <c r="I20" s="179" t="s">
        <v>2030</v>
      </c>
      <c r="J20" s="22">
        <v>150</v>
      </c>
      <c r="K20" s="23" t="s">
        <v>51</v>
      </c>
      <c r="L20" s="7" t="s">
        <v>27</v>
      </c>
      <c r="W20" s="182">
        <v>1</v>
      </c>
    </row>
    <row r="21" spans="2:24" ht="82.2" thickBot="1" x14ac:dyDescent="0.55000000000000004">
      <c r="B21" s="163">
        <v>20</v>
      </c>
      <c r="C21" s="5">
        <v>1</v>
      </c>
      <c r="D21" s="20">
        <v>1.1000000000000001</v>
      </c>
      <c r="E21" s="31" t="s">
        <v>46</v>
      </c>
      <c r="F21" s="31" t="s">
        <v>47</v>
      </c>
      <c r="G21" s="470"/>
      <c r="H21" s="178">
        <f t="shared" si="1"/>
        <v>16</v>
      </c>
      <c r="I21" s="179" t="s">
        <v>2031</v>
      </c>
      <c r="J21" s="22">
        <v>100</v>
      </c>
      <c r="K21" s="23" t="s">
        <v>52</v>
      </c>
      <c r="L21" s="7" t="s">
        <v>27</v>
      </c>
      <c r="W21" s="182">
        <v>1</v>
      </c>
    </row>
    <row r="22" spans="2:24" ht="61.8" thickBot="1" x14ac:dyDescent="0.55000000000000004">
      <c r="B22" s="163">
        <v>21</v>
      </c>
      <c r="C22" s="5">
        <v>1</v>
      </c>
      <c r="D22" s="20">
        <v>1.1000000000000001</v>
      </c>
      <c r="E22" s="31" t="s">
        <v>46</v>
      </c>
      <c r="F22" s="31" t="s">
        <v>47</v>
      </c>
      <c r="G22" s="470"/>
      <c r="H22" s="178">
        <f t="shared" si="1"/>
        <v>17</v>
      </c>
      <c r="I22" s="179" t="s">
        <v>2032</v>
      </c>
      <c r="J22" s="22">
        <v>135</v>
      </c>
      <c r="K22" s="23" t="s">
        <v>53</v>
      </c>
      <c r="L22" s="7" t="s">
        <v>27</v>
      </c>
      <c r="W22" s="182">
        <v>1</v>
      </c>
    </row>
    <row r="23" spans="2:24" ht="82.2" thickBot="1" x14ac:dyDescent="0.55000000000000004">
      <c r="B23" s="163">
        <v>22</v>
      </c>
      <c r="C23" s="5">
        <v>1</v>
      </c>
      <c r="D23" s="20">
        <v>1.1000000000000001</v>
      </c>
      <c r="E23" s="31" t="s">
        <v>46</v>
      </c>
      <c r="F23" s="31" t="s">
        <v>47</v>
      </c>
      <c r="G23" s="471"/>
      <c r="H23" s="178">
        <f t="shared" si="1"/>
        <v>18</v>
      </c>
      <c r="I23" s="179" t="s">
        <v>2033</v>
      </c>
      <c r="J23" s="22">
        <v>76</v>
      </c>
      <c r="K23" s="23" t="s">
        <v>54</v>
      </c>
      <c r="L23" s="7" t="s">
        <v>27</v>
      </c>
      <c r="W23" s="182">
        <v>1</v>
      </c>
    </row>
    <row r="24" spans="2:24" ht="61.8" thickBot="1" x14ac:dyDescent="0.55000000000000004">
      <c r="B24" s="163">
        <v>23</v>
      </c>
      <c r="C24" s="5">
        <v>1</v>
      </c>
      <c r="D24" s="20">
        <v>1.1000000000000001</v>
      </c>
      <c r="E24" s="31" t="s">
        <v>46</v>
      </c>
      <c r="F24" s="5" t="s">
        <v>55</v>
      </c>
      <c r="G24" s="469" t="s">
        <v>56</v>
      </c>
      <c r="H24" s="178">
        <f t="shared" si="1"/>
        <v>19</v>
      </c>
      <c r="I24" s="179" t="s">
        <v>2034</v>
      </c>
      <c r="J24" s="22">
        <v>10000</v>
      </c>
      <c r="K24" s="32" t="s">
        <v>57</v>
      </c>
      <c r="L24" s="7" t="s">
        <v>27</v>
      </c>
      <c r="W24" s="182">
        <v>1</v>
      </c>
    </row>
    <row r="25" spans="2:24" ht="41.4" thickBot="1" x14ac:dyDescent="0.55000000000000004">
      <c r="B25" s="163">
        <v>24</v>
      </c>
      <c r="C25" s="5">
        <v>1</v>
      </c>
      <c r="D25" s="20">
        <v>1.1000000000000001</v>
      </c>
      <c r="E25" s="31" t="s">
        <v>46</v>
      </c>
      <c r="F25" s="5" t="s">
        <v>55</v>
      </c>
      <c r="G25" s="470"/>
      <c r="H25" s="178">
        <f t="shared" si="1"/>
        <v>20</v>
      </c>
      <c r="I25" s="179" t="s">
        <v>2035</v>
      </c>
      <c r="J25" s="22">
        <v>116000</v>
      </c>
      <c r="K25" s="23" t="s">
        <v>58</v>
      </c>
      <c r="L25" s="7" t="s">
        <v>27</v>
      </c>
      <c r="W25" s="182">
        <v>1</v>
      </c>
    </row>
    <row r="26" spans="2:24" ht="26.4" thickBot="1" x14ac:dyDescent="0.55000000000000004">
      <c r="B26" s="163">
        <v>25</v>
      </c>
      <c r="C26" s="5">
        <v>1</v>
      </c>
      <c r="D26" s="20">
        <v>1.1000000000000001</v>
      </c>
      <c r="E26" s="31" t="s">
        <v>46</v>
      </c>
      <c r="F26" s="5" t="s">
        <v>55</v>
      </c>
      <c r="G26" s="470"/>
      <c r="H26" s="178">
        <f t="shared" si="1"/>
        <v>21</v>
      </c>
      <c r="I26" s="179" t="s">
        <v>2036</v>
      </c>
      <c r="J26" s="22">
        <v>120</v>
      </c>
      <c r="K26" s="23" t="s">
        <v>59</v>
      </c>
      <c r="L26" s="7" t="s">
        <v>27</v>
      </c>
      <c r="W26" s="182">
        <v>1</v>
      </c>
    </row>
    <row r="27" spans="2:24" ht="41.4" thickBot="1" x14ac:dyDescent="0.55000000000000004">
      <c r="B27" s="163">
        <v>26</v>
      </c>
      <c r="C27" s="5">
        <v>1</v>
      </c>
      <c r="D27" s="20">
        <v>1.1000000000000001</v>
      </c>
      <c r="E27" s="31" t="s">
        <v>46</v>
      </c>
      <c r="F27" s="5" t="s">
        <v>55</v>
      </c>
      <c r="G27" s="471"/>
      <c r="H27" s="178">
        <f t="shared" si="1"/>
        <v>22</v>
      </c>
      <c r="I27" s="179" t="s">
        <v>2037</v>
      </c>
      <c r="J27" s="22">
        <v>1300</v>
      </c>
      <c r="K27" s="23" t="s">
        <v>60</v>
      </c>
      <c r="L27" s="7" t="s">
        <v>27</v>
      </c>
      <c r="W27" s="182">
        <v>1</v>
      </c>
    </row>
    <row r="28" spans="2:24" ht="26.4" thickBot="1" x14ac:dyDescent="0.55000000000000004">
      <c r="B28" s="163">
        <v>27</v>
      </c>
      <c r="C28" s="5">
        <v>1</v>
      </c>
      <c r="D28" s="20">
        <v>1.1000000000000001</v>
      </c>
      <c r="E28" s="31" t="s">
        <v>46</v>
      </c>
      <c r="F28" s="31" t="s">
        <v>61</v>
      </c>
      <c r="G28" s="469" t="s">
        <v>62</v>
      </c>
      <c r="H28" s="178">
        <f t="shared" si="1"/>
        <v>23</v>
      </c>
      <c r="I28" s="179" t="s">
        <v>2038</v>
      </c>
      <c r="J28" s="22">
        <v>1</v>
      </c>
      <c r="K28" s="23" t="s">
        <v>63</v>
      </c>
      <c r="L28" s="7" t="s">
        <v>27</v>
      </c>
      <c r="W28" s="182">
        <v>1</v>
      </c>
    </row>
    <row r="29" spans="2:24" ht="41.4" thickBot="1" x14ac:dyDescent="0.55000000000000004">
      <c r="B29" s="163">
        <v>28</v>
      </c>
      <c r="C29" s="5">
        <v>1</v>
      </c>
      <c r="D29" s="20">
        <v>1.1000000000000001</v>
      </c>
      <c r="E29" s="31" t="s">
        <v>46</v>
      </c>
      <c r="F29" s="31" t="s">
        <v>61</v>
      </c>
      <c r="G29" s="470"/>
      <c r="H29" s="178">
        <f t="shared" si="1"/>
        <v>24</v>
      </c>
      <c r="I29" s="179" t="s">
        <v>2039</v>
      </c>
      <c r="J29" s="22">
        <v>1</v>
      </c>
      <c r="K29" s="23" t="s">
        <v>64</v>
      </c>
      <c r="L29" s="7" t="s">
        <v>27</v>
      </c>
      <c r="W29" s="182">
        <v>1</v>
      </c>
    </row>
    <row r="30" spans="2:24" ht="41.4" thickBot="1" x14ac:dyDescent="0.55000000000000004">
      <c r="B30" s="163">
        <v>29</v>
      </c>
      <c r="C30" s="5">
        <v>1</v>
      </c>
      <c r="D30" s="20">
        <v>1.1000000000000001</v>
      </c>
      <c r="E30" s="31" t="s">
        <v>46</v>
      </c>
      <c r="F30" s="31" t="s">
        <v>61</v>
      </c>
      <c r="G30" s="471"/>
      <c r="H30" s="178">
        <f t="shared" si="1"/>
        <v>25</v>
      </c>
      <c r="I30" s="179" t="s">
        <v>2040</v>
      </c>
      <c r="J30" s="22">
        <v>1</v>
      </c>
      <c r="K30" s="23" t="s">
        <v>65</v>
      </c>
      <c r="L30" s="7" t="s">
        <v>27</v>
      </c>
      <c r="W30" s="182">
        <v>1</v>
      </c>
    </row>
    <row r="31" spans="2:24" ht="41.4" thickBot="1" x14ac:dyDescent="0.55000000000000004">
      <c r="B31" s="163">
        <v>30</v>
      </c>
      <c r="C31" s="5">
        <v>1</v>
      </c>
      <c r="D31" s="20">
        <v>1.1000000000000001</v>
      </c>
      <c r="E31" s="31" t="s">
        <v>46</v>
      </c>
      <c r="F31" s="5" t="s">
        <v>66</v>
      </c>
      <c r="G31" s="469" t="s">
        <v>67</v>
      </c>
      <c r="H31" s="178">
        <f t="shared" si="1"/>
        <v>26</v>
      </c>
      <c r="I31" s="179" t="s">
        <v>2041</v>
      </c>
      <c r="J31" s="22">
        <v>6500</v>
      </c>
      <c r="K31" s="23" t="s">
        <v>68</v>
      </c>
      <c r="L31" s="7" t="s">
        <v>27</v>
      </c>
      <c r="W31" s="182">
        <v>1</v>
      </c>
    </row>
    <row r="32" spans="2:24" ht="61.8" thickBot="1" x14ac:dyDescent="0.55000000000000004">
      <c r="B32" s="163">
        <v>31</v>
      </c>
      <c r="C32" s="5">
        <v>1</v>
      </c>
      <c r="D32" s="20">
        <v>1.1000000000000001</v>
      </c>
      <c r="E32" s="31" t="s">
        <v>46</v>
      </c>
      <c r="F32" s="5" t="s">
        <v>66</v>
      </c>
      <c r="G32" s="470"/>
      <c r="H32" s="178">
        <f t="shared" si="1"/>
        <v>27</v>
      </c>
      <c r="I32" s="179" t="s">
        <v>2042</v>
      </c>
      <c r="J32" s="22">
        <v>1900</v>
      </c>
      <c r="K32" s="23" t="s">
        <v>69</v>
      </c>
      <c r="L32" s="7" t="s">
        <v>27</v>
      </c>
      <c r="W32" s="182">
        <v>1</v>
      </c>
    </row>
    <row r="33" spans="2:24" ht="41.4" thickBot="1" x14ac:dyDescent="0.55000000000000004">
      <c r="B33" s="163">
        <v>32</v>
      </c>
      <c r="C33" s="5">
        <v>1</v>
      </c>
      <c r="D33" s="20">
        <v>1.1000000000000001</v>
      </c>
      <c r="E33" s="31" t="s">
        <v>46</v>
      </c>
      <c r="F33" s="5" t="s">
        <v>66</v>
      </c>
      <c r="G33" s="470"/>
      <c r="H33" s="178">
        <f t="shared" si="1"/>
        <v>28</v>
      </c>
      <c r="I33" s="179" t="s">
        <v>2043</v>
      </c>
      <c r="J33" s="22">
        <v>6500</v>
      </c>
      <c r="K33" s="23" t="s">
        <v>70</v>
      </c>
      <c r="L33" s="7" t="s">
        <v>27</v>
      </c>
      <c r="W33" s="182">
        <v>1</v>
      </c>
    </row>
    <row r="34" spans="2:24" ht="41.4" thickBot="1" x14ac:dyDescent="0.55000000000000004">
      <c r="B34" s="163">
        <v>33</v>
      </c>
      <c r="C34" s="5">
        <v>1</v>
      </c>
      <c r="D34" s="20">
        <v>1.1000000000000001</v>
      </c>
      <c r="E34" s="31" t="s">
        <v>46</v>
      </c>
      <c r="F34" s="5" t="s">
        <v>66</v>
      </c>
      <c r="G34" s="470"/>
      <c r="H34" s="178">
        <f t="shared" si="1"/>
        <v>29</v>
      </c>
      <c r="I34" s="179" t="s">
        <v>2044</v>
      </c>
      <c r="J34" s="22">
        <v>800</v>
      </c>
      <c r="K34" s="23" t="s">
        <v>71</v>
      </c>
      <c r="L34" s="7" t="s">
        <v>27</v>
      </c>
      <c r="W34" s="182">
        <v>1</v>
      </c>
    </row>
    <row r="35" spans="2:24" ht="82.2" thickBot="1" x14ac:dyDescent="0.55000000000000004">
      <c r="B35" s="163">
        <v>34</v>
      </c>
      <c r="C35" s="5">
        <v>1</v>
      </c>
      <c r="D35" s="20">
        <v>1.1000000000000001</v>
      </c>
      <c r="E35" s="31" t="s">
        <v>46</v>
      </c>
      <c r="F35" s="5" t="s">
        <v>66</v>
      </c>
      <c r="G35" s="470"/>
      <c r="H35" s="178">
        <f t="shared" si="1"/>
        <v>30</v>
      </c>
      <c r="I35" s="179" t="s">
        <v>2045</v>
      </c>
      <c r="J35" s="22">
        <v>100</v>
      </c>
      <c r="K35" s="23" t="s">
        <v>72</v>
      </c>
      <c r="L35" s="7" t="s">
        <v>27</v>
      </c>
      <c r="W35" s="182">
        <v>1</v>
      </c>
    </row>
    <row r="36" spans="2:24" ht="26.4" thickBot="1" x14ac:dyDescent="0.55000000000000004">
      <c r="B36" s="163">
        <v>35</v>
      </c>
      <c r="C36" s="5">
        <v>1</v>
      </c>
      <c r="D36" s="20">
        <v>1.1000000000000001</v>
      </c>
      <c r="E36" s="31" t="s">
        <v>46</v>
      </c>
      <c r="F36" s="5" t="s">
        <v>66</v>
      </c>
      <c r="G36" s="471"/>
      <c r="H36" s="178">
        <f t="shared" si="1"/>
        <v>31</v>
      </c>
      <c r="I36" s="179" t="s">
        <v>2046</v>
      </c>
      <c r="J36" s="22">
        <v>100</v>
      </c>
      <c r="K36" s="23" t="s">
        <v>73</v>
      </c>
      <c r="L36" s="7" t="s">
        <v>27</v>
      </c>
      <c r="W36" s="182">
        <v>1</v>
      </c>
    </row>
    <row r="37" spans="2:24" ht="26.4" thickBot="1" x14ac:dyDescent="0.55000000000000004">
      <c r="B37" s="163">
        <v>36</v>
      </c>
      <c r="G37" s="26" t="s">
        <v>74</v>
      </c>
      <c r="H37" s="33"/>
      <c r="I37" s="28"/>
      <c r="J37" s="29"/>
      <c r="K37" s="30"/>
      <c r="M37" s="173"/>
      <c r="N37" s="173"/>
      <c r="O37" s="173"/>
      <c r="P37" s="173"/>
      <c r="Q37" s="174"/>
      <c r="R37" s="175"/>
      <c r="S37" s="176">
        <v>9</v>
      </c>
      <c r="T37" s="175" t="s">
        <v>2013</v>
      </c>
      <c r="U37" s="176"/>
      <c r="V37" s="175"/>
      <c r="W37" s="177">
        <f>SUM(W38:W67)</f>
        <v>30</v>
      </c>
      <c r="X37" s="175" t="s">
        <v>2015</v>
      </c>
    </row>
    <row r="38" spans="2:24" ht="41.4" thickBot="1" x14ac:dyDescent="0.55000000000000004">
      <c r="B38" s="163">
        <v>37</v>
      </c>
      <c r="C38" s="5">
        <v>1</v>
      </c>
      <c r="D38" s="20">
        <v>1.1000000000000001</v>
      </c>
      <c r="E38" s="21" t="s">
        <v>75</v>
      </c>
      <c r="F38" s="21" t="s">
        <v>76</v>
      </c>
      <c r="G38" s="469" t="s">
        <v>77</v>
      </c>
      <c r="H38" s="178">
        <f>+H36+1</f>
        <v>32</v>
      </c>
      <c r="I38" s="179" t="s">
        <v>2047</v>
      </c>
      <c r="J38" s="22">
        <v>3</v>
      </c>
      <c r="K38" s="23" t="s">
        <v>78</v>
      </c>
      <c r="L38" s="7" t="s">
        <v>27</v>
      </c>
      <c r="W38" s="182">
        <v>1</v>
      </c>
    </row>
    <row r="39" spans="2:24" ht="26.4" thickBot="1" x14ac:dyDescent="0.55000000000000004">
      <c r="B39" s="163">
        <v>38</v>
      </c>
      <c r="C39" s="5">
        <v>1</v>
      </c>
      <c r="D39" s="20">
        <v>1.1000000000000001</v>
      </c>
      <c r="E39" s="21" t="s">
        <v>75</v>
      </c>
      <c r="F39" s="21" t="s">
        <v>76</v>
      </c>
      <c r="G39" s="470"/>
      <c r="H39" s="178">
        <f t="shared" ref="H39:H67" si="2">+H38+1</f>
        <v>33</v>
      </c>
      <c r="I39" s="179" t="s">
        <v>2048</v>
      </c>
      <c r="J39" s="22">
        <v>4</v>
      </c>
      <c r="K39" s="23" t="s">
        <v>79</v>
      </c>
      <c r="L39" s="7" t="s">
        <v>27</v>
      </c>
      <c r="W39" s="182">
        <v>1</v>
      </c>
    </row>
    <row r="40" spans="2:24" ht="26.4" thickBot="1" x14ac:dyDescent="0.55000000000000004">
      <c r="B40" s="163">
        <v>39</v>
      </c>
      <c r="C40" s="5">
        <v>1</v>
      </c>
      <c r="D40" s="20">
        <v>1.1000000000000001</v>
      </c>
      <c r="E40" s="21" t="s">
        <v>75</v>
      </c>
      <c r="F40" s="21" t="s">
        <v>76</v>
      </c>
      <c r="G40" s="470"/>
      <c r="H40" s="178">
        <f t="shared" si="2"/>
        <v>34</v>
      </c>
      <c r="I40" s="179" t="s">
        <v>2049</v>
      </c>
      <c r="J40" s="22">
        <v>500</v>
      </c>
      <c r="K40" s="23" t="s">
        <v>80</v>
      </c>
      <c r="L40" s="7" t="s">
        <v>27</v>
      </c>
      <c r="W40" s="182">
        <v>1</v>
      </c>
    </row>
    <row r="41" spans="2:24" ht="82.2" thickBot="1" x14ac:dyDescent="0.55000000000000004">
      <c r="B41" s="163">
        <v>40</v>
      </c>
      <c r="C41" s="5">
        <v>1</v>
      </c>
      <c r="D41" s="20">
        <v>1.1000000000000001</v>
      </c>
      <c r="E41" s="21" t="s">
        <v>75</v>
      </c>
      <c r="F41" s="21" t="s">
        <v>76</v>
      </c>
      <c r="G41" s="470"/>
      <c r="H41" s="178">
        <f t="shared" si="2"/>
        <v>35</v>
      </c>
      <c r="I41" s="179" t="s">
        <v>2050</v>
      </c>
      <c r="J41" s="22">
        <v>3000</v>
      </c>
      <c r="K41" s="23" t="s">
        <v>81</v>
      </c>
      <c r="L41" s="7" t="s">
        <v>27</v>
      </c>
      <c r="W41" s="182">
        <v>1</v>
      </c>
    </row>
    <row r="42" spans="2:24" ht="26.4" thickBot="1" x14ac:dyDescent="0.55000000000000004">
      <c r="B42" s="163">
        <v>41</v>
      </c>
      <c r="C42" s="5">
        <v>1</v>
      </c>
      <c r="D42" s="20">
        <v>1.1000000000000001</v>
      </c>
      <c r="E42" s="21" t="s">
        <v>75</v>
      </c>
      <c r="F42" s="21" t="s">
        <v>76</v>
      </c>
      <c r="G42" s="471"/>
      <c r="H42" s="178">
        <f t="shared" si="2"/>
        <v>36</v>
      </c>
      <c r="I42" s="179" t="s">
        <v>2051</v>
      </c>
      <c r="J42" s="22">
        <v>70</v>
      </c>
      <c r="K42" s="23" t="s">
        <v>82</v>
      </c>
      <c r="L42" s="7" t="s">
        <v>27</v>
      </c>
      <c r="W42" s="182">
        <v>1</v>
      </c>
    </row>
    <row r="43" spans="2:24" ht="26.4" thickBot="1" x14ac:dyDescent="0.55000000000000004">
      <c r="B43" s="163">
        <v>42</v>
      </c>
      <c r="C43" s="5">
        <v>1</v>
      </c>
      <c r="D43" s="20">
        <v>1.1000000000000001</v>
      </c>
      <c r="E43" s="21" t="s">
        <v>75</v>
      </c>
      <c r="F43" s="5" t="s">
        <v>83</v>
      </c>
      <c r="G43" s="469" t="s">
        <v>84</v>
      </c>
      <c r="H43" s="178">
        <f t="shared" si="2"/>
        <v>37</v>
      </c>
      <c r="I43" s="179" t="s">
        <v>2052</v>
      </c>
      <c r="J43" s="22">
        <v>100</v>
      </c>
      <c r="K43" s="23" t="s">
        <v>85</v>
      </c>
      <c r="L43" s="7" t="s">
        <v>27</v>
      </c>
      <c r="W43" s="182">
        <v>1</v>
      </c>
    </row>
    <row r="44" spans="2:24" ht="41.4" thickBot="1" x14ac:dyDescent="0.55000000000000004">
      <c r="B44" s="163">
        <v>43</v>
      </c>
      <c r="C44" s="5">
        <v>1</v>
      </c>
      <c r="D44" s="20">
        <v>1.1000000000000001</v>
      </c>
      <c r="E44" s="21" t="s">
        <v>75</v>
      </c>
      <c r="F44" s="5" t="s">
        <v>83</v>
      </c>
      <c r="G44" s="471"/>
      <c r="H44" s="178">
        <f t="shared" si="2"/>
        <v>38</v>
      </c>
      <c r="I44" s="179" t="s">
        <v>2053</v>
      </c>
      <c r="J44" s="22">
        <v>100</v>
      </c>
      <c r="K44" s="23" t="s">
        <v>86</v>
      </c>
      <c r="L44" s="7" t="s">
        <v>27</v>
      </c>
      <c r="W44" s="182">
        <v>1</v>
      </c>
    </row>
    <row r="45" spans="2:24" ht="41.4" thickBot="1" x14ac:dyDescent="0.55000000000000004">
      <c r="B45" s="163">
        <v>44</v>
      </c>
      <c r="C45" s="5">
        <v>1</v>
      </c>
      <c r="D45" s="20">
        <v>1.1000000000000001</v>
      </c>
      <c r="E45" s="21" t="s">
        <v>75</v>
      </c>
      <c r="F45" s="21" t="s">
        <v>87</v>
      </c>
      <c r="G45" s="469" t="s">
        <v>88</v>
      </c>
      <c r="H45" s="178">
        <f t="shared" si="2"/>
        <v>39</v>
      </c>
      <c r="I45" s="179" t="s">
        <v>2054</v>
      </c>
      <c r="J45" s="22">
        <v>100</v>
      </c>
      <c r="K45" s="23" t="s">
        <v>89</v>
      </c>
      <c r="L45" s="7" t="s">
        <v>27</v>
      </c>
      <c r="W45" s="182">
        <v>1</v>
      </c>
    </row>
    <row r="46" spans="2:24" ht="26.4" thickBot="1" x14ac:dyDescent="0.55000000000000004">
      <c r="B46" s="163">
        <v>45</v>
      </c>
      <c r="C46" s="5">
        <v>1</v>
      </c>
      <c r="D46" s="20">
        <v>1.1000000000000001</v>
      </c>
      <c r="E46" s="21" t="s">
        <v>75</v>
      </c>
      <c r="F46" s="21" t="s">
        <v>87</v>
      </c>
      <c r="G46" s="470"/>
      <c r="H46" s="178">
        <f t="shared" si="2"/>
        <v>40</v>
      </c>
      <c r="I46" s="179" t="s">
        <v>2055</v>
      </c>
      <c r="J46" s="22">
        <v>150</v>
      </c>
      <c r="K46" s="23" t="s">
        <v>90</v>
      </c>
      <c r="L46" s="7" t="s">
        <v>27</v>
      </c>
      <c r="W46" s="182">
        <v>1</v>
      </c>
    </row>
    <row r="47" spans="2:24" ht="47.4" customHeight="1" thickBot="1" x14ac:dyDescent="0.55000000000000004">
      <c r="B47" s="163">
        <v>46</v>
      </c>
      <c r="C47" s="5">
        <v>1</v>
      </c>
      <c r="D47" s="20">
        <v>1.1000000000000001</v>
      </c>
      <c r="E47" s="21" t="s">
        <v>75</v>
      </c>
      <c r="F47" s="21" t="s">
        <v>87</v>
      </c>
      <c r="G47" s="470"/>
      <c r="H47" s="178">
        <f t="shared" si="2"/>
        <v>41</v>
      </c>
      <c r="I47" s="179" t="s">
        <v>2056</v>
      </c>
      <c r="J47" s="22">
        <v>3</v>
      </c>
      <c r="K47" s="23" t="s">
        <v>91</v>
      </c>
      <c r="L47" s="7" t="s">
        <v>27</v>
      </c>
      <c r="W47" s="182">
        <v>1</v>
      </c>
    </row>
    <row r="48" spans="2:24" ht="53.4" customHeight="1" thickBot="1" x14ac:dyDescent="0.55000000000000004">
      <c r="B48" s="163">
        <v>47</v>
      </c>
      <c r="C48" s="5">
        <v>1</v>
      </c>
      <c r="D48" s="20">
        <v>1.1000000000000001</v>
      </c>
      <c r="E48" s="21" t="s">
        <v>75</v>
      </c>
      <c r="F48" s="21" t="s">
        <v>87</v>
      </c>
      <c r="G48" s="470"/>
      <c r="H48" s="178">
        <f t="shared" si="2"/>
        <v>42</v>
      </c>
      <c r="I48" s="179" t="s">
        <v>2057</v>
      </c>
      <c r="J48" s="22">
        <v>150</v>
      </c>
      <c r="K48" s="23" t="s">
        <v>92</v>
      </c>
      <c r="L48" s="7" t="s">
        <v>27</v>
      </c>
      <c r="W48" s="182">
        <v>1</v>
      </c>
    </row>
    <row r="49" spans="2:23" ht="41.4" thickBot="1" x14ac:dyDescent="0.55000000000000004">
      <c r="B49" s="163">
        <v>48</v>
      </c>
      <c r="C49" s="5">
        <v>1</v>
      </c>
      <c r="D49" s="20">
        <v>1.1000000000000001</v>
      </c>
      <c r="E49" s="21" t="s">
        <v>75</v>
      </c>
      <c r="F49" s="21" t="s">
        <v>87</v>
      </c>
      <c r="G49" s="471"/>
      <c r="H49" s="178">
        <f t="shared" si="2"/>
        <v>43</v>
      </c>
      <c r="I49" s="179" t="s">
        <v>2058</v>
      </c>
      <c r="J49" s="22">
        <v>102</v>
      </c>
      <c r="K49" s="23" t="s">
        <v>93</v>
      </c>
      <c r="L49" s="7" t="s">
        <v>27</v>
      </c>
      <c r="W49" s="182">
        <v>1</v>
      </c>
    </row>
    <row r="50" spans="2:23" ht="41.4" thickBot="1" x14ac:dyDescent="0.55000000000000004">
      <c r="B50" s="163">
        <v>49</v>
      </c>
      <c r="C50" s="5">
        <v>1</v>
      </c>
      <c r="D50" s="20">
        <v>1.1000000000000001</v>
      </c>
      <c r="E50" s="21" t="s">
        <v>75</v>
      </c>
      <c r="F50" s="5" t="s">
        <v>94</v>
      </c>
      <c r="G50" s="469" t="s">
        <v>95</v>
      </c>
      <c r="H50" s="178">
        <f t="shared" si="2"/>
        <v>44</v>
      </c>
      <c r="I50" s="179" t="s">
        <v>2059</v>
      </c>
      <c r="J50" s="22">
        <v>150</v>
      </c>
      <c r="K50" s="23" t="s">
        <v>96</v>
      </c>
      <c r="L50" s="7" t="s">
        <v>27</v>
      </c>
      <c r="W50" s="182">
        <v>1</v>
      </c>
    </row>
    <row r="51" spans="2:23" ht="41.4" thickBot="1" x14ac:dyDescent="0.55000000000000004">
      <c r="B51" s="163">
        <v>50</v>
      </c>
      <c r="C51" s="5">
        <v>1</v>
      </c>
      <c r="D51" s="20">
        <v>1.1000000000000001</v>
      </c>
      <c r="E51" s="21" t="s">
        <v>75</v>
      </c>
      <c r="F51" s="5" t="s">
        <v>94</v>
      </c>
      <c r="G51" s="470"/>
      <c r="H51" s="178">
        <f t="shared" si="2"/>
        <v>45</v>
      </c>
      <c r="I51" s="179" t="s">
        <v>2060</v>
      </c>
      <c r="J51" s="22">
        <v>100</v>
      </c>
      <c r="K51" s="23" t="s">
        <v>97</v>
      </c>
      <c r="L51" s="7" t="s">
        <v>27</v>
      </c>
      <c r="W51" s="182">
        <v>1</v>
      </c>
    </row>
    <row r="52" spans="2:23" ht="41.4" customHeight="1" thickBot="1" x14ac:dyDescent="0.55000000000000004">
      <c r="B52" s="163">
        <v>51</v>
      </c>
      <c r="C52" s="5">
        <v>1</v>
      </c>
      <c r="D52" s="20">
        <v>1.1000000000000001</v>
      </c>
      <c r="E52" s="21" t="s">
        <v>75</v>
      </c>
      <c r="F52" s="5" t="s">
        <v>94</v>
      </c>
      <c r="G52" s="471"/>
      <c r="H52" s="178">
        <f t="shared" si="2"/>
        <v>46</v>
      </c>
      <c r="I52" s="179" t="s">
        <v>2061</v>
      </c>
      <c r="J52" s="22">
        <v>100</v>
      </c>
      <c r="K52" s="23" t="s">
        <v>98</v>
      </c>
      <c r="L52" s="7" t="s">
        <v>27</v>
      </c>
      <c r="W52" s="182">
        <v>1</v>
      </c>
    </row>
    <row r="53" spans="2:23" ht="26.4" customHeight="1" thickBot="1" x14ac:dyDescent="0.55000000000000004">
      <c r="B53" s="163">
        <v>52</v>
      </c>
      <c r="C53" s="5">
        <v>1</v>
      </c>
      <c r="D53" s="20">
        <v>1.1000000000000001</v>
      </c>
      <c r="E53" s="21" t="s">
        <v>75</v>
      </c>
      <c r="F53" s="21" t="s">
        <v>99</v>
      </c>
      <c r="G53" s="469" t="s">
        <v>100</v>
      </c>
      <c r="H53" s="178">
        <f t="shared" si="2"/>
        <v>47</v>
      </c>
      <c r="I53" s="179" t="s">
        <v>2062</v>
      </c>
      <c r="J53" s="22">
        <v>100</v>
      </c>
      <c r="K53" s="23" t="s">
        <v>101</v>
      </c>
      <c r="L53" s="7" t="s">
        <v>27</v>
      </c>
      <c r="W53" s="182">
        <v>1</v>
      </c>
    </row>
    <row r="54" spans="2:23" ht="41.4" thickBot="1" x14ac:dyDescent="0.55000000000000004">
      <c r="B54" s="163">
        <v>53</v>
      </c>
      <c r="C54" s="5">
        <v>1</v>
      </c>
      <c r="D54" s="20">
        <v>1.1000000000000001</v>
      </c>
      <c r="E54" s="21" t="s">
        <v>75</v>
      </c>
      <c r="F54" s="21" t="s">
        <v>99</v>
      </c>
      <c r="G54" s="470"/>
      <c r="H54" s="178">
        <f t="shared" si="2"/>
        <v>48</v>
      </c>
      <c r="I54" s="179" t="s">
        <v>2063</v>
      </c>
      <c r="J54" s="22">
        <v>100</v>
      </c>
      <c r="K54" s="23" t="s">
        <v>102</v>
      </c>
      <c r="L54" s="7" t="s">
        <v>27</v>
      </c>
      <c r="W54" s="182">
        <v>1</v>
      </c>
    </row>
    <row r="55" spans="2:23" ht="61.8" thickBot="1" x14ac:dyDescent="0.55000000000000004">
      <c r="B55" s="163">
        <v>54</v>
      </c>
      <c r="C55" s="5">
        <v>1</v>
      </c>
      <c r="D55" s="20">
        <v>1.1000000000000001</v>
      </c>
      <c r="E55" s="21" t="s">
        <v>75</v>
      </c>
      <c r="F55" s="21" t="s">
        <v>99</v>
      </c>
      <c r="G55" s="470"/>
      <c r="H55" s="178">
        <f t="shared" si="2"/>
        <v>49</v>
      </c>
      <c r="I55" s="179" t="s">
        <v>2064</v>
      </c>
      <c r="J55" s="22">
        <v>100</v>
      </c>
      <c r="K55" s="32" t="s">
        <v>103</v>
      </c>
      <c r="L55" s="7" t="s">
        <v>27</v>
      </c>
      <c r="W55" s="182">
        <v>1</v>
      </c>
    </row>
    <row r="56" spans="2:23" ht="61.8" thickBot="1" x14ac:dyDescent="0.55000000000000004">
      <c r="B56" s="163">
        <v>55</v>
      </c>
      <c r="C56" s="5">
        <v>1</v>
      </c>
      <c r="D56" s="20">
        <v>1.1000000000000001</v>
      </c>
      <c r="E56" s="21" t="s">
        <v>75</v>
      </c>
      <c r="F56" s="21" t="s">
        <v>99</v>
      </c>
      <c r="G56" s="470"/>
      <c r="H56" s="178">
        <f t="shared" si="2"/>
        <v>50</v>
      </c>
      <c r="I56" s="179" t="s">
        <v>2065</v>
      </c>
      <c r="J56" s="22">
        <v>90</v>
      </c>
      <c r="K56" s="23" t="s">
        <v>104</v>
      </c>
      <c r="L56" s="7" t="s">
        <v>27</v>
      </c>
      <c r="W56" s="182">
        <v>1</v>
      </c>
    </row>
    <row r="57" spans="2:23" ht="61.8" thickBot="1" x14ac:dyDescent="0.55000000000000004">
      <c r="B57" s="163">
        <v>56</v>
      </c>
      <c r="C57" s="5">
        <v>1</v>
      </c>
      <c r="D57" s="20">
        <v>1.1000000000000001</v>
      </c>
      <c r="E57" s="21" t="s">
        <v>75</v>
      </c>
      <c r="F57" s="21" t="s">
        <v>99</v>
      </c>
      <c r="G57" s="471"/>
      <c r="H57" s="178">
        <f t="shared" si="2"/>
        <v>51</v>
      </c>
      <c r="I57" s="179" t="s">
        <v>2066</v>
      </c>
      <c r="J57" s="22">
        <v>50</v>
      </c>
      <c r="K57" s="23" t="s">
        <v>105</v>
      </c>
      <c r="L57" s="7" t="s">
        <v>27</v>
      </c>
      <c r="W57" s="182">
        <v>1</v>
      </c>
    </row>
    <row r="58" spans="2:23" ht="41.4" thickBot="1" x14ac:dyDescent="0.55000000000000004">
      <c r="B58" s="163">
        <v>57</v>
      </c>
      <c r="C58" s="5">
        <v>1</v>
      </c>
      <c r="D58" s="20">
        <v>1.1000000000000001</v>
      </c>
      <c r="E58" s="21" t="s">
        <v>75</v>
      </c>
      <c r="F58" s="5" t="s">
        <v>106</v>
      </c>
      <c r="G58" s="469" t="s">
        <v>107</v>
      </c>
      <c r="H58" s="178">
        <f t="shared" si="2"/>
        <v>52</v>
      </c>
      <c r="I58" s="179" t="s">
        <v>2067</v>
      </c>
      <c r="J58" s="22">
        <v>100</v>
      </c>
      <c r="K58" s="23" t="s">
        <v>108</v>
      </c>
      <c r="L58" s="7" t="s">
        <v>27</v>
      </c>
      <c r="W58" s="182">
        <v>1</v>
      </c>
    </row>
    <row r="59" spans="2:23" ht="41.4" thickBot="1" x14ac:dyDescent="0.55000000000000004">
      <c r="B59" s="163">
        <v>58</v>
      </c>
      <c r="C59" s="5">
        <v>1</v>
      </c>
      <c r="D59" s="20">
        <v>1.1000000000000001</v>
      </c>
      <c r="E59" s="21" t="s">
        <v>75</v>
      </c>
      <c r="F59" s="5" t="s">
        <v>106</v>
      </c>
      <c r="G59" s="470"/>
      <c r="H59" s="178">
        <f t="shared" si="2"/>
        <v>53</v>
      </c>
      <c r="I59" s="179" t="s">
        <v>2068</v>
      </c>
      <c r="J59" s="22">
        <v>100</v>
      </c>
      <c r="K59" s="23" t="s">
        <v>109</v>
      </c>
      <c r="L59" s="7" t="s">
        <v>27</v>
      </c>
      <c r="W59" s="182">
        <v>1</v>
      </c>
    </row>
    <row r="60" spans="2:23" ht="41.4" thickBot="1" x14ac:dyDescent="0.55000000000000004">
      <c r="B60" s="163">
        <v>59</v>
      </c>
      <c r="C60" s="5">
        <v>1</v>
      </c>
      <c r="D60" s="20">
        <v>1.1000000000000001</v>
      </c>
      <c r="E60" s="21" t="s">
        <v>75</v>
      </c>
      <c r="F60" s="5" t="s">
        <v>106</v>
      </c>
      <c r="G60" s="471"/>
      <c r="H60" s="178">
        <f t="shared" si="2"/>
        <v>54</v>
      </c>
      <c r="I60" s="179" t="s">
        <v>2069</v>
      </c>
      <c r="J60" s="22">
        <v>117</v>
      </c>
      <c r="K60" s="23" t="s">
        <v>110</v>
      </c>
      <c r="L60" s="7" t="s">
        <v>27</v>
      </c>
      <c r="W60" s="182">
        <v>1</v>
      </c>
    </row>
    <row r="61" spans="2:23" ht="41.4" thickBot="1" x14ac:dyDescent="0.55000000000000004">
      <c r="B61" s="163">
        <v>60</v>
      </c>
      <c r="C61" s="5">
        <v>1</v>
      </c>
      <c r="D61" s="20">
        <v>1.1000000000000001</v>
      </c>
      <c r="E61" s="21" t="s">
        <v>75</v>
      </c>
      <c r="F61" s="21" t="s">
        <v>111</v>
      </c>
      <c r="G61" s="142" t="s">
        <v>112</v>
      </c>
      <c r="H61" s="178">
        <f t="shared" si="2"/>
        <v>55</v>
      </c>
      <c r="I61" s="179" t="s">
        <v>2070</v>
      </c>
      <c r="J61" s="22">
        <v>1</v>
      </c>
      <c r="K61" s="23" t="s">
        <v>113</v>
      </c>
      <c r="L61" s="7" t="s">
        <v>27</v>
      </c>
      <c r="W61" s="182">
        <v>1</v>
      </c>
    </row>
    <row r="62" spans="2:23" ht="41.4" thickBot="1" x14ac:dyDescent="0.55000000000000004">
      <c r="B62" s="163">
        <v>61</v>
      </c>
      <c r="C62" s="5">
        <v>1</v>
      </c>
      <c r="D62" s="20">
        <v>1.1000000000000001</v>
      </c>
      <c r="E62" s="21" t="s">
        <v>75</v>
      </c>
      <c r="F62" s="5" t="s">
        <v>114</v>
      </c>
      <c r="G62" s="469" t="s">
        <v>115</v>
      </c>
      <c r="H62" s="178">
        <f t="shared" si="2"/>
        <v>56</v>
      </c>
      <c r="I62" s="179" t="s">
        <v>2071</v>
      </c>
      <c r="J62" s="22">
        <v>100</v>
      </c>
      <c r="K62" s="23" t="s">
        <v>116</v>
      </c>
      <c r="L62" s="7" t="s">
        <v>27</v>
      </c>
      <c r="W62" s="182">
        <v>1</v>
      </c>
    </row>
    <row r="63" spans="2:23" ht="41.4" thickBot="1" x14ac:dyDescent="0.55000000000000004">
      <c r="B63" s="163">
        <v>62</v>
      </c>
      <c r="C63" s="5">
        <v>1</v>
      </c>
      <c r="D63" s="20">
        <v>1.1000000000000001</v>
      </c>
      <c r="E63" s="21" t="s">
        <v>75</v>
      </c>
      <c r="F63" s="5" t="s">
        <v>114</v>
      </c>
      <c r="G63" s="471"/>
      <c r="H63" s="178">
        <f t="shared" si="2"/>
        <v>57</v>
      </c>
      <c r="I63" s="179" t="s">
        <v>2072</v>
      </c>
      <c r="J63" s="22">
        <v>100</v>
      </c>
      <c r="K63" s="32" t="s">
        <v>117</v>
      </c>
      <c r="L63" s="7" t="s">
        <v>27</v>
      </c>
      <c r="W63" s="182">
        <v>1</v>
      </c>
    </row>
    <row r="64" spans="2:23" ht="41.4" thickBot="1" x14ac:dyDescent="0.55000000000000004">
      <c r="B64" s="163">
        <v>63</v>
      </c>
      <c r="C64" s="5">
        <v>1</v>
      </c>
      <c r="D64" s="20">
        <v>1.1000000000000001</v>
      </c>
      <c r="E64" s="21" t="s">
        <v>75</v>
      </c>
      <c r="F64" s="21" t="s">
        <v>118</v>
      </c>
      <c r="G64" s="469" t="s">
        <v>119</v>
      </c>
      <c r="H64" s="178">
        <f t="shared" si="2"/>
        <v>58</v>
      </c>
      <c r="I64" s="179" t="s">
        <v>2073</v>
      </c>
      <c r="J64" s="22">
        <v>20</v>
      </c>
      <c r="K64" s="23" t="s">
        <v>120</v>
      </c>
      <c r="L64" s="7" t="s">
        <v>27</v>
      </c>
      <c r="W64" s="182">
        <v>1</v>
      </c>
    </row>
    <row r="65" spans="2:24" ht="41.4" thickBot="1" x14ac:dyDescent="0.55000000000000004">
      <c r="B65" s="163">
        <v>64</v>
      </c>
      <c r="C65" s="5">
        <v>1</v>
      </c>
      <c r="D65" s="20">
        <v>1.1000000000000001</v>
      </c>
      <c r="E65" s="21" t="s">
        <v>75</v>
      </c>
      <c r="F65" s="21" t="s">
        <v>118</v>
      </c>
      <c r="G65" s="470"/>
      <c r="H65" s="178">
        <f t="shared" si="2"/>
        <v>59</v>
      </c>
      <c r="I65" s="179" t="s">
        <v>2074</v>
      </c>
      <c r="J65" s="22">
        <v>1</v>
      </c>
      <c r="K65" s="23" t="s">
        <v>121</v>
      </c>
      <c r="L65" s="7" t="s">
        <v>27</v>
      </c>
      <c r="W65" s="182">
        <v>1</v>
      </c>
    </row>
    <row r="66" spans="2:24" ht="61.8" thickBot="1" x14ac:dyDescent="0.55000000000000004">
      <c r="B66" s="163">
        <v>65</v>
      </c>
      <c r="C66" s="5">
        <v>1</v>
      </c>
      <c r="D66" s="20">
        <v>1.1000000000000001</v>
      </c>
      <c r="E66" s="21" t="s">
        <v>75</v>
      </c>
      <c r="F66" s="21" t="s">
        <v>118</v>
      </c>
      <c r="G66" s="470"/>
      <c r="H66" s="178">
        <f t="shared" si="2"/>
        <v>60</v>
      </c>
      <c r="I66" s="179" t="s">
        <v>2075</v>
      </c>
      <c r="J66" s="22">
        <v>20</v>
      </c>
      <c r="K66" s="23" t="s">
        <v>122</v>
      </c>
      <c r="L66" s="7" t="s">
        <v>27</v>
      </c>
      <c r="W66" s="182">
        <v>1</v>
      </c>
    </row>
    <row r="67" spans="2:24" ht="41.4" thickBot="1" x14ac:dyDescent="0.55000000000000004">
      <c r="B67" s="163">
        <v>66</v>
      </c>
      <c r="C67" s="5">
        <v>1</v>
      </c>
      <c r="D67" s="20">
        <v>1.1000000000000001</v>
      </c>
      <c r="E67" s="21" t="s">
        <v>75</v>
      </c>
      <c r="F67" s="21" t="s">
        <v>118</v>
      </c>
      <c r="G67" s="471"/>
      <c r="H67" s="178">
        <f t="shared" si="2"/>
        <v>61</v>
      </c>
      <c r="I67" s="179" t="s">
        <v>2076</v>
      </c>
      <c r="J67" s="22">
        <v>100</v>
      </c>
      <c r="K67" s="23" t="s">
        <v>123</v>
      </c>
      <c r="L67" s="7" t="s">
        <v>27</v>
      </c>
      <c r="W67" s="182">
        <v>1</v>
      </c>
    </row>
    <row r="68" spans="2:24" ht="26.4" thickBot="1" x14ac:dyDescent="0.55000000000000004">
      <c r="B68" s="163">
        <v>67</v>
      </c>
      <c r="G68" s="26" t="s">
        <v>124</v>
      </c>
      <c r="H68" s="27"/>
      <c r="I68" s="28"/>
      <c r="J68" s="29"/>
      <c r="K68" s="30"/>
      <c r="M68" s="173"/>
      <c r="N68" s="173"/>
      <c r="O68" s="173"/>
      <c r="P68" s="173"/>
      <c r="Q68" s="174"/>
      <c r="R68" s="175"/>
      <c r="S68" s="176">
        <v>3</v>
      </c>
      <c r="T68" s="175" t="s">
        <v>2013</v>
      </c>
      <c r="U68" s="176"/>
      <c r="V68" s="175"/>
      <c r="W68" s="177">
        <f>SUM(W69:W79)</f>
        <v>11</v>
      </c>
      <c r="X68" s="175" t="s">
        <v>2015</v>
      </c>
    </row>
    <row r="69" spans="2:24" ht="61.8" thickBot="1" x14ac:dyDescent="0.55000000000000004">
      <c r="B69" s="163">
        <v>68</v>
      </c>
      <c r="C69" s="5">
        <v>1</v>
      </c>
      <c r="D69" s="20">
        <v>1.1000000000000001</v>
      </c>
      <c r="E69" s="31" t="s">
        <v>125</v>
      </c>
      <c r="F69" s="31" t="s">
        <v>126</v>
      </c>
      <c r="G69" s="469" t="s">
        <v>127</v>
      </c>
      <c r="H69" s="178">
        <f>+H67+1</f>
        <v>62</v>
      </c>
      <c r="I69" s="179" t="s">
        <v>2077</v>
      </c>
      <c r="J69" s="22">
        <v>10000</v>
      </c>
      <c r="K69" s="23" t="s">
        <v>128</v>
      </c>
      <c r="L69" s="7" t="s">
        <v>27</v>
      </c>
      <c r="W69" s="182">
        <v>1</v>
      </c>
    </row>
    <row r="70" spans="2:24" ht="61.8" thickBot="1" x14ac:dyDescent="0.55000000000000004">
      <c r="B70" s="163">
        <v>69</v>
      </c>
      <c r="C70" s="5">
        <v>1</v>
      </c>
      <c r="D70" s="20">
        <v>1.1000000000000001</v>
      </c>
      <c r="E70" s="31" t="s">
        <v>125</v>
      </c>
      <c r="F70" s="31" t="s">
        <v>126</v>
      </c>
      <c r="G70" s="470"/>
      <c r="H70" s="178">
        <f t="shared" ref="H70:H79" si="3">+H69+1</f>
        <v>63</v>
      </c>
      <c r="I70" s="179" t="s">
        <v>2078</v>
      </c>
      <c r="J70" s="22">
        <v>1</v>
      </c>
      <c r="K70" s="23" t="s">
        <v>129</v>
      </c>
      <c r="L70" s="7" t="s">
        <v>27</v>
      </c>
      <c r="W70" s="182">
        <v>1</v>
      </c>
    </row>
    <row r="71" spans="2:24" ht="26.4" thickBot="1" x14ac:dyDescent="0.55000000000000004">
      <c r="B71" s="163">
        <v>70</v>
      </c>
      <c r="C71" s="5">
        <v>1</v>
      </c>
      <c r="D71" s="20">
        <v>1.1000000000000001</v>
      </c>
      <c r="E71" s="31" t="s">
        <v>125</v>
      </c>
      <c r="F71" s="31" t="s">
        <v>126</v>
      </c>
      <c r="G71" s="470"/>
      <c r="H71" s="178">
        <f t="shared" si="3"/>
        <v>64</v>
      </c>
      <c r="I71" s="179" t="s">
        <v>2079</v>
      </c>
      <c r="J71" s="22">
        <v>1</v>
      </c>
      <c r="K71" s="23" t="s">
        <v>130</v>
      </c>
      <c r="L71" s="7" t="s">
        <v>27</v>
      </c>
      <c r="W71" s="182">
        <v>1</v>
      </c>
    </row>
    <row r="72" spans="2:24" ht="26.4" thickBot="1" x14ac:dyDescent="0.55000000000000004">
      <c r="B72" s="163">
        <v>71</v>
      </c>
      <c r="C72" s="5">
        <v>1</v>
      </c>
      <c r="D72" s="20">
        <v>1.1000000000000001</v>
      </c>
      <c r="E72" s="31" t="s">
        <v>125</v>
      </c>
      <c r="F72" s="31" t="s">
        <v>126</v>
      </c>
      <c r="G72" s="470"/>
      <c r="H72" s="178">
        <f t="shared" si="3"/>
        <v>65</v>
      </c>
      <c r="I72" s="179" t="s">
        <v>2080</v>
      </c>
      <c r="J72" s="22">
        <v>1</v>
      </c>
      <c r="K72" s="23" t="s">
        <v>131</v>
      </c>
      <c r="L72" s="7" t="s">
        <v>27</v>
      </c>
      <c r="W72" s="182">
        <v>1</v>
      </c>
    </row>
    <row r="73" spans="2:24" ht="26.4" thickBot="1" x14ac:dyDescent="0.55000000000000004">
      <c r="B73" s="163">
        <v>72</v>
      </c>
      <c r="C73" s="5">
        <v>1</v>
      </c>
      <c r="D73" s="20">
        <v>1.1000000000000001</v>
      </c>
      <c r="E73" s="31" t="s">
        <v>125</v>
      </c>
      <c r="F73" s="31" t="s">
        <v>126</v>
      </c>
      <c r="G73" s="470"/>
      <c r="H73" s="178">
        <f t="shared" si="3"/>
        <v>66</v>
      </c>
      <c r="I73" s="179" t="s">
        <v>2081</v>
      </c>
      <c r="J73" s="22">
        <v>5</v>
      </c>
      <c r="K73" s="23" t="s">
        <v>132</v>
      </c>
      <c r="L73" s="7" t="s">
        <v>27</v>
      </c>
      <c r="W73" s="182">
        <v>1</v>
      </c>
    </row>
    <row r="74" spans="2:24" ht="41.4" thickBot="1" x14ac:dyDescent="0.55000000000000004">
      <c r="B74" s="163">
        <v>73</v>
      </c>
      <c r="C74" s="5">
        <v>1</v>
      </c>
      <c r="D74" s="20">
        <v>1.1000000000000001</v>
      </c>
      <c r="E74" s="31" t="s">
        <v>125</v>
      </c>
      <c r="F74" s="31" t="s">
        <v>126</v>
      </c>
      <c r="G74" s="471"/>
      <c r="H74" s="178">
        <f t="shared" si="3"/>
        <v>67</v>
      </c>
      <c r="I74" s="179" t="s">
        <v>2082</v>
      </c>
      <c r="J74" s="22">
        <v>1</v>
      </c>
      <c r="K74" s="23" t="s">
        <v>133</v>
      </c>
      <c r="L74" s="7" t="s">
        <v>27</v>
      </c>
      <c r="W74" s="182">
        <v>1</v>
      </c>
    </row>
    <row r="75" spans="2:24" ht="61.95" customHeight="1" thickBot="1" x14ac:dyDescent="0.55000000000000004">
      <c r="B75" s="163">
        <v>74</v>
      </c>
      <c r="C75" s="5">
        <v>1</v>
      </c>
      <c r="D75" s="20">
        <v>1.1000000000000001</v>
      </c>
      <c r="E75" s="31" t="s">
        <v>125</v>
      </c>
      <c r="F75" s="5" t="s">
        <v>134</v>
      </c>
      <c r="G75" s="469" t="s">
        <v>135</v>
      </c>
      <c r="H75" s="178">
        <f t="shared" si="3"/>
        <v>68</v>
      </c>
      <c r="I75" s="179" t="s">
        <v>2083</v>
      </c>
      <c r="J75" s="22">
        <v>20</v>
      </c>
      <c r="K75" s="23" t="s">
        <v>136</v>
      </c>
      <c r="L75" s="7" t="s">
        <v>27</v>
      </c>
      <c r="W75" s="182">
        <v>1</v>
      </c>
    </row>
    <row r="76" spans="2:24" ht="61.8" thickBot="1" x14ac:dyDescent="0.55000000000000004">
      <c r="B76" s="163">
        <v>75</v>
      </c>
      <c r="C76" s="5">
        <v>1</v>
      </c>
      <c r="D76" s="20">
        <v>1.1000000000000001</v>
      </c>
      <c r="E76" s="31" t="s">
        <v>125</v>
      </c>
      <c r="F76" s="5" t="s">
        <v>134</v>
      </c>
      <c r="G76" s="471"/>
      <c r="H76" s="178">
        <f t="shared" si="3"/>
        <v>69</v>
      </c>
      <c r="I76" s="179" t="s">
        <v>2084</v>
      </c>
      <c r="J76" s="22">
        <v>10</v>
      </c>
      <c r="K76" s="23" t="s">
        <v>137</v>
      </c>
      <c r="L76" s="7" t="s">
        <v>27</v>
      </c>
      <c r="W76" s="182">
        <v>1</v>
      </c>
    </row>
    <row r="77" spans="2:24" ht="41.4" thickBot="1" x14ac:dyDescent="0.55000000000000004">
      <c r="B77" s="163">
        <v>76</v>
      </c>
      <c r="C77" s="5">
        <v>1</v>
      </c>
      <c r="D77" s="20">
        <v>1.1000000000000001</v>
      </c>
      <c r="E77" s="31" t="s">
        <v>125</v>
      </c>
      <c r="F77" s="31" t="s">
        <v>138</v>
      </c>
      <c r="G77" s="469" t="s">
        <v>139</v>
      </c>
      <c r="H77" s="178">
        <f t="shared" si="3"/>
        <v>70</v>
      </c>
      <c r="I77" s="179" t="s">
        <v>2085</v>
      </c>
      <c r="J77" s="22">
        <v>15</v>
      </c>
      <c r="K77" s="23" t="s">
        <v>140</v>
      </c>
      <c r="L77" s="7" t="s">
        <v>27</v>
      </c>
      <c r="W77" s="182">
        <v>1</v>
      </c>
    </row>
    <row r="78" spans="2:24" ht="41.4" thickBot="1" x14ac:dyDescent="0.55000000000000004">
      <c r="B78" s="163">
        <v>77</v>
      </c>
      <c r="C78" s="5">
        <v>1</v>
      </c>
      <c r="D78" s="20">
        <v>1.1000000000000001</v>
      </c>
      <c r="E78" s="31" t="s">
        <v>125</v>
      </c>
      <c r="F78" s="31" t="s">
        <v>138</v>
      </c>
      <c r="G78" s="470"/>
      <c r="H78" s="178">
        <f t="shared" si="3"/>
        <v>71</v>
      </c>
      <c r="I78" s="179" t="s">
        <v>2086</v>
      </c>
      <c r="J78" s="22">
        <v>20</v>
      </c>
      <c r="K78" s="23" t="s">
        <v>141</v>
      </c>
      <c r="L78" s="7" t="s">
        <v>27</v>
      </c>
      <c r="W78" s="182">
        <v>1</v>
      </c>
    </row>
    <row r="79" spans="2:24" ht="41.4" thickBot="1" x14ac:dyDescent="0.55000000000000004">
      <c r="B79" s="163">
        <v>78</v>
      </c>
      <c r="C79" s="5">
        <v>1</v>
      </c>
      <c r="D79" s="20">
        <v>1.1000000000000001</v>
      </c>
      <c r="E79" s="31" t="s">
        <v>125</v>
      </c>
      <c r="F79" s="31" t="s">
        <v>138</v>
      </c>
      <c r="G79" s="471"/>
      <c r="H79" s="178">
        <f t="shared" si="3"/>
        <v>72</v>
      </c>
      <c r="I79" s="179" t="s">
        <v>2087</v>
      </c>
      <c r="J79" s="22">
        <v>100</v>
      </c>
      <c r="K79" s="23" t="s">
        <v>142</v>
      </c>
      <c r="L79" s="7" t="s">
        <v>27</v>
      </c>
      <c r="W79" s="182">
        <v>1</v>
      </c>
    </row>
    <row r="80" spans="2:24" ht="26.4" thickBot="1" x14ac:dyDescent="0.55000000000000004">
      <c r="B80" s="163">
        <v>79</v>
      </c>
      <c r="G80" s="26" t="s">
        <v>143</v>
      </c>
      <c r="H80" s="27"/>
      <c r="I80" s="28"/>
      <c r="J80" s="29"/>
      <c r="K80" s="30"/>
      <c r="M80" s="173"/>
      <c r="N80" s="173"/>
      <c r="O80" s="173"/>
      <c r="P80" s="173"/>
      <c r="Q80" s="174"/>
      <c r="R80" s="175"/>
      <c r="S80" s="176">
        <v>3</v>
      </c>
      <c r="T80" s="175" t="s">
        <v>2013</v>
      </c>
      <c r="U80" s="176"/>
      <c r="V80" s="175"/>
      <c r="W80" s="177">
        <f>SUM(W81:W91)</f>
        <v>11</v>
      </c>
      <c r="X80" s="175" t="s">
        <v>2015</v>
      </c>
    </row>
    <row r="81" spans="2:24" ht="41.4" thickBot="1" x14ac:dyDescent="0.55000000000000004">
      <c r="B81" s="163">
        <v>80</v>
      </c>
      <c r="C81" s="5">
        <v>1</v>
      </c>
      <c r="D81" s="20">
        <v>1.1000000000000001</v>
      </c>
      <c r="E81" s="21" t="s">
        <v>144</v>
      </c>
      <c r="F81" s="21" t="s">
        <v>145</v>
      </c>
      <c r="G81" s="469" t="s">
        <v>146</v>
      </c>
      <c r="H81" s="178">
        <f>+H79+1</f>
        <v>73</v>
      </c>
      <c r="I81" s="179" t="s">
        <v>2088</v>
      </c>
      <c r="J81" s="22">
        <v>100</v>
      </c>
      <c r="K81" s="23" t="s">
        <v>147</v>
      </c>
      <c r="L81" s="7" t="s">
        <v>27</v>
      </c>
      <c r="W81" s="182">
        <v>1</v>
      </c>
    </row>
    <row r="82" spans="2:24" ht="26.4" thickBot="1" x14ac:dyDescent="0.55000000000000004">
      <c r="B82" s="163">
        <v>81</v>
      </c>
      <c r="C82" s="5">
        <v>1</v>
      </c>
      <c r="D82" s="20">
        <v>1.1000000000000001</v>
      </c>
      <c r="E82" s="21" t="s">
        <v>144</v>
      </c>
      <c r="F82" s="21" t="s">
        <v>145</v>
      </c>
      <c r="G82" s="470"/>
      <c r="H82" s="178">
        <f t="shared" ref="H82:H91" si="4">+H81+1</f>
        <v>74</v>
      </c>
      <c r="I82" s="179" t="s">
        <v>2089</v>
      </c>
      <c r="J82" s="22">
        <v>100</v>
      </c>
      <c r="K82" s="23" t="s">
        <v>148</v>
      </c>
      <c r="L82" s="7" t="s">
        <v>27</v>
      </c>
      <c r="W82" s="182">
        <v>1</v>
      </c>
    </row>
    <row r="83" spans="2:24" ht="26.4" thickBot="1" x14ac:dyDescent="0.55000000000000004">
      <c r="B83" s="163">
        <v>82</v>
      </c>
      <c r="C83" s="5">
        <v>1</v>
      </c>
      <c r="D83" s="20">
        <v>1.1000000000000001</v>
      </c>
      <c r="E83" s="21" t="s">
        <v>144</v>
      </c>
      <c r="F83" s="21" t="s">
        <v>145</v>
      </c>
      <c r="G83" s="470"/>
      <c r="H83" s="178">
        <f t="shared" si="4"/>
        <v>75</v>
      </c>
      <c r="I83" s="179" t="s">
        <v>2090</v>
      </c>
      <c r="J83" s="22">
        <v>1</v>
      </c>
      <c r="K83" s="23" t="s">
        <v>149</v>
      </c>
      <c r="L83" s="7" t="s">
        <v>27</v>
      </c>
      <c r="W83" s="182">
        <v>1</v>
      </c>
    </row>
    <row r="84" spans="2:24" ht="41.4" customHeight="1" thickBot="1" x14ac:dyDescent="0.55000000000000004">
      <c r="B84" s="163">
        <v>83</v>
      </c>
      <c r="C84" s="5">
        <v>1</v>
      </c>
      <c r="D84" s="20">
        <v>1.1000000000000001</v>
      </c>
      <c r="E84" s="21" t="s">
        <v>144</v>
      </c>
      <c r="F84" s="21" t="s">
        <v>145</v>
      </c>
      <c r="G84" s="470"/>
      <c r="H84" s="178">
        <f t="shared" si="4"/>
        <v>76</v>
      </c>
      <c r="I84" s="179" t="s">
        <v>2091</v>
      </c>
      <c r="J84" s="22">
        <v>1</v>
      </c>
      <c r="K84" s="23" t="s">
        <v>150</v>
      </c>
      <c r="L84" s="7" t="s">
        <v>27</v>
      </c>
      <c r="W84" s="182">
        <v>1</v>
      </c>
    </row>
    <row r="85" spans="2:24" ht="41.4" thickBot="1" x14ac:dyDescent="0.55000000000000004">
      <c r="B85" s="163">
        <v>84</v>
      </c>
      <c r="C85" s="5">
        <v>1</v>
      </c>
      <c r="D85" s="20">
        <v>1.1000000000000001</v>
      </c>
      <c r="E85" s="21" t="s">
        <v>144</v>
      </c>
      <c r="F85" s="21" t="s">
        <v>145</v>
      </c>
      <c r="G85" s="471"/>
      <c r="H85" s="178">
        <f t="shared" si="4"/>
        <v>77</v>
      </c>
      <c r="I85" s="179" t="s">
        <v>2092</v>
      </c>
      <c r="J85" s="22">
        <v>4</v>
      </c>
      <c r="K85" s="23" t="s">
        <v>151</v>
      </c>
      <c r="L85" s="7" t="s">
        <v>27</v>
      </c>
      <c r="W85" s="182">
        <v>1</v>
      </c>
    </row>
    <row r="86" spans="2:24" ht="41.4" thickBot="1" x14ac:dyDescent="0.55000000000000004">
      <c r="B86" s="163">
        <v>85</v>
      </c>
      <c r="C86" s="5">
        <v>1</v>
      </c>
      <c r="D86" s="20">
        <v>1.1000000000000001</v>
      </c>
      <c r="E86" s="21" t="s">
        <v>144</v>
      </c>
      <c r="F86" s="5" t="s">
        <v>152</v>
      </c>
      <c r="G86" s="469" t="s">
        <v>153</v>
      </c>
      <c r="H86" s="178">
        <f t="shared" si="4"/>
        <v>78</v>
      </c>
      <c r="I86" s="179" t="s">
        <v>2093</v>
      </c>
      <c r="J86" s="22">
        <v>100</v>
      </c>
      <c r="K86" s="23" t="s">
        <v>154</v>
      </c>
      <c r="L86" s="7" t="s">
        <v>27</v>
      </c>
      <c r="W86" s="182">
        <v>1</v>
      </c>
    </row>
    <row r="87" spans="2:24" ht="41.4" thickBot="1" x14ac:dyDescent="0.55000000000000004">
      <c r="B87" s="163">
        <v>86</v>
      </c>
      <c r="C87" s="5">
        <v>1</v>
      </c>
      <c r="D87" s="20">
        <v>1.1000000000000001</v>
      </c>
      <c r="E87" s="21" t="s">
        <v>144</v>
      </c>
      <c r="F87" s="5" t="s">
        <v>152</v>
      </c>
      <c r="G87" s="470"/>
      <c r="H87" s="178">
        <f t="shared" si="4"/>
        <v>79</v>
      </c>
      <c r="I87" s="179" t="s">
        <v>2094</v>
      </c>
      <c r="J87" s="22">
        <v>1</v>
      </c>
      <c r="K87" s="23" t="s">
        <v>155</v>
      </c>
      <c r="L87" s="7" t="s">
        <v>27</v>
      </c>
      <c r="W87" s="182">
        <v>1</v>
      </c>
    </row>
    <row r="88" spans="2:24" ht="41.4" thickBot="1" x14ac:dyDescent="0.55000000000000004">
      <c r="B88" s="163">
        <v>87</v>
      </c>
      <c r="C88" s="5">
        <v>1</v>
      </c>
      <c r="D88" s="20">
        <v>1.1000000000000001</v>
      </c>
      <c r="E88" s="21" t="s">
        <v>144</v>
      </c>
      <c r="F88" s="5" t="s">
        <v>152</v>
      </c>
      <c r="G88" s="470"/>
      <c r="H88" s="178">
        <f t="shared" si="4"/>
        <v>80</v>
      </c>
      <c r="I88" s="179" t="s">
        <v>2095</v>
      </c>
      <c r="J88" s="22">
        <v>100</v>
      </c>
      <c r="K88" s="23" t="s">
        <v>156</v>
      </c>
      <c r="L88" s="7" t="s">
        <v>27</v>
      </c>
      <c r="W88" s="182">
        <v>1</v>
      </c>
    </row>
    <row r="89" spans="2:24" ht="61.8" thickBot="1" x14ac:dyDescent="0.55000000000000004">
      <c r="B89" s="163">
        <v>88</v>
      </c>
      <c r="C89" s="5">
        <v>1</v>
      </c>
      <c r="D89" s="20">
        <v>1.1000000000000001</v>
      </c>
      <c r="E89" s="21" t="s">
        <v>144</v>
      </c>
      <c r="F89" s="5" t="s">
        <v>152</v>
      </c>
      <c r="G89" s="471"/>
      <c r="H89" s="178">
        <f t="shared" si="4"/>
        <v>81</v>
      </c>
      <c r="I89" s="179" t="s">
        <v>2096</v>
      </c>
      <c r="J89" s="22">
        <v>100</v>
      </c>
      <c r="K89" s="23" t="s">
        <v>157</v>
      </c>
      <c r="L89" s="7" t="s">
        <v>27</v>
      </c>
      <c r="W89" s="182">
        <v>1</v>
      </c>
    </row>
    <row r="90" spans="2:24" ht="61.8" thickBot="1" x14ac:dyDescent="0.55000000000000004">
      <c r="B90" s="163">
        <v>89</v>
      </c>
      <c r="C90" s="5">
        <v>1</v>
      </c>
      <c r="D90" s="20">
        <v>1.1000000000000001</v>
      </c>
      <c r="E90" s="21" t="s">
        <v>144</v>
      </c>
      <c r="F90" s="21" t="s">
        <v>158</v>
      </c>
      <c r="G90" s="469" t="s">
        <v>159</v>
      </c>
      <c r="H90" s="178">
        <f t="shared" si="4"/>
        <v>82</v>
      </c>
      <c r="I90" s="179" t="s">
        <v>2097</v>
      </c>
      <c r="J90" s="22">
        <v>100</v>
      </c>
      <c r="K90" s="23" t="s">
        <v>160</v>
      </c>
      <c r="L90" s="7" t="s">
        <v>27</v>
      </c>
      <c r="W90" s="182">
        <v>1</v>
      </c>
    </row>
    <row r="91" spans="2:24" ht="61.8" thickBot="1" x14ac:dyDescent="0.55000000000000004">
      <c r="B91" s="163">
        <v>90</v>
      </c>
      <c r="C91" s="5">
        <v>1</v>
      </c>
      <c r="D91" s="20">
        <v>1.1000000000000001</v>
      </c>
      <c r="E91" s="21" t="s">
        <v>144</v>
      </c>
      <c r="F91" s="21" t="s">
        <v>158</v>
      </c>
      <c r="G91" s="471"/>
      <c r="H91" s="178">
        <f t="shared" si="4"/>
        <v>83</v>
      </c>
      <c r="I91" s="179" t="s">
        <v>2098</v>
      </c>
      <c r="J91" s="22">
        <v>100</v>
      </c>
      <c r="K91" s="23" t="s">
        <v>161</v>
      </c>
      <c r="L91" s="7" t="s">
        <v>27</v>
      </c>
      <c r="W91" s="182">
        <v>1</v>
      </c>
    </row>
    <row r="92" spans="2:24" ht="26.4" thickBot="1" x14ac:dyDescent="0.55000000000000004">
      <c r="B92" s="163">
        <v>91</v>
      </c>
      <c r="G92" s="13" t="s">
        <v>162</v>
      </c>
      <c r="H92" s="14"/>
      <c r="I92" s="14"/>
      <c r="J92" s="13"/>
      <c r="K92" s="13"/>
      <c r="M92" s="168"/>
      <c r="N92" s="168"/>
      <c r="O92" s="168"/>
      <c r="P92" s="168"/>
      <c r="Q92" s="169">
        <v>10</v>
      </c>
      <c r="R92" s="170" t="s">
        <v>2012</v>
      </c>
      <c r="S92" s="171">
        <f>SUM(S93:S154)</f>
        <v>23</v>
      </c>
      <c r="T92" s="170" t="s">
        <v>2013</v>
      </c>
      <c r="U92" s="171">
        <v>30</v>
      </c>
      <c r="V92" s="170" t="s">
        <v>2014</v>
      </c>
      <c r="W92" s="171">
        <f>SUM(W93:W154)/2</f>
        <v>52</v>
      </c>
      <c r="X92" s="170" t="s">
        <v>2015</v>
      </c>
    </row>
    <row r="93" spans="2:24" ht="26.4" thickBot="1" x14ac:dyDescent="0.55000000000000004">
      <c r="B93" s="163">
        <v>92</v>
      </c>
      <c r="G93" s="26" t="s">
        <v>163</v>
      </c>
      <c r="H93" s="33"/>
      <c r="I93" s="28"/>
      <c r="J93" s="29"/>
      <c r="K93" s="30"/>
      <c r="M93" s="173"/>
      <c r="N93" s="173"/>
      <c r="O93" s="173"/>
      <c r="P93" s="173"/>
      <c r="Q93" s="174"/>
      <c r="R93" s="175"/>
      <c r="S93" s="176">
        <v>2</v>
      </c>
      <c r="T93" s="175" t="s">
        <v>2013</v>
      </c>
      <c r="U93" s="176"/>
      <c r="V93" s="175"/>
      <c r="W93" s="177">
        <f>SUM(W94:W98)</f>
        <v>5</v>
      </c>
      <c r="X93" s="175" t="s">
        <v>2015</v>
      </c>
    </row>
    <row r="94" spans="2:24" ht="41.4" thickBot="1" x14ac:dyDescent="0.55000000000000004">
      <c r="B94" s="163">
        <v>93</v>
      </c>
      <c r="C94" s="5">
        <v>1</v>
      </c>
      <c r="D94" s="34">
        <v>1.2</v>
      </c>
      <c r="E94" s="21" t="s">
        <v>164</v>
      </c>
      <c r="F94" s="21" t="s">
        <v>165</v>
      </c>
      <c r="G94" s="469" t="s">
        <v>166</v>
      </c>
      <c r="H94" s="178">
        <f>+H91+1</f>
        <v>84</v>
      </c>
      <c r="I94" s="179" t="s">
        <v>2099</v>
      </c>
      <c r="J94" s="22">
        <v>32</v>
      </c>
      <c r="K94" s="32" t="s">
        <v>167</v>
      </c>
      <c r="L94" s="7" t="s">
        <v>168</v>
      </c>
      <c r="W94" s="182">
        <v>1</v>
      </c>
    </row>
    <row r="95" spans="2:24" ht="41.4" thickBot="1" x14ac:dyDescent="0.55000000000000004">
      <c r="B95" s="163">
        <v>94</v>
      </c>
      <c r="C95" s="5">
        <v>1</v>
      </c>
      <c r="D95" s="34">
        <v>1.2</v>
      </c>
      <c r="E95" s="21" t="s">
        <v>164</v>
      </c>
      <c r="F95" s="21" t="s">
        <v>165</v>
      </c>
      <c r="G95" s="470"/>
      <c r="H95" s="178">
        <f>+H94+1</f>
        <v>85</v>
      </c>
      <c r="I95" s="179" t="s">
        <v>2100</v>
      </c>
      <c r="J95" s="22">
        <v>40</v>
      </c>
      <c r="K95" s="23" t="s">
        <v>169</v>
      </c>
      <c r="L95" s="7" t="s">
        <v>168</v>
      </c>
      <c r="W95" s="182">
        <v>1</v>
      </c>
    </row>
    <row r="96" spans="2:24" ht="41.4" thickBot="1" x14ac:dyDescent="0.55000000000000004">
      <c r="B96" s="163">
        <v>95</v>
      </c>
      <c r="C96" s="5">
        <v>1</v>
      </c>
      <c r="D96" s="34">
        <v>1.2</v>
      </c>
      <c r="E96" s="21" t="s">
        <v>164</v>
      </c>
      <c r="F96" s="21" t="s">
        <v>165</v>
      </c>
      <c r="G96" s="471"/>
      <c r="H96" s="178">
        <f>+H95+1</f>
        <v>86</v>
      </c>
      <c r="I96" s="179" t="s">
        <v>2101</v>
      </c>
      <c r="J96" s="22">
        <v>40</v>
      </c>
      <c r="K96" s="23" t="s">
        <v>170</v>
      </c>
      <c r="L96" s="7" t="s">
        <v>168</v>
      </c>
      <c r="W96" s="182">
        <v>1</v>
      </c>
    </row>
    <row r="97" spans="2:24" ht="41.4" thickBot="1" x14ac:dyDescent="0.55000000000000004">
      <c r="B97" s="163">
        <v>96</v>
      </c>
      <c r="C97" s="5">
        <v>1</v>
      </c>
      <c r="D97" s="34">
        <v>1.2</v>
      </c>
      <c r="E97" s="21" t="s">
        <v>164</v>
      </c>
      <c r="F97" s="5" t="s">
        <v>171</v>
      </c>
      <c r="G97" s="469" t="s">
        <v>172</v>
      </c>
      <c r="H97" s="178">
        <f>+H96+1</f>
        <v>87</v>
      </c>
      <c r="I97" s="179" t="s">
        <v>2102</v>
      </c>
      <c r="J97" s="22">
        <v>39</v>
      </c>
      <c r="K97" s="23" t="s">
        <v>173</v>
      </c>
      <c r="L97" s="7" t="s">
        <v>168</v>
      </c>
      <c r="W97" s="182">
        <v>1</v>
      </c>
    </row>
    <row r="98" spans="2:24" ht="41.4" thickBot="1" x14ac:dyDescent="0.55000000000000004">
      <c r="B98" s="163">
        <v>97</v>
      </c>
      <c r="C98" s="5">
        <v>1</v>
      </c>
      <c r="D98" s="34">
        <v>1.2</v>
      </c>
      <c r="E98" s="21" t="s">
        <v>164</v>
      </c>
      <c r="F98" s="5" t="s">
        <v>171</v>
      </c>
      <c r="G98" s="471"/>
      <c r="H98" s="178">
        <f>+H97+1</f>
        <v>88</v>
      </c>
      <c r="I98" s="179" t="s">
        <v>2103</v>
      </c>
      <c r="J98" s="22">
        <v>39</v>
      </c>
      <c r="K98" s="35" t="s">
        <v>174</v>
      </c>
      <c r="L98" s="7" t="s">
        <v>168</v>
      </c>
      <c r="W98" s="182">
        <v>1</v>
      </c>
    </row>
    <row r="99" spans="2:24" ht="26.4" thickBot="1" x14ac:dyDescent="0.55000000000000004">
      <c r="B99" s="163">
        <v>98</v>
      </c>
      <c r="G99" s="26" t="s">
        <v>175</v>
      </c>
      <c r="H99" s="27"/>
      <c r="I99" s="28"/>
      <c r="J99" s="29"/>
      <c r="K99" s="30"/>
      <c r="M99" s="173"/>
      <c r="N99" s="173"/>
      <c r="O99" s="173"/>
      <c r="P99" s="173"/>
      <c r="Q99" s="174"/>
      <c r="R99" s="175"/>
      <c r="S99" s="176">
        <v>2</v>
      </c>
      <c r="T99" s="175" t="s">
        <v>2013</v>
      </c>
      <c r="U99" s="176"/>
      <c r="V99" s="175"/>
      <c r="W99" s="177">
        <f>SUM(W100:W101)</f>
        <v>2</v>
      </c>
      <c r="X99" s="175" t="s">
        <v>2015</v>
      </c>
    </row>
    <row r="100" spans="2:24" ht="123" thickBot="1" x14ac:dyDescent="0.55000000000000004">
      <c r="B100" s="163">
        <v>99</v>
      </c>
      <c r="C100" s="5">
        <v>1</v>
      </c>
      <c r="D100" s="34">
        <v>1.2</v>
      </c>
      <c r="E100" s="31" t="s">
        <v>176</v>
      </c>
      <c r="F100" s="31" t="s">
        <v>177</v>
      </c>
      <c r="G100" s="142" t="s">
        <v>178</v>
      </c>
      <c r="H100" s="178">
        <f>+H98+1</f>
        <v>89</v>
      </c>
      <c r="I100" s="179" t="s">
        <v>2104</v>
      </c>
      <c r="J100" s="22">
        <v>40</v>
      </c>
      <c r="K100" s="35" t="s">
        <v>179</v>
      </c>
      <c r="L100" s="7" t="s">
        <v>168</v>
      </c>
      <c r="W100" s="182">
        <v>1</v>
      </c>
    </row>
    <row r="101" spans="2:24" ht="82.2" thickBot="1" x14ac:dyDescent="0.55000000000000004">
      <c r="B101" s="163">
        <v>100</v>
      </c>
      <c r="C101" s="5">
        <v>1</v>
      </c>
      <c r="D101" s="34">
        <v>1.2</v>
      </c>
      <c r="E101" s="31" t="s">
        <v>176</v>
      </c>
      <c r="F101" s="36" t="s">
        <v>180</v>
      </c>
      <c r="G101" s="142" t="s">
        <v>181</v>
      </c>
      <c r="H101" s="178">
        <f>+H100+1</f>
        <v>90</v>
      </c>
      <c r="I101" s="179" t="s">
        <v>2105</v>
      </c>
      <c r="J101" s="22">
        <v>10</v>
      </c>
      <c r="K101" s="35" t="s">
        <v>182</v>
      </c>
      <c r="L101" s="7" t="s">
        <v>168</v>
      </c>
      <c r="W101" s="182">
        <v>1</v>
      </c>
    </row>
    <row r="102" spans="2:24" ht="26.4" thickBot="1" x14ac:dyDescent="0.55000000000000004">
      <c r="B102" s="163">
        <v>101</v>
      </c>
      <c r="G102" s="26" t="s">
        <v>183</v>
      </c>
      <c r="H102" s="27"/>
      <c r="I102" s="28"/>
      <c r="J102" s="29"/>
      <c r="K102" s="30"/>
      <c r="M102" s="173"/>
      <c r="N102" s="173"/>
      <c r="O102" s="173"/>
      <c r="P102" s="173"/>
      <c r="Q102" s="174"/>
      <c r="R102" s="175"/>
      <c r="S102" s="176">
        <v>2</v>
      </c>
      <c r="T102" s="175" t="s">
        <v>2013</v>
      </c>
      <c r="U102" s="176"/>
      <c r="V102" s="175"/>
      <c r="W102" s="177">
        <f>SUM(W103:W105)</f>
        <v>3</v>
      </c>
      <c r="X102" s="175" t="s">
        <v>2015</v>
      </c>
    </row>
    <row r="103" spans="2:24" ht="61.8" thickBot="1" x14ac:dyDescent="0.55000000000000004">
      <c r="B103" s="163">
        <v>102</v>
      </c>
      <c r="C103" s="5">
        <v>1</v>
      </c>
      <c r="D103" s="34">
        <v>1.2</v>
      </c>
      <c r="E103" s="21" t="s">
        <v>184</v>
      </c>
      <c r="F103" s="21" t="s">
        <v>185</v>
      </c>
      <c r="G103" s="142" t="s">
        <v>186</v>
      </c>
      <c r="H103" s="178">
        <f>+H101+1</f>
        <v>91</v>
      </c>
      <c r="I103" s="179" t="s">
        <v>2106</v>
      </c>
      <c r="J103" s="22">
        <v>30</v>
      </c>
      <c r="K103" s="37" t="s">
        <v>187</v>
      </c>
      <c r="L103" s="7" t="s">
        <v>168</v>
      </c>
      <c r="W103" s="182">
        <v>1</v>
      </c>
    </row>
    <row r="104" spans="2:24" ht="41.4" customHeight="1" thickBot="1" x14ac:dyDescent="0.55000000000000004">
      <c r="B104" s="163">
        <v>103</v>
      </c>
      <c r="C104" s="5">
        <v>1</v>
      </c>
      <c r="D104" s="34">
        <v>1.2</v>
      </c>
      <c r="E104" s="21" t="s">
        <v>184</v>
      </c>
      <c r="F104" s="5" t="s">
        <v>188</v>
      </c>
      <c r="G104" s="469" t="s">
        <v>189</v>
      </c>
      <c r="H104" s="178">
        <f>+H103+1</f>
        <v>92</v>
      </c>
      <c r="I104" s="179" t="s">
        <v>2107</v>
      </c>
      <c r="J104" s="38">
        <v>1</v>
      </c>
      <c r="K104" s="35" t="s">
        <v>190</v>
      </c>
      <c r="L104" s="7" t="s">
        <v>168</v>
      </c>
      <c r="W104" s="182">
        <v>1</v>
      </c>
    </row>
    <row r="105" spans="2:24" ht="61.8" thickBot="1" x14ac:dyDescent="0.55000000000000004">
      <c r="B105" s="163">
        <v>104</v>
      </c>
      <c r="C105" s="5">
        <v>1</v>
      </c>
      <c r="D105" s="34">
        <v>1.2</v>
      </c>
      <c r="E105" s="21" t="s">
        <v>184</v>
      </c>
      <c r="F105" s="5" t="s">
        <v>188</v>
      </c>
      <c r="G105" s="471"/>
      <c r="H105" s="178">
        <f>+H104+1</f>
        <v>93</v>
      </c>
      <c r="I105" s="179" t="s">
        <v>2108</v>
      </c>
      <c r="J105" s="38">
        <v>1</v>
      </c>
      <c r="K105" s="35" t="s">
        <v>191</v>
      </c>
      <c r="L105" s="7" t="s">
        <v>168</v>
      </c>
      <c r="W105" s="182">
        <v>1</v>
      </c>
    </row>
    <row r="106" spans="2:24" ht="26.4" thickBot="1" x14ac:dyDescent="0.55000000000000004">
      <c r="B106" s="163">
        <v>105</v>
      </c>
      <c r="G106" s="26" t="s">
        <v>192</v>
      </c>
      <c r="H106" s="27"/>
      <c r="I106" s="28"/>
      <c r="J106" s="29"/>
      <c r="K106" s="30"/>
      <c r="M106" s="173"/>
      <c r="N106" s="173"/>
      <c r="O106" s="173"/>
      <c r="P106" s="173"/>
      <c r="Q106" s="174"/>
      <c r="R106" s="175"/>
      <c r="S106" s="176">
        <v>2</v>
      </c>
      <c r="T106" s="175" t="s">
        <v>2013</v>
      </c>
      <c r="U106" s="176"/>
      <c r="V106" s="175"/>
      <c r="W106" s="177">
        <f>SUM(W107:W109)</f>
        <v>3</v>
      </c>
      <c r="X106" s="175" t="s">
        <v>2015</v>
      </c>
    </row>
    <row r="107" spans="2:24" ht="61.8" thickBot="1" x14ac:dyDescent="0.55000000000000004">
      <c r="B107" s="163">
        <v>106</v>
      </c>
      <c r="C107" s="5">
        <v>1</v>
      </c>
      <c r="D107" s="34">
        <v>1.2</v>
      </c>
      <c r="E107" s="31" t="s">
        <v>193</v>
      </c>
      <c r="F107" s="31" t="s">
        <v>194</v>
      </c>
      <c r="G107" s="453" t="s">
        <v>195</v>
      </c>
      <c r="H107" s="178">
        <f>+H105+1</f>
        <v>94</v>
      </c>
      <c r="I107" s="179" t="s">
        <v>2109</v>
      </c>
      <c r="J107" s="38">
        <v>0.2</v>
      </c>
      <c r="K107" s="32" t="s">
        <v>196</v>
      </c>
      <c r="L107" s="7" t="s">
        <v>168</v>
      </c>
      <c r="W107" s="182">
        <v>1</v>
      </c>
    </row>
    <row r="108" spans="2:24" ht="41.4" thickBot="1" x14ac:dyDescent="0.55000000000000004">
      <c r="B108" s="163">
        <v>107</v>
      </c>
      <c r="C108" s="5">
        <v>1</v>
      </c>
      <c r="D108" s="34">
        <v>1.2</v>
      </c>
      <c r="E108" s="31" t="s">
        <v>193</v>
      </c>
      <c r="F108" s="31" t="s">
        <v>194</v>
      </c>
      <c r="G108" s="454"/>
      <c r="H108" s="178">
        <f>+H107+1</f>
        <v>95</v>
      </c>
      <c r="I108" s="179" t="s">
        <v>2110</v>
      </c>
      <c r="J108" s="22" t="s">
        <v>197</v>
      </c>
      <c r="K108" s="35" t="s">
        <v>198</v>
      </c>
      <c r="L108" s="7" t="s">
        <v>168</v>
      </c>
      <c r="W108" s="182">
        <v>1</v>
      </c>
    </row>
    <row r="109" spans="2:24" ht="61.8" thickBot="1" x14ac:dyDescent="0.55000000000000004">
      <c r="B109" s="163">
        <v>110</v>
      </c>
      <c r="C109" s="5">
        <v>1</v>
      </c>
      <c r="D109" s="34">
        <v>1.2</v>
      </c>
      <c r="E109" s="31" t="s">
        <v>193</v>
      </c>
      <c r="F109" s="5" t="s">
        <v>199</v>
      </c>
      <c r="G109" s="138" t="s">
        <v>200</v>
      </c>
      <c r="H109" s="178">
        <f>+H108+1</f>
        <v>96</v>
      </c>
      <c r="I109" s="179" t="s">
        <v>2111</v>
      </c>
      <c r="J109" s="38">
        <v>0.75</v>
      </c>
      <c r="K109" s="23" t="s">
        <v>201</v>
      </c>
      <c r="L109" s="7" t="s">
        <v>168</v>
      </c>
      <c r="W109" s="182">
        <v>1</v>
      </c>
    </row>
    <row r="110" spans="2:24" ht="26.4" thickBot="1" x14ac:dyDescent="0.55000000000000004">
      <c r="B110" s="163">
        <v>111</v>
      </c>
      <c r="G110" s="26" t="s">
        <v>202</v>
      </c>
      <c r="H110" s="27"/>
      <c r="I110" s="28"/>
      <c r="J110" s="29"/>
      <c r="K110" s="30"/>
      <c r="M110" s="173"/>
      <c r="N110" s="173"/>
      <c r="O110" s="173"/>
      <c r="P110" s="173"/>
      <c r="Q110" s="174"/>
      <c r="R110" s="175"/>
      <c r="S110" s="176">
        <v>2</v>
      </c>
      <c r="T110" s="175" t="s">
        <v>2013</v>
      </c>
      <c r="U110" s="176"/>
      <c r="V110" s="175"/>
      <c r="W110" s="177">
        <f>SUM(W111:W116)</f>
        <v>6</v>
      </c>
      <c r="X110" s="175" t="s">
        <v>2015</v>
      </c>
    </row>
    <row r="111" spans="2:24" ht="61.8" thickBot="1" x14ac:dyDescent="0.55000000000000004">
      <c r="B111" s="163">
        <v>112</v>
      </c>
      <c r="C111" s="5">
        <v>1</v>
      </c>
      <c r="D111" s="34">
        <v>1.2</v>
      </c>
      <c r="E111" s="21" t="s">
        <v>203</v>
      </c>
      <c r="F111" s="21" t="s">
        <v>204</v>
      </c>
      <c r="G111" s="496" t="s">
        <v>205</v>
      </c>
      <c r="H111" s="178">
        <f>+H109+1</f>
        <v>97</v>
      </c>
      <c r="I111" s="179" t="s">
        <v>2112</v>
      </c>
      <c r="J111" s="39">
        <v>40</v>
      </c>
      <c r="K111" s="32" t="s">
        <v>2008</v>
      </c>
      <c r="L111" s="7" t="s">
        <v>168</v>
      </c>
      <c r="W111" s="182">
        <v>1</v>
      </c>
    </row>
    <row r="112" spans="2:24" ht="26.4" thickBot="1" x14ac:dyDescent="0.55000000000000004">
      <c r="B112" s="163"/>
      <c r="D112" s="34"/>
      <c r="E112" s="21"/>
      <c r="F112" s="21"/>
      <c r="G112" s="474"/>
      <c r="H112" s="178">
        <f>+H111+1</f>
        <v>98</v>
      </c>
      <c r="I112" s="179" t="s">
        <v>2113</v>
      </c>
      <c r="J112" s="40">
        <v>1</v>
      </c>
      <c r="K112" s="32" t="s">
        <v>206</v>
      </c>
      <c r="L112" s="7" t="s">
        <v>168</v>
      </c>
      <c r="W112" s="182">
        <v>1</v>
      </c>
    </row>
    <row r="113" spans="2:24" ht="67.2" customHeight="1" thickBot="1" x14ac:dyDescent="0.55000000000000004">
      <c r="B113" s="163">
        <v>113</v>
      </c>
      <c r="C113" s="5">
        <v>1</v>
      </c>
      <c r="D113" s="34">
        <v>1.2</v>
      </c>
      <c r="E113" s="21" t="s">
        <v>203</v>
      </c>
      <c r="F113" s="5" t="s">
        <v>207</v>
      </c>
      <c r="G113" s="472" t="s">
        <v>208</v>
      </c>
      <c r="H113" s="178">
        <f>+H112+1</f>
        <v>99</v>
      </c>
      <c r="I113" s="179" t="s">
        <v>2114</v>
      </c>
      <c r="J113" s="39">
        <v>40</v>
      </c>
      <c r="K113" s="32" t="s">
        <v>2009</v>
      </c>
      <c r="L113" s="7" t="s">
        <v>168</v>
      </c>
      <c r="W113" s="182">
        <v>1</v>
      </c>
    </row>
    <row r="114" spans="2:24" ht="50.4" customHeight="1" thickBot="1" x14ac:dyDescent="0.55000000000000004">
      <c r="B114" s="163"/>
      <c r="D114" s="34">
        <v>1.2</v>
      </c>
      <c r="E114" s="21" t="s">
        <v>203</v>
      </c>
      <c r="F114" s="5" t="s">
        <v>207</v>
      </c>
      <c r="G114" s="473"/>
      <c r="H114" s="178">
        <f>+H113+1</f>
        <v>100</v>
      </c>
      <c r="I114" s="179" t="s">
        <v>2115</v>
      </c>
      <c r="J114" s="39">
        <v>1E-3</v>
      </c>
      <c r="K114" s="41" t="s">
        <v>209</v>
      </c>
      <c r="L114" s="7" t="s">
        <v>168</v>
      </c>
      <c r="W114" s="182">
        <v>1</v>
      </c>
    </row>
    <row r="115" spans="2:24" ht="50.4" customHeight="1" thickBot="1" x14ac:dyDescent="0.55000000000000004">
      <c r="B115" s="163"/>
      <c r="D115" s="34">
        <v>1.2</v>
      </c>
      <c r="E115" s="21" t="s">
        <v>203</v>
      </c>
      <c r="F115" s="5" t="s">
        <v>207</v>
      </c>
      <c r="G115" s="473"/>
      <c r="H115" s="178">
        <f>+H114+1</f>
        <v>101</v>
      </c>
      <c r="I115" s="179" t="s">
        <v>2116</v>
      </c>
      <c r="J115" s="39">
        <v>4.3999999999999997E-2</v>
      </c>
      <c r="K115" s="35" t="s">
        <v>210</v>
      </c>
      <c r="L115" s="7" t="s">
        <v>168</v>
      </c>
      <c r="W115" s="182">
        <v>1</v>
      </c>
    </row>
    <row r="116" spans="2:24" ht="52.2" customHeight="1" thickBot="1" x14ac:dyDescent="0.55000000000000004">
      <c r="B116" s="163">
        <v>114</v>
      </c>
      <c r="C116" s="5">
        <v>1</v>
      </c>
      <c r="D116" s="34">
        <v>1.2</v>
      </c>
      <c r="E116" s="21" t="s">
        <v>203</v>
      </c>
      <c r="F116" s="5" t="s">
        <v>207</v>
      </c>
      <c r="G116" s="474"/>
      <c r="H116" s="178">
        <f>+H115+1</f>
        <v>102</v>
      </c>
      <c r="I116" s="179" t="s">
        <v>2117</v>
      </c>
      <c r="J116" s="39">
        <v>1.2899999999999999E-3</v>
      </c>
      <c r="K116" s="32" t="s">
        <v>211</v>
      </c>
      <c r="L116" s="7" t="s">
        <v>168</v>
      </c>
      <c r="W116" s="182">
        <v>1</v>
      </c>
    </row>
    <row r="117" spans="2:24" ht="26.4" thickBot="1" x14ac:dyDescent="0.55000000000000004">
      <c r="B117" s="163">
        <v>115</v>
      </c>
      <c r="G117" s="26" t="s">
        <v>212</v>
      </c>
      <c r="H117" s="27"/>
      <c r="I117" s="28"/>
      <c r="J117" s="29"/>
      <c r="K117" s="30"/>
      <c r="M117" s="173"/>
      <c r="N117" s="173"/>
      <c r="O117" s="173"/>
      <c r="P117" s="173"/>
      <c r="Q117" s="174"/>
      <c r="R117" s="175"/>
      <c r="S117" s="176">
        <v>2</v>
      </c>
      <c r="T117" s="175" t="s">
        <v>2013</v>
      </c>
      <c r="U117" s="176"/>
      <c r="V117" s="175"/>
      <c r="W117" s="177">
        <f>SUM(W118:W126)</f>
        <v>9</v>
      </c>
      <c r="X117" s="175" t="s">
        <v>2015</v>
      </c>
    </row>
    <row r="118" spans="2:24" ht="26.4" thickBot="1" x14ac:dyDescent="0.55000000000000004">
      <c r="B118" s="163">
        <v>116</v>
      </c>
      <c r="C118" s="5">
        <v>1</v>
      </c>
      <c r="D118" s="34">
        <v>1.2</v>
      </c>
      <c r="E118" s="31" t="s">
        <v>213</v>
      </c>
      <c r="F118" s="31" t="s">
        <v>214</v>
      </c>
      <c r="G118" s="453" t="s">
        <v>215</v>
      </c>
      <c r="H118" s="178">
        <f>+H116+1</f>
        <v>103</v>
      </c>
      <c r="I118" s="179" t="s">
        <v>2118</v>
      </c>
      <c r="J118" s="39">
        <v>3.2</v>
      </c>
      <c r="K118" s="41" t="s">
        <v>216</v>
      </c>
      <c r="L118" s="7" t="s">
        <v>168</v>
      </c>
      <c r="W118" s="182">
        <v>1</v>
      </c>
    </row>
    <row r="119" spans="2:24" ht="61.8" thickBot="1" x14ac:dyDescent="0.55000000000000004">
      <c r="B119" s="163">
        <v>117</v>
      </c>
      <c r="C119" s="5">
        <v>1</v>
      </c>
      <c r="D119" s="34">
        <v>1.2</v>
      </c>
      <c r="E119" s="31" t="s">
        <v>213</v>
      </c>
      <c r="F119" s="31" t="s">
        <v>214</v>
      </c>
      <c r="G119" s="454"/>
      <c r="H119" s="178">
        <f t="shared" ref="H119:H126" si="5">+H118+1</f>
        <v>104</v>
      </c>
      <c r="I119" s="179" t="s">
        <v>2119</v>
      </c>
      <c r="J119" s="39">
        <v>1E-4</v>
      </c>
      <c r="K119" s="35" t="s">
        <v>217</v>
      </c>
      <c r="L119" s="7" t="s">
        <v>168</v>
      </c>
      <c r="W119" s="182">
        <v>1</v>
      </c>
    </row>
    <row r="120" spans="2:24" ht="61.8" thickBot="1" x14ac:dyDescent="0.55000000000000004">
      <c r="B120" s="163"/>
      <c r="D120" s="34">
        <v>1.2</v>
      </c>
      <c r="E120" s="31" t="s">
        <v>213</v>
      </c>
      <c r="F120" s="31" t="s">
        <v>214</v>
      </c>
      <c r="G120" s="454"/>
      <c r="H120" s="178">
        <f t="shared" si="5"/>
        <v>105</v>
      </c>
      <c r="I120" s="179" t="s">
        <v>2120</v>
      </c>
      <c r="J120" s="39">
        <v>5.3E-3</v>
      </c>
      <c r="K120" s="32" t="s">
        <v>218</v>
      </c>
      <c r="L120" s="7" t="s">
        <v>168</v>
      </c>
      <c r="W120" s="182">
        <v>1</v>
      </c>
    </row>
    <row r="121" spans="2:24" ht="41.4" thickBot="1" x14ac:dyDescent="0.55000000000000004">
      <c r="B121" s="163">
        <v>118</v>
      </c>
      <c r="C121" s="5">
        <v>1</v>
      </c>
      <c r="D121" s="34">
        <v>1.2</v>
      </c>
      <c r="E121" s="31" t="s">
        <v>213</v>
      </c>
      <c r="F121" s="31" t="s">
        <v>214</v>
      </c>
      <c r="G121" s="455"/>
      <c r="H121" s="178">
        <f t="shared" si="5"/>
        <v>106</v>
      </c>
      <c r="I121" s="179" t="s">
        <v>2121</v>
      </c>
      <c r="J121" s="40">
        <v>0.95</v>
      </c>
      <c r="K121" s="41" t="s">
        <v>219</v>
      </c>
      <c r="L121" s="7" t="s">
        <v>168</v>
      </c>
      <c r="W121" s="182">
        <v>1</v>
      </c>
    </row>
    <row r="122" spans="2:24" ht="61.8" thickBot="1" x14ac:dyDescent="0.55000000000000004">
      <c r="B122" s="163">
        <v>119</v>
      </c>
      <c r="C122" s="5">
        <v>1</v>
      </c>
      <c r="D122" s="34">
        <v>1.2</v>
      </c>
      <c r="E122" s="31" t="s">
        <v>213</v>
      </c>
      <c r="F122" s="5" t="s">
        <v>220</v>
      </c>
      <c r="G122" s="453" t="s">
        <v>221</v>
      </c>
      <c r="H122" s="178">
        <f t="shared" si="5"/>
        <v>107</v>
      </c>
      <c r="I122" s="179" t="s">
        <v>2122</v>
      </c>
      <c r="J122" s="39">
        <v>20</v>
      </c>
      <c r="K122" s="41" t="s">
        <v>222</v>
      </c>
      <c r="L122" s="7" t="s">
        <v>168</v>
      </c>
      <c r="W122" s="182">
        <v>1</v>
      </c>
    </row>
    <row r="123" spans="2:24" ht="41.4" thickBot="1" x14ac:dyDescent="0.55000000000000004">
      <c r="B123" s="163">
        <v>120</v>
      </c>
      <c r="C123" s="5">
        <v>1</v>
      </c>
      <c r="D123" s="34">
        <v>1.2</v>
      </c>
      <c r="E123" s="31" t="s">
        <v>213</v>
      </c>
      <c r="F123" s="5" t="s">
        <v>220</v>
      </c>
      <c r="G123" s="454"/>
      <c r="H123" s="178">
        <f t="shared" si="5"/>
        <v>108</v>
      </c>
      <c r="I123" s="179" t="s">
        <v>2123</v>
      </c>
      <c r="J123" s="42">
        <v>1E-3</v>
      </c>
      <c r="K123" s="32" t="s">
        <v>223</v>
      </c>
      <c r="L123" s="7" t="s">
        <v>168</v>
      </c>
      <c r="W123" s="182">
        <v>1</v>
      </c>
    </row>
    <row r="124" spans="2:24" ht="41.4" thickBot="1" x14ac:dyDescent="0.55000000000000004">
      <c r="B124" s="163"/>
      <c r="C124" s="5">
        <v>1</v>
      </c>
      <c r="D124" s="34">
        <v>1.2</v>
      </c>
      <c r="E124" s="31" t="s">
        <v>213</v>
      </c>
      <c r="F124" s="5" t="s">
        <v>220</v>
      </c>
      <c r="G124" s="454"/>
      <c r="H124" s="178">
        <f t="shared" si="5"/>
        <v>109</v>
      </c>
      <c r="I124" s="179" t="s">
        <v>2124</v>
      </c>
      <c r="J124" s="42">
        <v>0</v>
      </c>
      <c r="K124" s="32" t="s">
        <v>224</v>
      </c>
      <c r="L124" s="7" t="s">
        <v>168</v>
      </c>
      <c r="W124" s="182">
        <v>1</v>
      </c>
    </row>
    <row r="125" spans="2:24" ht="41.4" thickBot="1" x14ac:dyDescent="0.55000000000000004">
      <c r="B125" s="163"/>
      <c r="C125" s="5">
        <v>1</v>
      </c>
      <c r="D125" s="34">
        <v>1.2</v>
      </c>
      <c r="E125" s="31" t="s">
        <v>213</v>
      </c>
      <c r="F125" s="5" t="s">
        <v>220</v>
      </c>
      <c r="G125" s="454"/>
      <c r="H125" s="178">
        <f t="shared" si="5"/>
        <v>110</v>
      </c>
      <c r="I125" s="179" t="s">
        <v>2125</v>
      </c>
      <c r="J125" s="39">
        <v>39</v>
      </c>
      <c r="K125" s="41" t="s">
        <v>225</v>
      </c>
      <c r="L125" s="7" t="s">
        <v>168</v>
      </c>
      <c r="W125" s="182">
        <v>1</v>
      </c>
    </row>
    <row r="126" spans="2:24" ht="41.4" thickBot="1" x14ac:dyDescent="0.55000000000000004">
      <c r="B126" s="163"/>
      <c r="C126" s="5">
        <v>1</v>
      </c>
      <c r="D126" s="34">
        <v>1.2</v>
      </c>
      <c r="E126" s="31" t="s">
        <v>213</v>
      </c>
      <c r="F126" s="5" t="s">
        <v>220</v>
      </c>
      <c r="G126" s="454"/>
      <c r="H126" s="178">
        <f t="shared" si="5"/>
        <v>111</v>
      </c>
      <c r="I126" s="179" t="s">
        <v>2126</v>
      </c>
      <c r="J126" s="39">
        <v>5</v>
      </c>
      <c r="K126" s="41" t="s">
        <v>226</v>
      </c>
      <c r="L126" s="7" t="s">
        <v>168</v>
      </c>
      <c r="W126" s="182">
        <v>1</v>
      </c>
    </row>
    <row r="127" spans="2:24" ht="26.4" thickBot="1" x14ac:dyDescent="0.55000000000000004">
      <c r="B127" s="163">
        <v>122</v>
      </c>
      <c r="G127" s="26" t="s">
        <v>227</v>
      </c>
      <c r="H127" s="27"/>
      <c r="I127" s="28"/>
      <c r="J127" s="29"/>
      <c r="K127" s="30"/>
      <c r="M127" s="173"/>
      <c r="N127" s="173"/>
      <c r="O127" s="173"/>
      <c r="P127" s="173"/>
      <c r="Q127" s="174"/>
      <c r="R127" s="175"/>
      <c r="S127" s="176">
        <v>2</v>
      </c>
      <c r="T127" s="175" t="s">
        <v>2013</v>
      </c>
      <c r="U127" s="176"/>
      <c r="V127" s="175"/>
      <c r="W127" s="177">
        <f>SUM(W128:W129)</f>
        <v>2</v>
      </c>
      <c r="X127" s="175" t="s">
        <v>2015</v>
      </c>
    </row>
    <row r="128" spans="2:24" ht="102.6" thickBot="1" x14ac:dyDescent="0.55000000000000004">
      <c r="B128" s="163">
        <v>123</v>
      </c>
      <c r="C128" s="5">
        <v>1</v>
      </c>
      <c r="D128" s="34">
        <v>1.2</v>
      </c>
      <c r="E128" s="21" t="s">
        <v>228</v>
      </c>
      <c r="F128" s="21" t="s">
        <v>229</v>
      </c>
      <c r="G128" s="139" t="s">
        <v>230</v>
      </c>
      <c r="H128" s="178">
        <f>+H126+1</f>
        <v>112</v>
      </c>
      <c r="I128" s="179" t="s">
        <v>2127</v>
      </c>
      <c r="J128" s="39">
        <v>16</v>
      </c>
      <c r="K128" s="32" t="s">
        <v>3001</v>
      </c>
      <c r="L128" s="7" t="s">
        <v>168</v>
      </c>
      <c r="W128" s="182">
        <v>1</v>
      </c>
    </row>
    <row r="129" spans="2:24" ht="82.2" thickBot="1" x14ac:dyDescent="0.55000000000000004">
      <c r="B129" s="163">
        <v>124</v>
      </c>
      <c r="C129" s="5">
        <v>1</v>
      </c>
      <c r="D129" s="34">
        <v>1.2</v>
      </c>
      <c r="E129" s="21" t="s">
        <v>228</v>
      </c>
      <c r="F129" s="36" t="s">
        <v>231</v>
      </c>
      <c r="G129" s="139" t="s">
        <v>232</v>
      </c>
      <c r="H129" s="178">
        <f>+H128+1</f>
        <v>113</v>
      </c>
      <c r="I129" s="179" t="s">
        <v>2128</v>
      </c>
      <c r="J129" s="39">
        <v>40</v>
      </c>
      <c r="K129" s="32" t="s">
        <v>3002</v>
      </c>
      <c r="L129" s="7" t="s">
        <v>168</v>
      </c>
      <c r="W129" s="182">
        <v>1</v>
      </c>
    </row>
    <row r="130" spans="2:24" ht="26.4" thickBot="1" x14ac:dyDescent="0.55000000000000004">
      <c r="B130" s="163">
        <v>125</v>
      </c>
      <c r="G130" s="26" t="s">
        <v>233</v>
      </c>
      <c r="H130" s="27"/>
      <c r="I130" s="28"/>
      <c r="J130" s="29"/>
      <c r="K130" s="30"/>
      <c r="M130" s="173"/>
      <c r="N130" s="173"/>
      <c r="O130" s="173"/>
      <c r="P130" s="173"/>
      <c r="Q130" s="174"/>
      <c r="R130" s="175"/>
      <c r="S130" s="176">
        <v>2</v>
      </c>
      <c r="T130" s="175" t="s">
        <v>2013</v>
      </c>
      <c r="U130" s="176"/>
      <c r="V130" s="175"/>
      <c r="W130" s="177">
        <f>SUM(W131:W132)</f>
        <v>2</v>
      </c>
      <c r="X130" s="175" t="s">
        <v>2015</v>
      </c>
    </row>
    <row r="131" spans="2:24" ht="82.2" thickBot="1" x14ac:dyDescent="0.55000000000000004">
      <c r="B131" s="163">
        <v>126</v>
      </c>
      <c r="C131" s="5">
        <v>1</v>
      </c>
      <c r="D131" s="34">
        <v>1.2</v>
      </c>
      <c r="E131" s="31" t="s">
        <v>234</v>
      </c>
      <c r="F131" s="31" t="s">
        <v>235</v>
      </c>
      <c r="G131" s="139" t="s">
        <v>236</v>
      </c>
      <c r="H131" s="178">
        <f>+H129+1</f>
        <v>114</v>
      </c>
      <c r="I131" s="179" t="s">
        <v>2129</v>
      </c>
      <c r="J131" s="39">
        <v>32</v>
      </c>
      <c r="K131" s="32" t="s">
        <v>3003</v>
      </c>
      <c r="L131" s="7" t="s">
        <v>168</v>
      </c>
      <c r="W131" s="182">
        <v>1</v>
      </c>
    </row>
    <row r="132" spans="2:24" ht="41.4" thickBot="1" x14ac:dyDescent="0.55000000000000004">
      <c r="B132" s="163">
        <v>127</v>
      </c>
      <c r="C132" s="5">
        <v>1</v>
      </c>
      <c r="D132" s="34">
        <v>1.2</v>
      </c>
      <c r="E132" s="31" t="s">
        <v>234</v>
      </c>
      <c r="F132" s="5" t="s">
        <v>237</v>
      </c>
      <c r="G132" s="139" t="s">
        <v>238</v>
      </c>
      <c r="H132" s="178">
        <f>+H131+1</f>
        <v>115</v>
      </c>
      <c r="I132" s="179" t="s">
        <v>2130</v>
      </c>
      <c r="J132" s="39">
        <v>32</v>
      </c>
      <c r="K132" s="41" t="s">
        <v>239</v>
      </c>
      <c r="L132" s="7" t="s">
        <v>168</v>
      </c>
      <c r="W132" s="182">
        <v>1</v>
      </c>
    </row>
    <row r="133" spans="2:24" ht="26.4" thickBot="1" x14ac:dyDescent="0.55000000000000004">
      <c r="B133" s="163">
        <v>128</v>
      </c>
      <c r="G133" s="26" t="s">
        <v>240</v>
      </c>
      <c r="H133" s="27"/>
      <c r="I133" s="28"/>
      <c r="J133" s="29"/>
      <c r="K133" s="30"/>
      <c r="M133" s="173"/>
      <c r="N133" s="173"/>
      <c r="O133" s="173"/>
      <c r="P133" s="173"/>
      <c r="Q133" s="174"/>
      <c r="R133" s="175"/>
      <c r="S133" s="176">
        <v>6</v>
      </c>
      <c r="T133" s="175" t="s">
        <v>2013</v>
      </c>
      <c r="U133" s="176"/>
      <c r="V133" s="175"/>
      <c r="W133" s="177">
        <f>SUM(W134:W140)</f>
        <v>7</v>
      </c>
      <c r="X133" s="175" t="s">
        <v>2015</v>
      </c>
    </row>
    <row r="134" spans="2:24" ht="41.4" thickBot="1" x14ac:dyDescent="0.55000000000000004">
      <c r="B134" s="163">
        <v>129</v>
      </c>
      <c r="C134" s="5">
        <v>1</v>
      </c>
      <c r="D134" s="34">
        <v>1.2</v>
      </c>
      <c r="E134" s="21" t="s">
        <v>241</v>
      </c>
      <c r="F134" s="21" t="s">
        <v>242</v>
      </c>
      <c r="G134" s="453" t="s">
        <v>243</v>
      </c>
      <c r="H134" s="178">
        <f>+H132+1</f>
        <v>116</v>
      </c>
      <c r="I134" s="179" t="s">
        <v>2131</v>
      </c>
      <c r="J134" s="22">
        <v>5.5</v>
      </c>
      <c r="K134" s="32" t="s">
        <v>244</v>
      </c>
      <c r="L134" s="7" t="s">
        <v>168</v>
      </c>
      <c r="W134" s="182">
        <v>1</v>
      </c>
    </row>
    <row r="135" spans="2:24" ht="41.4" thickBot="1" x14ac:dyDescent="0.55000000000000004">
      <c r="B135" s="163">
        <v>130</v>
      </c>
      <c r="C135" s="5">
        <v>1</v>
      </c>
      <c r="D135" s="34">
        <v>1.2</v>
      </c>
      <c r="E135" s="21" t="s">
        <v>241</v>
      </c>
      <c r="F135" s="21" t="s">
        <v>242</v>
      </c>
      <c r="G135" s="455"/>
      <c r="H135" s="178">
        <f t="shared" ref="H135:H140" si="6">+H134+1</f>
        <v>117</v>
      </c>
      <c r="I135" s="179" t="s">
        <v>2132</v>
      </c>
      <c r="J135" s="42">
        <v>5.5</v>
      </c>
      <c r="K135" s="32" t="s">
        <v>245</v>
      </c>
      <c r="L135" s="7" t="s">
        <v>168</v>
      </c>
      <c r="W135" s="182">
        <v>1</v>
      </c>
    </row>
    <row r="136" spans="2:24" ht="61.8" thickBot="1" x14ac:dyDescent="0.55000000000000004">
      <c r="B136" s="163">
        <v>131</v>
      </c>
      <c r="C136" s="5">
        <v>1</v>
      </c>
      <c r="D136" s="34">
        <v>1.2</v>
      </c>
      <c r="E136" s="21" t="s">
        <v>241</v>
      </c>
      <c r="F136" s="5" t="s">
        <v>246</v>
      </c>
      <c r="G136" s="138" t="s">
        <v>247</v>
      </c>
      <c r="H136" s="178">
        <f t="shared" si="6"/>
        <v>118</v>
      </c>
      <c r="I136" s="179" t="s">
        <v>2133</v>
      </c>
      <c r="J136" s="22">
        <v>2</v>
      </c>
      <c r="K136" s="32" t="s">
        <v>248</v>
      </c>
      <c r="L136" s="7" t="s">
        <v>168</v>
      </c>
      <c r="W136" s="182">
        <v>1</v>
      </c>
    </row>
    <row r="137" spans="2:24" ht="102.6" thickBot="1" x14ac:dyDescent="0.55000000000000004">
      <c r="B137" s="163">
        <v>132</v>
      </c>
      <c r="C137" s="5">
        <v>1</v>
      </c>
      <c r="D137" s="34">
        <v>1.2</v>
      </c>
      <c r="E137" s="21" t="s">
        <v>241</v>
      </c>
      <c r="F137" s="21" t="s">
        <v>249</v>
      </c>
      <c r="G137" s="138" t="s">
        <v>250</v>
      </c>
      <c r="H137" s="178">
        <f t="shared" si="6"/>
        <v>119</v>
      </c>
      <c r="I137" s="179" t="s">
        <v>2134</v>
      </c>
      <c r="J137" s="38">
        <v>0.95</v>
      </c>
      <c r="K137" s="32" t="s">
        <v>251</v>
      </c>
      <c r="L137" s="7" t="s">
        <v>168</v>
      </c>
      <c r="W137" s="182">
        <v>1</v>
      </c>
    </row>
    <row r="138" spans="2:24" ht="123" thickBot="1" x14ac:dyDescent="0.55000000000000004">
      <c r="B138" s="163">
        <v>133</v>
      </c>
      <c r="C138" s="5">
        <v>1</v>
      </c>
      <c r="D138" s="34">
        <v>1.2</v>
      </c>
      <c r="E138" s="21" t="s">
        <v>241</v>
      </c>
      <c r="F138" s="5" t="s">
        <v>252</v>
      </c>
      <c r="G138" s="138" t="s">
        <v>253</v>
      </c>
      <c r="H138" s="178">
        <f t="shared" si="6"/>
        <v>120</v>
      </c>
      <c r="I138" s="179" t="s">
        <v>2135</v>
      </c>
      <c r="J138" s="38">
        <v>0.95</v>
      </c>
      <c r="K138" s="32" t="s">
        <v>254</v>
      </c>
      <c r="L138" s="7" t="s">
        <v>168</v>
      </c>
      <c r="W138" s="182">
        <v>1</v>
      </c>
    </row>
    <row r="139" spans="2:24" ht="82.2" thickBot="1" x14ac:dyDescent="0.55000000000000004">
      <c r="B139" s="163">
        <v>134</v>
      </c>
      <c r="C139" s="5">
        <v>1</v>
      </c>
      <c r="D139" s="34">
        <v>1.2</v>
      </c>
      <c r="E139" s="21" t="s">
        <v>241</v>
      </c>
      <c r="F139" s="21" t="s">
        <v>255</v>
      </c>
      <c r="G139" s="138" t="s">
        <v>256</v>
      </c>
      <c r="H139" s="178">
        <f t="shared" si="6"/>
        <v>121</v>
      </c>
      <c r="I139" s="179" t="s">
        <v>2136</v>
      </c>
      <c r="J139" s="38">
        <v>0.8</v>
      </c>
      <c r="K139" s="23" t="s">
        <v>257</v>
      </c>
      <c r="L139" s="7" t="s">
        <v>168</v>
      </c>
      <c r="W139" s="182">
        <v>1</v>
      </c>
    </row>
    <row r="140" spans="2:24" ht="123" thickBot="1" x14ac:dyDescent="0.55000000000000004">
      <c r="B140" s="163">
        <v>135</v>
      </c>
      <c r="C140" s="5">
        <v>1</v>
      </c>
      <c r="D140" s="34">
        <v>1.2</v>
      </c>
      <c r="E140" s="21" t="s">
        <v>241</v>
      </c>
      <c r="F140" s="5" t="s">
        <v>258</v>
      </c>
      <c r="G140" s="138" t="s">
        <v>259</v>
      </c>
      <c r="H140" s="178">
        <f t="shared" si="6"/>
        <v>122</v>
      </c>
      <c r="I140" s="179" t="s">
        <v>2137</v>
      </c>
      <c r="J140" s="38">
        <v>0.75</v>
      </c>
      <c r="K140" s="32" t="s">
        <v>260</v>
      </c>
      <c r="L140" s="7" t="s">
        <v>168</v>
      </c>
      <c r="W140" s="182">
        <v>1</v>
      </c>
    </row>
    <row r="141" spans="2:24" ht="26.4" thickBot="1" x14ac:dyDescent="0.55000000000000004">
      <c r="B141" s="163">
        <v>136</v>
      </c>
      <c r="G141" s="26" t="s">
        <v>261</v>
      </c>
      <c r="H141" s="27"/>
      <c r="I141" s="28"/>
      <c r="J141" s="29"/>
      <c r="K141" s="30"/>
      <c r="M141" s="173"/>
      <c r="N141" s="173"/>
      <c r="O141" s="173"/>
      <c r="P141" s="173"/>
      <c r="Q141" s="174"/>
      <c r="R141" s="175"/>
      <c r="S141" s="176">
        <v>1</v>
      </c>
      <c r="T141" s="175" t="s">
        <v>2013</v>
      </c>
      <c r="U141" s="176"/>
      <c r="V141" s="175"/>
      <c r="W141" s="177">
        <f>SUM(W142:W154)</f>
        <v>13</v>
      </c>
      <c r="X141" s="175" t="s">
        <v>2015</v>
      </c>
    </row>
    <row r="142" spans="2:24" ht="41.4" thickBot="1" x14ac:dyDescent="0.55000000000000004">
      <c r="B142" s="163">
        <v>137</v>
      </c>
      <c r="C142" s="5">
        <v>1</v>
      </c>
      <c r="D142" s="34">
        <v>1.2</v>
      </c>
      <c r="E142" s="31" t="s">
        <v>262</v>
      </c>
      <c r="F142" s="31" t="s">
        <v>263</v>
      </c>
      <c r="G142" s="453" t="s">
        <v>264</v>
      </c>
      <c r="H142" s="178">
        <f>+H140+1</f>
        <v>123</v>
      </c>
      <c r="I142" s="179" t="s">
        <v>2138</v>
      </c>
      <c r="J142" s="22">
        <v>40</v>
      </c>
      <c r="K142" s="32" t="s">
        <v>265</v>
      </c>
      <c r="L142" s="7" t="s">
        <v>168</v>
      </c>
      <c r="W142" s="182">
        <v>1</v>
      </c>
    </row>
    <row r="143" spans="2:24" ht="41.4" thickBot="1" x14ac:dyDescent="0.55000000000000004">
      <c r="B143" s="163">
        <v>139</v>
      </c>
      <c r="C143" s="5">
        <v>1</v>
      </c>
      <c r="D143" s="34">
        <v>1.2</v>
      </c>
      <c r="E143" s="31" t="s">
        <v>262</v>
      </c>
      <c r="F143" s="31" t="s">
        <v>263</v>
      </c>
      <c r="G143" s="454"/>
      <c r="H143" s="178">
        <f t="shared" ref="H143:H154" si="7">+H142+1</f>
        <v>124</v>
      </c>
      <c r="I143" s="179" t="s">
        <v>2139</v>
      </c>
      <c r="J143" s="38">
        <v>0.1</v>
      </c>
      <c r="K143" s="23" t="s">
        <v>266</v>
      </c>
      <c r="L143" s="7" t="s">
        <v>168</v>
      </c>
      <c r="W143" s="182">
        <v>1</v>
      </c>
    </row>
    <row r="144" spans="2:24" ht="41.4" thickBot="1" x14ac:dyDescent="0.55000000000000004">
      <c r="B144" s="163">
        <v>140</v>
      </c>
      <c r="C144" s="5">
        <v>1</v>
      </c>
      <c r="D144" s="34">
        <v>1.2</v>
      </c>
      <c r="E144" s="31" t="s">
        <v>262</v>
      </c>
      <c r="F144" s="31" t="s">
        <v>263</v>
      </c>
      <c r="G144" s="454"/>
      <c r="H144" s="178">
        <f t="shared" si="7"/>
        <v>125</v>
      </c>
      <c r="I144" s="179" t="s">
        <v>2140</v>
      </c>
      <c r="J144" s="22">
        <v>40</v>
      </c>
      <c r="K144" s="32" t="s">
        <v>267</v>
      </c>
      <c r="L144" s="7" t="s">
        <v>168</v>
      </c>
      <c r="W144" s="182">
        <v>1</v>
      </c>
    </row>
    <row r="145" spans="2:24" ht="41.4" thickBot="1" x14ac:dyDescent="0.55000000000000004">
      <c r="B145" s="163">
        <v>141</v>
      </c>
      <c r="C145" s="5">
        <v>1</v>
      </c>
      <c r="D145" s="34">
        <v>1.2</v>
      </c>
      <c r="E145" s="31" t="s">
        <v>262</v>
      </c>
      <c r="F145" s="31" t="s">
        <v>263</v>
      </c>
      <c r="G145" s="454"/>
      <c r="H145" s="178">
        <f t="shared" si="7"/>
        <v>126</v>
      </c>
      <c r="I145" s="179" t="s">
        <v>2141</v>
      </c>
      <c r="J145" s="22">
        <v>40</v>
      </c>
      <c r="K145" s="23" t="s">
        <v>268</v>
      </c>
      <c r="L145" s="7" t="s">
        <v>168</v>
      </c>
      <c r="W145" s="182">
        <v>1</v>
      </c>
    </row>
    <row r="146" spans="2:24" ht="41.4" thickBot="1" x14ac:dyDescent="0.55000000000000004">
      <c r="B146" s="163">
        <v>142</v>
      </c>
      <c r="C146" s="5">
        <v>1</v>
      </c>
      <c r="D146" s="34">
        <v>1.2</v>
      </c>
      <c r="E146" s="31" t="s">
        <v>262</v>
      </c>
      <c r="F146" s="31" t="s">
        <v>263</v>
      </c>
      <c r="G146" s="454"/>
      <c r="H146" s="178">
        <f t="shared" si="7"/>
        <v>127</v>
      </c>
      <c r="I146" s="179" t="s">
        <v>2142</v>
      </c>
      <c r="J146" s="22">
        <v>1</v>
      </c>
      <c r="K146" s="32" t="s">
        <v>269</v>
      </c>
      <c r="L146" s="7" t="s">
        <v>168</v>
      </c>
      <c r="W146" s="182">
        <v>1</v>
      </c>
    </row>
    <row r="147" spans="2:24" ht="41.4" thickBot="1" x14ac:dyDescent="0.55000000000000004">
      <c r="B147" s="163">
        <v>143</v>
      </c>
      <c r="C147" s="5">
        <v>1</v>
      </c>
      <c r="D147" s="34">
        <v>1.2</v>
      </c>
      <c r="E147" s="31" t="s">
        <v>262</v>
      </c>
      <c r="F147" s="31" t="s">
        <v>263</v>
      </c>
      <c r="G147" s="454"/>
      <c r="H147" s="178">
        <f t="shared" si="7"/>
        <v>128</v>
      </c>
      <c r="I147" s="179" t="s">
        <v>2143</v>
      </c>
      <c r="J147" s="22">
        <v>40</v>
      </c>
      <c r="K147" s="23" t="s">
        <v>270</v>
      </c>
      <c r="L147" s="7" t="s">
        <v>168</v>
      </c>
      <c r="W147" s="182">
        <v>1</v>
      </c>
    </row>
    <row r="148" spans="2:24" ht="123" thickBot="1" x14ac:dyDescent="0.55000000000000004">
      <c r="B148" s="163">
        <v>144</v>
      </c>
      <c r="C148" s="5">
        <v>1</v>
      </c>
      <c r="D148" s="34">
        <v>1.2</v>
      </c>
      <c r="E148" s="31" t="s">
        <v>262</v>
      </c>
      <c r="F148" s="31" t="s">
        <v>263</v>
      </c>
      <c r="G148" s="454"/>
      <c r="H148" s="178">
        <f t="shared" si="7"/>
        <v>129</v>
      </c>
      <c r="I148" s="179" t="s">
        <v>2144</v>
      </c>
      <c r="J148" s="38">
        <v>0.98</v>
      </c>
      <c r="K148" s="35" t="s">
        <v>271</v>
      </c>
      <c r="L148" s="7" t="s">
        <v>168</v>
      </c>
      <c r="W148" s="182">
        <v>1</v>
      </c>
    </row>
    <row r="149" spans="2:24" ht="61.8" thickBot="1" x14ac:dyDescent="0.55000000000000004">
      <c r="B149" s="163">
        <v>145</v>
      </c>
      <c r="C149" s="5">
        <v>1</v>
      </c>
      <c r="D149" s="34">
        <v>1.2</v>
      </c>
      <c r="E149" s="31" t="s">
        <v>262</v>
      </c>
      <c r="F149" s="31" t="s">
        <v>263</v>
      </c>
      <c r="G149" s="454"/>
      <c r="H149" s="178">
        <f t="shared" si="7"/>
        <v>130</v>
      </c>
      <c r="I149" s="179" t="s">
        <v>2145</v>
      </c>
      <c r="J149" s="43">
        <v>1</v>
      </c>
      <c r="K149" s="32" t="s">
        <v>272</v>
      </c>
      <c r="L149" s="7" t="s">
        <v>168</v>
      </c>
      <c r="W149" s="182">
        <v>1</v>
      </c>
    </row>
    <row r="150" spans="2:24" ht="61.8" thickBot="1" x14ac:dyDescent="0.55000000000000004">
      <c r="B150" s="163">
        <v>146</v>
      </c>
      <c r="C150" s="5">
        <v>1</v>
      </c>
      <c r="D150" s="34">
        <v>1.2</v>
      </c>
      <c r="E150" s="31" t="s">
        <v>262</v>
      </c>
      <c r="F150" s="31" t="s">
        <v>263</v>
      </c>
      <c r="G150" s="454"/>
      <c r="H150" s="178">
        <f t="shared" si="7"/>
        <v>131</v>
      </c>
      <c r="I150" s="179" t="s">
        <v>2146</v>
      </c>
      <c r="J150" s="38">
        <v>0.8</v>
      </c>
      <c r="K150" s="35" t="s">
        <v>273</v>
      </c>
      <c r="L150" s="7" t="s">
        <v>168</v>
      </c>
      <c r="W150" s="182">
        <v>1</v>
      </c>
    </row>
    <row r="151" spans="2:24" ht="41.4" thickBot="1" x14ac:dyDescent="0.55000000000000004">
      <c r="B151" s="163">
        <v>147</v>
      </c>
      <c r="C151" s="5">
        <v>1</v>
      </c>
      <c r="D151" s="34">
        <v>1.2</v>
      </c>
      <c r="E151" s="31" t="s">
        <v>262</v>
      </c>
      <c r="F151" s="31" t="s">
        <v>263</v>
      </c>
      <c r="G151" s="454"/>
      <c r="H151" s="178">
        <f t="shared" si="7"/>
        <v>132</v>
      </c>
      <c r="I151" s="179" t="s">
        <v>2147</v>
      </c>
      <c r="J151" s="44">
        <v>1</v>
      </c>
      <c r="K151" s="35" t="s">
        <v>274</v>
      </c>
      <c r="L151" s="7" t="s">
        <v>168</v>
      </c>
      <c r="W151" s="182">
        <v>1</v>
      </c>
    </row>
    <row r="152" spans="2:24" ht="61.8" thickBot="1" x14ac:dyDescent="0.55000000000000004">
      <c r="B152" s="163">
        <v>148</v>
      </c>
      <c r="C152" s="5">
        <v>1</v>
      </c>
      <c r="D152" s="34">
        <v>1.2</v>
      </c>
      <c r="E152" s="31" t="s">
        <v>262</v>
      </c>
      <c r="F152" s="31" t="s">
        <v>263</v>
      </c>
      <c r="G152" s="454"/>
      <c r="H152" s="178">
        <f t="shared" si="7"/>
        <v>133</v>
      </c>
      <c r="I152" s="179" t="s">
        <v>2148</v>
      </c>
      <c r="J152" s="38">
        <v>1</v>
      </c>
      <c r="K152" s="32" t="s">
        <v>275</v>
      </c>
      <c r="L152" s="7" t="s">
        <v>168</v>
      </c>
      <c r="W152" s="182">
        <v>1</v>
      </c>
    </row>
    <row r="153" spans="2:24" ht="82.2" thickBot="1" x14ac:dyDescent="0.55000000000000004">
      <c r="B153" s="163">
        <v>149</v>
      </c>
      <c r="C153" s="5">
        <v>1</v>
      </c>
      <c r="D153" s="34">
        <v>1.2</v>
      </c>
      <c r="E153" s="31" t="s">
        <v>262</v>
      </c>
      <c r="F153" s="31" t="s">
        <v>263</v>
      </c>
      <c r="G153" s="454"/>
      <c r="H153" s="178">
        <f t="shared" si="7"/>
        <v>134</v>
      </c>
      <c r="I153" s="179" t="s">
        <v>2149</v>
      </c>
      <c r="J153" s="44">
        <v>1</v>
      </c>
      <c r="K153" s="35" t="s">
        <v>276</v>
      </c>
      <c r="L153" s="7" t="s">
        <v>168</v>
      </c>
      <c r="W153" s="182">
        <v>1</v>
      </c>
    </row>
    <row r="154" spans="2:24" ht="61.8" thickBot="1" x14ac:dyDescent="0.55000000000000004">
      <c r="B154" s="163">
        <v>150</v>
      </c>
      <c r="C154" s="5">
        <v>1</v>
      </c>
      <c r="D154" s="34">
        <v>1.2</v>
      </c>
      <c r="E154" s="31" t="s">
        <v>262</v>
      </c>
      <c r="F154" s="31" t="s">
        <v>263</v>
      </c>
      <c r="G154" s="454"/>
      <c r="H154" s="178">
        <f t="shared" si="7"/>
        <v>135</v>
      </c>
      <c r="I154" s="179" t="s">
        <v>2150</v>
      </c>
      <c r="J154" s="38">
        <v>1</v>
      </c>
      <c r="K154" s="32" t="s">
        <v>277</v>
      </c>
      <c r="L154" s="7" t="s">
        <v>168</v>
      </c>
      <c r="W154" s="182">
        <v>1</v>
      </c>
    </row>
    <row r="155" spans="2:24" ht="26.4" thickBot="1" x14ac:dyDescent="0.55000000000000004">
      <c r="B155" s="163">
        <v>158</v>
      </c>
      <c r="G155" s="13" t="s">
        <v>278</v>
      </c>
      <c r="H155" s="14"/>
      <c r="I155" s="14"/>
      <c r="J155" s="13"/>
      <c r="K155" s="13"/>
      <c r="M155" s="168"/>
      <c r="N155" s="168"/>
      <c r="O155" s="168"/>
      <c r="P155" s="168"/>
      <c r="Q155" s="169">
        <v>4</v>
      </c>
      <c r="R155" s="170" t="s">
        <v>2012</v>
      </c>
      <c r="S155" s="171">
        <f>SUM(S156:S187)</f>
        <v>9</v>
      </c>
      <c r="T155" s="170" t="s">
        <v>2013</v>
      </c>
      <c r="U155" s="171">
        <v>25</v>
      </c>
      <c r="V155" s="170" t="s">
        <v>2014</v>
      </c>
      <c r="W155" s="171">
        <f>SUM(W156:W187)/2</f>
        <v>28</v>
      </c>
      <c r="X155" s="170" t="s">
        <v>2015</v>
      </c>
    </row>
    <row r="156" spans="2:24" ht="26.4" thickBot="1" x14ac:dyDescent="0.55000000000000004">
      <c r="B156" s="163">
        <v>159</v>
      </c>
      <c r="G156" s="26" t="s">
        <v>279</v>
      </c>
      <c r="H156" s="33"/>
      <c r="I156" s="28"/>
      <c r="J156" s="29"/>
      <c r="K156" s="30"/>
      <c r="M156" s="173"/>
      <c r="N156" s="173"/>
      <c r="O156" s="173"/>
      <c r="P156" s="173"/>
      <c r="Q156" s="174"/>
      <c r="R156" s="175"/>
      <c r="S156" s="176">
        <v>2</v>
      </c>
      <c r="T156" s="175" t="s">
        <v>2013</v>
      </c>
      <c r="U156" s="176"/>
      <c r="V156" s="175"/>
      <c r="W156" s="177">
        <f>SUM(W157:W160)</f>
        <v>4</v>
      </c>
      <c r="X156" s="175" t="s">
        <v>2015</v>
      </c>
    </row>
    <row r="157" spans="2:24" ht="26.4" thickBot="1" x14ac:dyDescent="0.55000000000000004">
      <c r="B157" s="163">
        <v>160</v>
      </c>
      <c r="C157" s="5">
        <v>1</v>
      </c>
      <c r="D157" s="20">
        <v>1.3</v>
      </c>
      <c r="E157" s="21" t="s">
        <v>280</v>
      </c>
      <c r="F157" s="21" t="s">
        <v>281</v>
      </c>
      <c r="G157" s="453" t="s">
        <v>282</v>
      </c>
      <c r="H157" s="178">
        <f>+H154+1</f>
        <v>136</v>
      </c>
      <c r="I157" s="179" t="s">
        <v>2151</v>
      </c>
      <c r="J157" s="22">
        <v>40</v>
      </c>
      <c r="K157" s="23" t="s">
        <v>283</v>
      </c>
      <c r="L157" s="7" t="s">
        <v>284</v>
      </c>
      <c r="W157" s="182">
        <v>1</v>
      </c>
    </row>
    <row r="158" spans="2:24" ht="26.4" thickBot="1" x14ac:dyDescent="0.55000000000000004">
      <c r="B158" s="163">
        <v>161</v>
      </c>
      <c r="C158" s="5">
        <v>1</v>
      </c>
      <c r="D158" s="20">
        <v>1.3</v>
      </c>
      <c r="E158" s="21" t="s">
        <v>280</v>
      </c>
      <c r="F158" s="21" t="s">
        <v>281</v>
      </c>
      <c r="G158" s="454"/>
      <c r="H158" s="178">
        <f>+H157+1</f>
        <v>137</v>
      </c>
      <c r="I158" s="179" t="s">
        <v>2152</v>
      </c>
      <c r="J158" s="22">
        <v>40</v>
      </c>
      <c r="K158" s="23" t="s">
        <v>285</v>
      </c>
      <c r="L158" s="7" t="s">
        <v>284</v>
      </c>
      <c r="W158" s="182">
        <v>1</v>
      </c>
    </row>
    <row r="159" spans="2:24" ht="41.4" thickBot="1" x14ac:dyDescent="0.55000000000000004">
      <c r="B159" s="163">
        <v>162</v>
      </c>
      <c r="C159" s="5">
        <v>1</v>
      </c>
      <c r="D159" s="20">
        <v>1.3</v>
      </c>
      <c r="E159" s="21" t="s">
        <v>280</v>
      </c>
      <c r="F159" s="21" t="s">
        <v>281</v>
      </c>
      <c r="G159" s="455"/>
      <c r="H159" s="178">
        <f>+H158+1</f>
        <v>138</v>
      </c>
      <c r="I159" s="179" t="s">
        <v>2153</v>
      </c>
      <c r="J159" s="22">
        <v>1</v>
      </c>
      <c r="K159" s="23" t="s">
        <v>286</v>
      </c>
      <c r="L159" s="7" t="s">
        <v>284</v>
      </c>
      <c r="W159" s="182">
        <v>1</v>
      </c>
    </row>
    <row r="160" spans="2:24" ht="41.4" thickBot="1" x14ac:dyDescent="0.55000000000000004">
      <c r="B160" s="163">
        <v>163</v>
      </c>
      <c r="C160" s="5">
        <v>1</v>
      </c>
      <c r="D160" s="20">
        <v>1.3</v>
      </c>
      <c r="E160" s="21" t="s">
        <v>280</v>
      </c>
      <c r="F160" s="36" t="s">
        <v>287</v>
      </c>
      <c r="G160" s="138" t="s">
        <v>288</v>
      </c>
      <c r="H160" s="178">
        <f>+H159+1</f>
        <v>139</v>
      </c>
      <c r="I160" s="179" t="s">
        <v>2154</v>
      </c>
      <c r="J160" s="22">
        <v>40</v>
      </c>
      <c r="K160" s="23" t="s">
        <v>289</v>
      </c>
      <c r="L160" s="7" t="s">
        <v>284</v>
      </c>
      <c r="W160" s="182">
        <v>1</v>
      </c>
    </row>
    <row r="161" spans="2:24" ht="26.4" thickBot="1" x14ac:dyDescent="0.55000000000000004">
      <c r="B161" s="163">
        <v>164</v>
      </c>
      <c r="G161" s="26" t="s">
        <v>290</v>
      </c>
      <c r="H161" s="27"/>
      <c r="I161" s="28"/>
      <c r="J161" s="29"/>
      <c r="K161" s="30"/>
      <c r="M161" s="173"/>
      <c r="N161" s="173"/>
      <c r="O161" s="173"/>
      <c r="P161" s="173"/>
      <c r="Q161" s="174"/>
      <c r="R161" s="175"/>
      <c r="S161" s="176">
        <v>4</v>
      </c>
      <c r="T161" s="175" t="s">
        <v>2013</v>
      </c>
      <c r="U161" s="176"/>
      <c r="V161" s="175"/>
      <c r="W161" s="177">
        <f>SUM(W162:W169)</f>
        <v>8</v>
      </c>
      <c r="X161" s="175" t="s">
        <v>2015</v>
      </c>
    </row>
    <row r="162" spans="2:24" ht="41.4" thickBot="1" x14ac:dyDescent="0.55000000000000004">
      <c r="B162" s="163">
        <v>165</v>
      </c>
      <c r="C162" s="5">
        <v>1</v>
      </c>
      <c r="D162" s="20">
        <v>1.3</v>
      </c>
      <c r="E162" s="31" t="s">
        <v>291</v>
      </c>
      <c r="F162" s="31" t="s">
        <v>292</v>
      </c>
      <c r="G162" s="138" t="s">
        <v>293</v>
      </c>
      <c r="H162" s="178">
        <f>+H160+1</f>
        <v>140</v>
      </c>
      <c r="I162" s="179" t="s">
        <v>2155</v>
      </c>
      <c r="J162" s="22">
        <v>4</v>
      </c>
      <c r="K162" s="23" t="s">
        <v>294</v>
      </c>
      <c r="L162" s="7" t="s">
        <v>284</v>
      </c>
      <c r="W162" s="182">
        <v>1</v>
      </c>
    </row>
    <row r="163" spans="2:24" ht="61.8" thickBot="1" x14ac:dyDescent="0.55000000000000004">
      <c r="B163" s="163">
        <v>166</v>
      </c>
      <c r="C163" s="5">
        <v>1</v>
      </c>
      <c r="D163" s="20">
        <v>1.3</v>
      </c>
      <c r="E163" s="31" t="s">
        <v>291</v>
      </c>
      <c r="F163" s="36" t="s">
        <v>295</v>
      </c>
      <c r="G163" s="453" t="s">
        <v>296</v>
      </c>
      <c r="H163" s="178">
        <f t="shared" ref="H163:H169" si="8">+H162+1</f>
        <v>141</v>
      </c>
      <c r="I163" s="179" t="s">
        <v>2156</v>
      </c>
      <c r="J163" s="38">
        <v>1</v>
      </c>
      <c r="K163" s="23" t="s">
        <v>297</v>
      </c>
      <c r="L163" s="7" t="s">
        <v>284</v>
      </c>
      <c r="W163" s="182">
        <v>1</v>
      </c>
    </row>
    <row r="164" spans="2:24" ht="41.4" thickBot="1" x14ac:dyDescent="0.55000000000000004">
      <c r="B164" s="163">
        <v>167</v>
      </c>
      <c r="C164" s="5">
        <v>1</v>
      </c>
      <c r="D164" s="20">
        <v>1.3</v>
      </c>
      <c r="E164" s="31" t="s">
        <v>291</v>
      </c>
      <c r="F164" s="36" t="s">
        <v>295</v>
      </c>
      <c r="G164" s="455"/>
      <c r="H164" s="178">
        <f t="shared" si="8"/>
        <v>142</v>
      </c>
      <c r="I164" s="179" t="s">
        <v>2157</v>
      </c>
      <c r="J164" s="22">
        <v>300</v>
      </c>
      <c r="K164" s="23" t="s">
        <v>298</v>
      </c>
      <c r="L164" s="7" t="s">
        <v>284</v>
      </c>
      <c r="W164" s="182">
        <v>1</v>
      </c>
    </row>
    <row r="165" spans="2:24" ht="41.4" thickBot="1" x14ac:dyDescent="0.55000000000000004">
      <c r="B165" s="163">
        <v>168</v>
      </c>
      <c r="C165" s="5">
        <v>1</v>
      </c>
      <c r="D165" s="20">
        <v>1.3</v>
      </c>
      <c r="E165" s="31" t="s">
        <v>291</v>
      </c>
      <c r="F165" s="31" t="s">
        <v>299</v>
      </c>
      <c r="G165" s="453" t="s">
        <v>300</v>
      </c>
      <c r="H165" s="178">
        <f t="shared" si="8"/>
        <v>143</v>
      </c>
      <c r="I165" s="179" t="s">
        <v>2158</v>
      </c>
      <c r="J165" s="22">
        <v>55</v>
      </c>
      <c r="K165" s="23" t="s">
        <v>301</v>
      </c>
      <c r="L165" s="7" t="s">
        <v>284</v>
      </c>
      <c r="W165" s="182">
        <v>1</v>
      </c>
    </row>
    <row r="166" spans="2:24" ht="61.8" thickBot="1" x14ac:dyDescent="0.55000000000000004">
      <c r="B166" s="163">
        <v>169</v>
      </c>
      <c r="C166" s="5">
        <v>1</v>
      </c>
      <c r="D166" s="20">
        <v>1.3</v>
      </c>
      <c r="E166" s="31" t="s">
        <v>291</v>
      </c>
      <c r="F166" s="31" t="s">
        <v>299</v>
      </c>
      <c r="G166" s="454"/>
      <c r="H166" s="178">
        <f t="shared" si="8"/>
        <v>144</v>
      </c>
      <c r="I166" s="179" t="s">
        <v>2159</v>
      </c>
      <c r="J166" s="22">
        <v>29</v>
      </c>
      <c r="K166" s="23" t="s">
        <v>302</v>
      </c>
      <c r="L166" s="7" t="s">
        <v>284</v>
      </c>
      <c r="W166" s="182">
        <v>1</v>
      </c>
    </row>
    <row r="167" spans="2:24" ht="41.4" thickBot="1" x14ac:dyDescent="0.55000000000000004">
      <c r="B167" s="163">
        <v>170</v>
      </c>
      <c r="C167" s="5">
        <v>1</v>
      </c>
      <c r="D167" s="20">
        <v>1.3</v>
      </c>
      <c r="E167" s="31" t="s">
        <v>291</v>
      </c>
      <c r="F167" s="31" t="s">
        <v>299</v>
      </c>
      <c r="G167" s="454"/>
      <c r="H167" s="178">
        <f t="shared" si="8"/>
        <v>145</v>
      </c>
      <c r="I167" s="179" t="s">
        <v>2160</v>
      </c>
      <c r="J167" s="22">
        <v>5</v>
      </c>
      <c r="K167" s="23" t="s">
        <v>303</v>
      </c>
      <c r="L167" s="7" t="s">
        <v>284</v>
      </c>
      <c r="W167" s="182">
        <v>1</v>
      </c>
    </row>
    <row r="168" spans="2:24" ht="41.4" thickBot="1" x14ac:dyDescent="0.55000000000000004">
      <c r="B168" s="163">
        <v>171</v>
      </c>
      <c r="C168" s="5">
        <v>1</v>
      </c>
      <c r="D168" s="20">
        <v>1.3</v>
      </c>
      <c r="E168" s="31" t="s">
        <v>291</v>
      </c>
      <c r="F168" s="31" t="s">
        <v>299</v>
      </c>
      <c r="G168" s="455"/>
      <c r="H168" s="178">
        <f t="shared" si="8"/>
        <v>146</v>
      </c>
      <c r="I168" s="179" t="s">
        <v>2161</v>
      </c>
      <c r="J168" s="22">
        <v>1</v>
      </c>
      <c r="K168" s="23" t="s">
        <v>304</v>
      </c>
      <c r="L168" s="7" t="s">
        <v>284</v>
      </c>
      <c r="W168" s="182">
        <v>1</v>
      </c>
    </row>
    <row r="169" spans="2:24" ht="61.8" thickBot="1" x14ac:dyDescent="0.55000000000000004">
      <c r="B169" s="163">
        <v>172</v>
      </c>
      <c r="C169" s="5">
        <v>1</v>
      </c>
      <c r="D169" s="20">
        <v>1.3</v>
      </c>
      <c r="E169" s="31" t="s">
        <v>291</v>
      </c>
      <c r="F169" s="5" t="s">
        <v>305</v>
      </c>
      <c r="G169" s="138" t="s">
        <v>306</v>
      </c>
      <c r="H169" s="178">
        <f t="shared" si="8"/>
        <v>147</v>
      </c>
      <c r="I169" s="179" t="s">
        <v>2162</v>
      </c>
      <c r="J169" s="22">
        <v>134</v>
      </c>
      <c r="K169" s="23" t="s">
        <v>307</v>
      </c>
      <c r="L169" s="7" t="s">
        <v>284</v>
      </c>
      <c r="W169" s="182">
        <v>1</v>
      </c>
    </row>
    <row r="170" spans="2:24" ht="26.4" thickBot="1" x14ac:dyDescent="0.55000000000000004">
      <c r="B170" s="163">
        <v>173</v>
      </c>
      <c r="G170" s="26" t="s">
        <v>308</v>
      </c>
      <c r="H170" s="27"/>
      <c r="I170" s="28"/>
      <c r="J170" s="29"/>
      <c r="K170" s="30"/>
      <c r="M170" s="173"/>
      <c r="N170" s="173"/>
      <c r="O170" s="173"/>
      <c r="P170" s="173"/>
      <c r="Q170" s="174"/>
      <c r="R170" s="175"/>
      <c r="S170" s="176">
        <v>2</v>
      </c>
      <c r="T170" s="175" t="s">
        <v>2013</v>
      </c>
      <c r="U170" s="176"/>
      <c r="V170" s="175"/>
      <c r="W170" s="177">
        <f>SUM(W171:W178)</f>
        <v>8</v>
      </c>
      <c r="X170" s="175" t="s">
        <v>2015</v>
      </c>
    </row>
    <row r="171" spans="2:24" ht="41.4" thickBot="1" x14ac:dyDescent="0.55000000000000004">
      <c r="B171" s="163">
        <v>174</v>
      </c>
      <c r="C171" s="5">
        <v>1</v>
      </c>
      <c r="D171" s="20">
        <v>1.3</v>
      </c>
      <c r="E171" s="21" t="s">
        <v>309</v>
      </c>
      <c r="F171" s="21" t="s">
        <v>310</v>
      </c>
      <c r="G171" s="453" t="s">
        <v>311</v>
      </c>
      <c r="H171" s="178">
        <f>+H169+1</f>
        <v>148</v>
      </c>
      <c r="I171" s="179" t="s">
        <v>2163</v>
      </c>
      <c r="J171" s="22">
        <v>1</v>
      </c>
      <c r="K171" s="23" t="s">
        <v>312</v>
      </c>
      <c r="L171" s="7" t="s">
        <v>284</v>
      </c>
      <c r="W171" s="182">
        <v>1</v>
      </c>
    </row>
    <row r="172" spans="2:24" ht="26.4" thickBot="1" x14ac:dyDescent="0.55000000000000004">
      <c r="B172" s="163">
        <v>175</v>
      </c>
      <c r="C172" s="5">
        <v>1</v>
      </c>
      <c r="D172" s="20">
        <v>1.3</v>
      </c>
      <c r="E172" s="21" t="s">
        <v>309</v>
      </c>
      <c r="F172" s="21" t="s">
        <v>310</v>
      </c>
      <c r="G172" s="454"/>
      <c r="H172" s="178">
        <f t="shared" ref="H172:H178" si="9">+H171+1</f>
        <v>149</v>
      </c>
      <c r="I172" s="179" t="s">
        <v>2164</v>
      </c>
      <c r="J172" s="22">
        <v>1</v>
      </c>
      <c r="K172" s="23" t="s">
        <v>313</v>
      </c>
      <c r="L172" s="7" t="s">
        <v>284</v>
      </c>
      <c r="W172" s="182">
        <v>1</v>
      </c>
    </row>
    <row r="173" spans="2:24" ht="41.4" thickBot="1" x14ac:dyDescent="0.55000000000000004">
      <c r="B173" s="163">
        <v>176</v>
      </c>
      <c r="C173" s="5">
        <v>1</v>
      </c>
      <c r="D173" s="20">
        <v>1.3</v>
      </c>
      <c r="E173" s="21" t="s">
        <v>309</v>
      </c>
      <c r="F173" s="21" t="s">
        <v>310</v>
      </c>
      <c r="G173" s="454"/>
      <c r="H173" s="178">
        <f t="shared" si="9"/>
        <v>150</v>
      </c>
      <c r="I173" s="179" t="s">
        <v>2165</v>
      </c>
      <c r="J173" s="22">
        <v>1</v>
      </c>
      <c r="K173" s="23" t="s">
        <v>314</v>
      </c>
      <c r="L173" s="7" t="s">
        <v>284</v>
      </c>
      <c r="W173" s="182">
        <v>1</v>
      </c>
    </row>
    <row r="174" spans="2:24" ht="41.4" thickBot="1" x14ac:dyDescent="0.55000000000000004">
      <c r="B174" s="163">
        <v>177</v>
      </c>
      <c r="C174" s="5">
        <v>1</v>
      </c>
      <c r="D174" s="20">
        <v>1.3</v>
      </c>
      <c r="E174" s="21" t="s">
        <v>309</v>
      </c>
      <c r="F174" s="21" t="s">
        <v>310</v>
      </c>
      <c r="G174" s="454"/>
      <c r="H174" s="178">
        <f t="shared" si="9"/>
        <v>151</v>
      </c>
      <c r="I174" s="179" t="s">
        <v>2166</v>
      </c>
      <c r="J174" s="22">
        <v>1</v>
      </c>
      <c r="K174" s="23" t="s">
        <v>315</v>
      </c>
      <c r="L174" s="7" t="s">
        <v>284</v>
      </c>
      <c r="W174" s="182">
        <v>1</v>
      </c>
    </row>
    <row r="175" spans="2:24" ht="102.6" thickBot="1" x14ac:dyDescent="0.55000000000000004">
      <c r="B175" s="163">
        <v>178</v>
      </c>
      <c r="C175" s="5">
        <v>1</v>
      </c>
      <c r="D175" s="20">
        <v>1.3</v>
      </c>
      <c r="E175" s="21" t="s">
        <v>309</v>
      </c>
      <c r="F175" s="21" t="s">
        <v>310</v>
      </c>
      <c r="G175" s="454"/>
      <c r="H175" s="178">
        <f t="shared" si="9"/>
        <v>152</v>
      </c>
      <c r="I175" s="179" t="s">
        <v>2167</v>
      </c>
      <c r="J175" s="22">
        <v>39</v>
      </c>
      <c r="K175" s="23" t="s">
        <v>316</v>
      </c>
      <c r="L175" s="7" t="s">
        <v>284</v>
      </c>
      <c r="W175" s="182">
        <v>1</v>
      </c>
    </row>
    <row r="176" spans="2:24" ht="102.6" thickBot="1" x14ac:dyDescent="0.55000000000000004">
      <c r="B176" s="163">
        <v>179</v>
      </c>
      <c r="C176" s="5">
        <v>1</v>
      </c>
      <c r="D176" s="20">
        <v>1.3</v>
      </c>
      <c r="E176" s="21" t="s">
        <v>309</v>
      </c>
      <c r="F176" s="21" t="s">
        <v>310</v>
      </c>
      <c r="G176" s="454"/>
      <c r="H176" s="178">
        <f t="shared" si="9"/>
        <v>153</v>
      </c>
      <c r="I176" s="179" t="s">
        <v>2168</v>
      </c>
      <c r="J176" s="22">
        <v>39</v>
      </c>
      <c r="K176" s="23" t="s">
        <v>317</v>
      </c>
      <c r="L176" s="7" t="s">
        <v>284</v>
      </c>
      <c r="W176" s="182">
        <v>1</v>
      </c>
    </row>
    <row r="177" spans="2:24" ht="41.4" thickBot="1" x14ac:dyDescent="0.55000000000000004">
      <c r="B177" s="163">
        <v>180</v>
      </c>
      <c r="C177" s="5">
        <v>1</v>
      </c>
      <c r="D177" s="20">
        <v>1.3</v>
      </c>
      <c r="E177" s="21" t="s">
        <v>309</v>
      </c>
      <c r="F177" s="21" t="s">
        <v>310</v>
      </c>
      <c r="G177" s="455"/>
      <c r="H177" s="178">
        <f t="shared" si="9"/>
        <v>154</v>
      </c>
      <c r="I177" s="179" t="s">
        <v>2169</v>
      </c>
      <c r="J177" s="22">
        <v>39</v>
      </c>
      <c r="K177" s="23" t="s">
        <v>318</v>
      </c>
      <c r="L177" s="7" t="s">
        <v>284</v>
      </c>
      <c r="W177" s="182">
        <v>1</v>
      </c>
    </row>
    <row r="178" spans="2:24" ht="61.8" thickBot="1" x14ac:dyDescent="0.55000000000000004">
      <c r="B178" s="163">
        <v>181</v>
      </c>
      <c r="C178" s="5">
        <v>1</v>
      </c>
      <c r="D178" s="20">
        <v>1.3</v>
      </c>
      <c r="E178" s="21" t="s">
        <v>309</v>
      </c>
      <c r="F178" s="5" t="s">
        <v>319</v>
      </c>
      <c r="G178" s="138" t="s">
        <v>320</v>
      </c>
      <c r="H178" s="178">
        <f t="shared" si="9"/>
        <v>155</v>
      </c>
      <c r="I178" s="179" t="s">
        <v>2170</v>
      </c>
      <c r="J178" s="22">
        <v>2</v>
      </c>
      <c r="K178" s="23" t="s">
        <v>321</v>
      </c>
      <c r="L178" s="7" t="s">
        <v>284</v>
      </c>
      <c r="W178" s="182">
        <v>1</v>
      </c>
    </row>
    <row r="179" spans="2:24" ht="26.4" thickBot="1" x14ac:dyDescent="0.55000000000000004">
      <c r="B179" s="163">
        <v>182</v>
      </c>
      <c r="G179" s="26" t="s">
        <v>322</v>
      </c>
      <c r="H179" s="27"/>
      <c r="I179" s="28"/>
      <c r="J179" s="29"/>
      <c r="K179" s="30"/>
      <c r="M179" s="173"/>
      <c r="N179" s="173"/>
      <c r="O179" s="173"/>
      <c r="P179" s="173"/>
      <c r="Q179" s="174"/>
      <c r="R179" s="175"/>
      <c r="S179" s="176">
        <v>1</v>
      </c>
      <c r="T179" s="175" t="s">
        <v>2013</v>
      </c>
      <c r="U179" s="176"/>
      <c r="V179" s="175"/>
      <c r="W179" s="177">
        <f>SUM(W180:W187)</f>
        <v>8</v>
      </c>
      <c r="X179" s="175" t="s">
        <v>2015</v>
      </c>
    </row>
    <row r="180" spans="2:24" ht="61.8" thickBot="1" x14ac:dyDescent="0.55000000000000004">
      <c r="B180" s="163">
        <v>183</v>
      </c>
      <c r="C180" s="5">
        <v>1</v>
      </c>
      <c r="D180" s="20">
        <v>1.3</v>
      </c>
      <c r="E180" s="31" t="s">
        <v>323</v>
      </c>
      <c r="F180" s="31" t="s">
        <v>324</v>
      </c>
      <c r="G180" s="453" t="s">
        <v>325</v>
      </c>
      <c r="H180" s="178">
        <f>+H178+1</f>
        <v>156</v>
      </c>
      <c r="I180" s="179" t="s">
        <v>2171</v>
      </c>
      <c r="J180" s="38">
        <v>1</v>
      </c>
      <c r="K180" s="45" t="s">
        <v>326</v>
      </c>
      <c r="L180" s="7" t="s">
        <v>284</v>
      </c>
      <c r="W180" s="182">
        <v>1</v>
      </c>
    </row>
    <row r="181" spans="2:24" ht="61.8" thickBot="1" x14ac:dyDescent="0.55000000000000004">
      <c r="B181" s="163">
        <v>184</v>
      </c>
      <c r="C181" s="5">
        <v>1</v>
      </c>
      <c r="D181" s="20">
        <v>1.3</v>
      </c>
      <c r="E181" s="31" t="s">
        <v>323</v>
      </c>
      <c r="F181" s="31" t="s">
        <v>324</v>
      </c>
      <c r="G181" s="454"/>
      <c r="H181" s="178">
        <f t="shared" ref="H181:H187" si="10">+H180+1</f>
        <v>157</v>
      </c>
      <c r="I181" s="179" t="s">
        <v>2172</v>
      </c>
      <c r="J181" s="38">
        <v>1</v>
      </c>
      <c r="K181" s="45" t="s">
        <v>327</v>
      </c>
      <c r="L181" s="7" t="s">
        <v>284</v>
      </c>
      <c r="W181" s="182">
        <v>1</v>
      </c>
    </row>
    <row r="182" spans="2:24" ht="41.4" thickBot="1" x14ac:dyDescent="0.55000000000000004">
      <c r="B182" s="163">
        <v>185</v>
      </c>
      <c r="C182" s="5">
        <v>1</v>
      </c>
      <c r="D182" s="20">
        <v>1.3</v>
      </c>
      <c r="E182" s="31" t="s">
        <v>323</v>
      </c>
      <c r="F182" s="31" t="s">
        <v>324</v>
      </c>
      <c r="G182" s="454"/>
      <c r="H182" s="178">
        <f t="shared" si="10"/>
        <v>158</v>
      </c>
      <c r="I182" s="179" t="s">
        <v>2173</v>
      </c>
      <c r="J182" s="38">
        <v>1</v>
      </c>
      <c r="K182" s="45" t="s">
        <v>328</v>
      </c>
      <c r="L182" s="7" t="s">
        <v>284</v>
      </c>
      <c r="W182" s="182">
        <v>1</v>
      </c>
    </row>
    <row r="183" spans="2:24" ht="61.8" thickBot="1" x14ac:dyDescent="0.55000000000000004">
      <c r="B183" s="163">
        <v>186</v>
      </c>
      <c r="C183" s="5">
        <v>1</v>
      </c>
      <c r="D183" s="20">
        <v>1.3</v>
      </c>
      <c r="E183" s="31" t="s">
        <v>323</v>
      </c>
      <c r="F183" s="31" t="s">
        <v>324</v>
      </c>
      <c r="G183" s="454"/>
      <c r="H183" s="178">
        <f t="shared" si="10"/>
        <v>159</v>
      </c>
      <c r="I183" s="179" t="s">
        <v>2174</v>
      </c>
      <c r="J183" s="38">
        <v>1</v>
      </c>
      <c r="K183" s="45" t="s">
        <v>329</v>
      </c>
      <c r="L183" s="7" t="s">
        <v>284</v>
      </c>
      <c r="W183" s="182">
        <v>1</v>
      </c>
    </row>
    <row r="184" spans="2:24" ht="41.4" thickBot="1" x14ac:dyDescent="0.55000000000000004">
      <c r="B184" s="163">
        <v>187</v>
      </c>
      <c r="C184" s="5">
        <v>1</v>
      </c>
      <c r="D184" s="20">
        <v>1.3</v>
      </c>
      <c r="E184" s="31" t="s">
        <v>323</v>
      </c>
      <c r="F184" s="31" t="s">
        <v>324</v>
      </c>
      <c r="G184" s="454"/>
      <c r="H184" s="178">
        <f t="shared" si="10"/>
        <v>160</v>
      </c>
      <c r="I184" s="179" t="s">
        <v>2175</v>
      </c>
      <c r="J184" s="38">
        <v>1</v>
      </c>
      <c r="K184" s="45" t="s">
        <v>330</v>
      </c>
      <c r="L184" s="7" t="s">
        <v>284</v>
      </c>
      <c r="W184" s="182">
        <v>1</v>
      </c>
    </row>
    <row r="185" spans="2:24" ht="41.4" thickBot="1" x14ac:dyDescent="0.55000000000000004">
      <c r="B185" s="163">
        <v>188</v>
      </c>
      <c r="C185" s="5">
        <v>1</v>
      </c>
      <c r="D185" s="20">
        <v>1.3</v>
      </c>
      <c r="E185" s="31" t="s">
        <v>323</v>
      </c>
      <c r="F185" s="31" t="s">
        <v>324</v>
      </c>
      <c r="G185" s="454"/>
      <c r="H185" s="178">
        <f t="shared" si="10"/>
        <v>161</v>
      </c>
      <c r="I185" s="179" t="s">
        <v>2176</v>
      </c>
      <c r="J185" s="38">
        <v>1</v>
      </c>
      <c r="K185" s="45" t="s">
        <v>331</v>
      </c>
      <c r="L185" s="7" t="s">
        <v>284</v>
      </c>
      <c r="W185" s="182">
        <v>1</v>
      </c>
    </row>
    <row r="186" spans="2:24" ht="41.4" thickBot="1" x14ac:dyDescent="0.55000000000000004">
      <c r="B186" s="163">
        <v>189</v>
      </c>
      <c r="C186" s="5">
        <v>1</v>
      </c>
      <c r="D186" s="20">
        <v>1.3</v>
      </c>
      <c r="E186" s="31" t="s">
        <v>323</v>
      </c>
      <c r="F186" s="31" t="s">
        <v>324</v>
      </c>
      <c r="G186" s="454"/>
      <c r="H186" s="178">
        <f t="shared" si="10"/>
        <v>162</v>
      </c>
      <c r="I186" s="179" t="s">
        <v>2177</v>
      </c>
      <c r="J186" s="22">
        <v>80</v>
      </c>
      <c r="K186" s="45" t="s">
        <v>332</v>
      </c>
      <c r="L186" s="7" t="s">
        <v>284</v>
      </c>
      <c r="W186" s="182">
        <v>1</v>
      </c>
    </row>
    <row r="187" spans="2:24" ht="41.4" thickBot="1" x14ac:dyDescent="0.55000000000000004">
      <c r="B187" s="163">
        <v>190</v>
      </c>
      <c r="C187" s="5">
        <v>1</v>
      </c>
      <c r="D187" s="20">
        <v>1.3</v>
      </c>
      <c r="E187" s="31" t="s">
        <v>323</v>
      </c>
      <c r="F187" s="31" t="s">
        <v>324</v>
      </c>
      <c r="G187" s="455"/>
      <c r="H187" s="178">
        <f t="shared" si="10"/>
        <v>163</v>
      </c>
      <c r="I187" s="179" t="s">
        <v>2178</v>
      </c>
      <c r="J187" s="22">
        <v>80</v>
      </c>
      <c r="K187" s="45" t="s">
        <v>333</v>
      </c>
      <c r="L187" s="7" t="s">
        <v>284</v>
      </c>
      <c r="W187" s="182">
        <v>1</v>
      </c>
    </row>
    <row r="188" spans="2:24" ht="26.4" thickBot="1" x14ac:dyDescent="0.55000000000000004">
      <c r="B188" s="163">
        <v>191</v>
      </c>
      <c r="G188" s="13" t="s">
        <v>334</v>
      </c>
      <c r="H188" s="14"/>
      <c r="I188" s="14"/>
      <c r="J188" s="14"/>
      <c r="K188" s="46"/>
      <c r="M188" s="168"/>
      <c r="N188" s="168"/>
      <c r="O188" s="168"/>
      <c r="P188" s="168"/>
      <c r="Q188" s="169">
        <v>6</v>
      </c>
      <c r="R188" s="170" t="s">
        <v>2012</v>
      </c>
      <c r="S188" s="171">
        <f>SUM(S189:S279)</f>
        <v>17</v>
      </c>
      <c r="T188" s="170" t="s">
        <v>2013</v>
      </c>
      <c r="U188" s="171">
        <v>8</v>
      </c>
      <c r="V188" s="170" t="s">
        <v>2014</v>
      </c>
      <c r="W188" s="171">
        <f>SUM(W189:W279)/2</f>
        <v>85</v>
      </c>
      <c r="X188" s="170" t="s">
        <v>2015</v>
      </c>
    </row>
    <row r="189" spans="2:24" ht="26.4" thickBot="1" x14ac:dyDescent="0.55000000000000004">
      <c r="B189" s="163">
        <v>192</v>
      </c>
      <c r="G189" s="26" t="s">
        <v>335</v>
      </c>
      <c r="H189" s="33"/>
      <c r="I189" s="28"/>
      <c r="J189" s="29"/>
      <c r="K189" s="30"/>
      <c r="M189" s="173"/>
      <c r="N189" s="173"/>
      <c r="O189" s="173"/>
      <c r="P189" s="173"/>
      <c r="Q189" s="174"/>
      <c r="R189" s="175"/>
      <c r="S189" s="176">
        <v>3</v>
      </c>
      <c r="T189" s="175" t="s">
        <v>2013</v>
      </c>
      <c r="U189" s="176"/>
      <c r="V189" s="175"/>
      <c r="W189" s="177">
        <f>SUM(W190:W201)</f>
        <v>12</v>
      </c>
      <c r="X189" s="175" t="s">
        <v>2015</v>
      </c>
    </row>
    <row r="190" spans="2:24" ht="26.4" thickBot="1" x14ac:dyDescent="0.55000000000000004">
      <c r="B190" s="163">
        <v>193</v>
      </c>
      <c r="C190" s="5">
        <v>1</v>
      </c>
      <c r="D190" s="34">
        <v>1.4</v>
      </c>
      <c r="E190" s="21" t="s">
        <v>336</v>
      </c>
      <c r="F190" s="21" t="s">
        <v>337</v>
      </c>
      <c r="G190" s="453" t="s">
        <v>338</v>
      </c>
      <c r="H190" s="178">
        <f>+H187+1</f>
        <v>164</v>
      </c>
      <c r="I190" s="179" t="s">
        <v>2179</v>
      </c>
      <c r="J190" s="22">
        <v>40</v>
      </c>
      <c r="K190" s="23" t="s">
        <v>339</v>
      </c>
      <c r="L190" s="7" t="s">
        <v>340</v>
      </c>
      <c r="W190" s="182">
        <v>1</v>
      </c>
    </row>
    <row r="191" spans="2:24" ht="41.4" thickBot="1" x14ac:dyDescent="0.55000000000000004">
      <c r="B191" s="163">
        <v>194</v>
      </c>
      <c r="C191" s="5">
        <v>1</v>
      </c>
      <c r="D191" s="34">
        <v>1.4</v>
      </c>
      <c r="E191" s="21" t="s">
        <v>336</v>
      </c>
      <c r="F191" s="21" t="s">
        <v>337</v>
      </c>
      <c r="G191" s="454"/>
      <c r="H191" s="178">
        <f t="shared" ref="H191:H201" si="11">+H190+1</f>
        <v>165</v>
      </c>
      <c r="I191" s="179" t="s">
        <v>2180</v>
      </c>
      <c r="J191" s="22">
        <v>40</v>
      </c>
      <c r="K191" s="23" t="s">
        <v>341</v>
      </c>
      <c r="L191" s="7" t="s">
        <v>340</v>
      </c>
      <c r="W191" s="182">
        <v>1</v>
      </c>
    </row>
    <row r="192" spans="2:24" ht="61.8" thickBot="1" x14ac:dyDescent="0.55000000000000004">
      <c r="B192" s="163"/>
      <c r="D192" s="34"/>
      <c r="E192" s="21"/>
      <c r="F192" s="21"/>
      <c r="G192" s="454"/>
      <c r="H192" s="178">
        <f t="shared" si="11"/>
        <v>166</v>
      </c>
      <c r="I192" s="179" t="s">
        <v>2181</v>
      </c>
      <c r="J192" s="22">
        <v>4</v>
      </c>
      <c r="K192" s="23" t="s">
        <v>342</v>
      </c>
      <c r="L192" s="7" t="s">
        <v>340</v>
      </c>
      <c r="W192" s="182">
        <v>1</v>
      </c>
    </row>
    <row r="193" spans="2:24" ht="41.4" thickBot="1" x14ac:dyDescent="0.55000000000000004">
      <c r="B193" s="163">
        <v>195</v>
      </c>
      <c r="C193" s="5">
        <v>1</v>
      </c>
      <c r="D193" s="34">
        <v>1.4</v>
      </c>
      <c r="E193" s="21" t="s">
        <v>336</v>
      </c>
      <c r="F193" s="21" t="s">
        <v>337</v>
      </c>
      <c r="G193" s="455"/>
      <c r="H193" s="178">
        <f t="shared" si="11"/>
        <v>167</v>
      </c>
      <c r="I193" s="179" t="s">
        <v>2182</v>
      </c>
      <c r="J193" s="22">
        <v>4</v>
      </c>
      <c r="K193" s="32" t="s">
        <v>343</v>
      </c>
      <c r="L193" s="7" t="s">
        <v>340</v>
      </c>
      <c r="W193" s="182">
        <v>1</v>
      </c>
    </row>
    <row r="194" spans="2:24" ht="41.4" thickBot="1" x14ac:dyDescent="0.55000000000000004">
      <c r="B194" s="163">
        <v>196</v>
      </c>
      <c r="C194" s="5">
        <v>1</v>
      </c>
      <c r="D194" s="34">
        <v>1.4</v>
      </c>
      <c r="E194" s="21" t="s">
        <v>336</v>
      </c>
      <c r="F194" s="36" t="s">
        <v>344</v>
      </c>
      <c r="G194" s="469" t="s">
        <v>345</v>
      </c>
      <c r="H194" s="178">
        <f t="shared" si="11"/>
        <v>168</v>
      </c>
      <c r="I194" s="179" t="s">
        <v>2183</v>
      </c>
      <c r="J194" s="22">
        <v>5</v>
      </c>
      <c r="K194" s="23" t="s">
        <v>346</v>
      </c>
      <c r="L194" s="7" t="s">
        <v>340</v>
      </c>
      <c r="W194" s="182">
        <v>1</v>
      </c>
    </row>
    <row r="195" spans="2:24" ht="41.4" thickBot="1" x14ac:dyDescent="0.55000000000000004">
      <c r="B195" s="163">
        <v>197</v>
      </c>
      <c r="C195" s="5">
        <v>1</v>
      </c>
      <c r="D195" s="34">
        <v>1.4</v>
      </c>
      <c r="E195" s="21" t="s">
        <v>336</v>
      </c>
      <c r="F195" s="36" t="s">
        <v>344</v>
      </c>
      <c r="G195" s="470"/>
      <c r="H195" s="178">
        <f t="shared" si="11"/>
        <v>169</v>
      </c>
      <c r="I195" s="179" t="s">
        <v>2184</v>
      </c>
      <c r="J195" s="22">
        <v>3200</v>
      </c>
      <c r="K195" s="23" t="s">
        <v>347</v>
      </c>
      <c r="L195" s="7" t="s">
        <v>340</v>
      </c>
      <c r="W195" s="182">
        <v>1</v>
      </c>
    </row>
    <row r="196" spans="2:24" ht="41.4" thickBot="1" x14ac:dyDescent="0.55000000000000004">
      <c r="B196" s="163">
        <v>198</v>
      </c>
      <c r="C196" s="5">
        <v>1</v>
      </c>
      <c r="D196" s="34">
        <v>1.4</v>
      </c>
      <c r="E196" s="21" t="s">
        <v>336</v>
      </c>
      <c r="F196" s="36" t="s">
        <v>344</v>
      </c>
      <c r="G196" s="470"/>
      <c r="H196" s="178">
        <f t="shared" si="11"/>
        <v>170</v>
      </c>
      <c r="I196" s="179" t="s">
        <v>2185</v>
      </c>
      <c r="J196" s="22">
        <v>800</v>
      </c>
      <c r="K196" s="23" t="s">
        <v>348</v>
      </c>
      <c r="L196" s="7" t="s">
        <v>340</v>
      </c>
      <c r="W196" s="182">
        <v>1</v>
      </c>
    </row>
    <row r="197" spans="2:24" ht="61.8" thickBot="1" x14ac:dyDescent="0.55000000000000004">
      <c r="B197" s="163">
        <v>199</v>
      </c>
      <c r="C197" s="5">
        <v>1</v>
      </c>
      <c r="D197" s="34">
        <v>1.4</v>
      </c>
      <c r="E197" s="21" t="s">
        <v>336</v>
      </c>
      <c r="F197" s="36" t="s">
        <v>344</v>
      </c>
      <c r="G197" s="471"/>
      <c r="H197" s="178">
        <f t="shared" si="11"/>
        <v>171</v>
      </c>
      <c r="I197" s="179" t="s">
        <v>2186</v>
      </c>
      <c r="J197" s="22">
        <v>4</v>
      </c>
      <c r="K197" s="23" t="s">
        <v>349</v>
      </c>
      <c r="L197" s="7" t="s">
        <v>340</v>
      </c>
      <c r="W197" s="182">
        <v>1</v>
      </c>
    </row>
    <row r="198" spans="2:24" ht="61.8" thickBot="1" x14ac:dyDescent="0.55000000000000004">
      <c r="B198" s="163">
        <v>200</v>
      </c>
      <c r="C198" s="5">
        <v>1</v>
      </c>
      <c r="D198" s="34">
        <v>1.4</v>
      </c>
      <c r="E198" s="21" t="s">
        <v>336</v>
      </c>
      <c r="F198" s="21" t="s">
        <v>350</v>
      </c>
      <c r="G198" s="469" t="s">
        <v>351</v>
      </c>
      <c r="H198" s="178">
        <f t="shared" si="11"/>
        <v>172</v>
      </c>
      <c r="I198" s="179" t="s">
        <v>2187</v>
      </c>
      <c r="J198" s="22">
        <v>4</v>
      </c>
      <c r="K198" s="23" t="s">
        <v>352</v>
      </c>
      <c r="L198" s="7" t="s">
        <v>340</v>
      </c>
      <c r="W198" s="182">
        <v>1</v>
      </c>
    </row>
    <row r="199" spans="2:24" ht="61.8" thickBot="1" x14ac:dyDescent="0.55000000000000004">
      <c r="B199" s="163">
        <v>201</v>
      </c>
      <c r="C199" s="5">
        <v>1</v>
      </c>
      <c r="D199" s="34">
        <v>1.4</v>
      </c>
      <c r="E199" s="21" t="s">
        <v>336</v>
      </c>
      <c r="F199" s="21" t="s">
        <v>350</v>
      </c>
      <c r="G199" s="470"/>
      <c r="H199" s="178">
        <f t="shared" si="11"/>
        <v>173</v>
      </c>
      <c r="I199" s="179" t="s">
        <v>2188</v>
      </c>
      <c r="J199" s="22">
        <v>40</v>
      </c>
      <c r="K199" s="23" t="s">
        <v>353</v>
      </c>
      <c r="L199" s="7" t="s">
        <v>340</v>
      </c>
      <c r="W199" s="182">
        <v>1</v>
      </c>
    </row>
    <row r="200" spans="2:24" ht="61.8" thickBot="1" x14ac:dyDescent="0.55000000000000004">
      <c r="B200" s="163">
        <v>202</v>
      </c>
      <c r="C200" s="5">
        <v>1</v>
      </c>
      <c r="D200" s="34">
        <v>1.4</v>
      </c>
      <c r="E200" s="21" t="s">
        <v>336</v>
      </c>
      <c r="F200" s="21" t="s">
        <v>350</v>
      </c>
      <c r="G200" s="470"/>
      <c r="H200" s="178">
        <f t="shared" si="11"/>
        <v>174</v>
      </c>
      <c r="I200" s="179" t="s">
        <v>2189</v>
      </c>
      <c r="J200" s="22">
        <v>20</v>
      </c>
      <c r="K200" s="23" t="s">
        <v>354</v>
      </c>
      <c r="L200" s="7" t="s">
        <v>340</v>
      </c>
      <c r="W200" s="182">
        <v>1</v>
      </c>
    </row>
    <row r="201" spans="2:24" ht="61.8" thickBot="1" x14ac:dyDescent="0.55000000000000004">
      <c r="B201" s="163">
        <v>203</v>
      </c>
      <c r="C201" s="5">
        <v>1</v>
      </c>
      <c r="D201" s="34">
        <v>1.4</v>
      </c>
      <c r="E201" s="21" t="s">
        <v>336</v>
      </c>
      <c r="F201" s="21" t="s">
        <v>350</v>
      </c>
      <c r="G201" s="471"/>
      <c r="H201" s="178">
        <f t="shared" si="11"/>
        <v>175</v>
      </c>
      <c r="I201" s="179" t="s">
        <v>2190</v>
      </c>
      <c r="J201" s="38">
        <v>1</v>
      </c>
      <c r="K201" s="23" t="s">
        <v>355</v>
      </c>
      <c r="L201" s="7" t="s">
        <v>340</v>
      </c>
      <c r="W201" s="182">
        <v>1</v>
      </c>
    </row>
    <row r="202" spans="2:24" ht="26.4" thickBot="1" x14ac:dyDescent="0.55000000000000004">
      <c r="B202" s="163">
        <v>204</v>
      </c>
      <c r="G202" s="26" t="s">
        <v>356</v>
      </c>
      <c r="H202" s="33"/>
      <c r="I202" s="28"/>
      <c r="J202" s="29"/>
      <c r="K202" s="30"/>
      <c r="M202" s="173"/>
      <c r="N202" s="173"/>
      <c r="O202" s="173"/>
      <c r="P202" s="173"/>
      <c r="Q202" s="174"/>
      <c r="R202" s="175"/>
      <c r="S202" s="176">
        <v>4</v>
      </c>
      <c r="T202" s="175" t="s">
        <v>2013</v>
      </c>
      <c r="U202" s="176"/>
      <c r="V202" s="175"/>
      <c r="W202" s="177">
        <f>SUM(W203:W222)</f>
        <v>20</v>
      </c>
      <c r="X202" s="175" t="s">
        <v>2015</v>
      </c>
    </row>
    <row r="203" spans="2:24" ht="41.4" thickBot="1" x14ac:dyDescent="0.55000000000000004">
      <c r="B203" s="163">
        <v>205</v>
      </c>
      <c r="C203" s="5">
        <v>1</v>
      </c>
      <c r="D203" s="34">
        <v>1.4</v>
      </c>
      <c r="E203" s="31" t="s">
        <v>357</v>
      </c>
      <c r="F203" s="31" t="s">
        <v>358</v>
      </c>
      <c r="G203" s="453" t="s">
        <v>359</v>
      </c>
      <c r="H203" s="178">
        <f>+H201+1</f>
        <v>176</v>
      </c>
      <c r="I203" s="179" t="s">
        <v>2191</v>
      </c>
      <c r="J203" s="22">
        <v>4</v>
      </c>
      <c r="K203" s="23" t="s">
        <v>360</v>
      </c>
      <c r="L203" s="7" t="s">
        <v>340</v>
      </c>
      <c r="W203" s="182">
        <v>1</v>
      </c>
    </row>
    <row r="204" spans="2:24" ht="26.4" thickBot="1" x14ac:dyDescent="0.55000000000000004">
      <c r="B204" s="163">
        <v>206</v>
      </c>
      <c r="C204" s="5">
        <v>1</v>
      </c>
      <c r="D204" s="34">
        <v>1.4</v>
      </c>
      <c r="E204" s="31" t="s">
        <v>357</v>
      </c>
      <c r="F204" s="31" t="s">
        <v>358</v>
      </c>
      <c r="G204" s="454"/>
      <c r="H204" s="178">
        <f t="shared" ref="H204:H222" si="12">+H203+1</f>
        <v>177</v>
      </c>
      <c r="I204" s="179" t="s">
        <v>2192</v>
      </c>
      <c r="J204" s="22">
        <v>40</v>
      </c>
      <c r="K204" s="23" t="s">
        <v>361</v>
      </c>
      <c r="L204" s="7" t="s">
        <v>340</v>
      </c>
      <c r="W204" s="182">
        <v>1</v>
      </c>
    </row>
    <row r="205" spans="2:24" ht="41.4" thickBot="1" x14ac:dyDescent="0.55000000000000004">
      <c r="B205" s="163">
        <v>207</v>
      </c>
      <c r="C205" s="5">
        <v>1</v>
      </c>
      <c r="D205" s="34">
        <v>1.4</v>
      </c>
      <c r="E205" s="31" t="s">
        <v>357</v>
      </c>
      <c r="F205" s="31" t="s">
        <v>358</v>
      </c>
      <c r="G205" s="454"/>
      <c r="H205" s="178">
        <f t="shared" si="12"/>
        <v>178</v>
      </c>
      <c r="I205" s="179" t="s">
        <v>2193</v>
      </c>
      <c r="J205" s="22">
        <v>8</v>
      </c>
      <c r="K205" s="23" t="s">
        <v>362</v>
      </c>
      <c r="L205" s="7" t="s">
        <v>340</v>
      </c>
      <c r="W205" s="182">
        <v>1</v>
      </c>
    </row>
    <row r="206" spans="2:24" ht="41.4" thickBot="1" x14ac:dyDescent="0.55000000000000004">
      <c r="B206" s="163">
        <v>208</v>
      </c>
      <c r="C206" s="5">
        <v>1</v>
      </c>
      <c r="D206" s="34">
        <v>1.4</v>
      </c>
      <c r="E206" s="31" t="s">
        <v>357</v>
      </c>
      <c r="F206" s="31" t="s">
        <v>358</v>
      </c>
      <c r="G206" s="455"/>
      <c r="H206" s="178">
        <f t="shared" si="12"/>
        <v>179</v>
      </c>
      <c r="I206" s="179" t="s">
        <v>2194</v>
      </c>
      <c r="J206" s="22">
        <v>12</v>
      </c>
      <c r="K206" s="23" t="s">
        <v>363</v>
      </c>
      <c r="L206" s="7" t="s">
        <v>340</v>
      </c>
      <c r="W206" s="182">
        <v>1</v>
      </c>
    </row>
    <row r="207" spans="2:24" ht="41.4" thickBot="1" x14ac:dyDescent="0.55000000000000004">
      <c r="B207" s="163">
        <v>209</v>
      </c>
      <c r="C207" s="5">
        <v>1</v>
      </c>
      <c r="D207" s="34">
        <v>1.4</v>
      </c>
      <c r="E207" s="31" t="s">
        <v>357</v>
      </c>
      <c r="F207" s="5" t="s">
        <v>364</v>
      </c>
      <c r="G207" s="453" t="s">
        <v>365</v>
      </c>
      <c r="H207" s="178">
        <f t="shared" si="12"/>
        <v>180</v>
      </c>
      <c r="I207" s="179" t="s">
        <v>2195</v>
      </c>
      <c r="J207" s="22">
        <v>20</v>
      </c>
      <c r="K207" s="23" t="s">
        <v>366</v>
      </c>
      <c r="L207" s="7" t="s">
        <v>340</v>
      </c>
      <c r="W207" s="182">
        <v>1</v>
      </c>
    </row>
    <row r="208" spans="2:24" ht="26.4" thickBot="1" x14ac:dyDescent="0.55000000000000004">
      <c r="B208" s="163">
        <v>210</v>
      </c>
      <c r="C208" s="5">
        <v>1</v>
      </c>
      <c r="D208" s="34">
        <v>1.4</v>
      </c>
      <c r="E208" s="31" t="s">
        <v>357</v>
      </c>
      <c r="F208" s="5" t="s">
        <v>364</v>
      </c>
      <c r="G208" s="454"/>
      <c r="H208" s="178">
        <f t="shared" si="12"/>
        <v>181</v>
      </c>
      <c r="I208" s="179" t="s">
        <v>2196</v>
      </c>
      <c r="J208" s="22">
        <v>40</v>
      </c>
      <c r="K208" s="23" t="s">
        <v>367</v>
      </c>
      <c r="L208" s="7" t="s">
        <v>340</v>
      </c>
      <c r="W208" s="182">
        <v>1</v>
      </c>
    </row>
    <row r="209" spans="2:24" ht="41.4" thickBot="1" x14ac:dyDescent="0.55000000000000004">
      <c r="B209" s="163">
        <v>211</v>
      </c>
      <c r="C209" s="5">
        <v>1</v>
      </c>
      <c r="D209" s="34">
        <v>1.4</v>
      </c>
      <c r="E209" s="31" t="s">
        <v>357</v>
      </c>
      <c r="F209" s="5" t="s">
        <v>364</v>
      </c>
      <c r="G209" s="454"/>
      <c r="H209" s="178">
        <f t="shared" si="12"/>
        <v>182</v>
      </c>
      <c r="I209" s="179" t="s">
        <v>2197</v>
      </c>
      <c r="J209" s="22">
        <v>4</v>
      </c>
      <c r="K209" s="23" t="s">
        <v>368</v>
      </c>
      <c r="L209" s="7" t="s">
        <v>340</v>
      </c>
      <c r="W209" s="182">
        <v>1</v>
      </c>
    </row>
    <row r="210" spans="2:24" ht="41.4" thickBot="1" x14ac:dyDescent="0.55000000000000004">
      <c r="B210" s="163">
        <v>212</v>
      </c>
      <c r="C210" s="5">
        <v>1</v>
      </c>
      <c r="D210" s="34">
        <v>1.4</v>
      </c>
      <c r="E210" s="31" t="s">
        <v>357</v>
      </c>
      <c r="F210" s="5" t="s">
        <v>364</v>
      </c>
      <c r="G210" s="454"/>
      <c r="H210" s="178">
        <f t="shared" si="12"/>
        <v>183</v>
      </c>
      <c r="I210" s="179" t="s">
        <v>2198</v>
      </c>
      <c r="J210" s="22">
        <v>4</v>
      </c>
      <c r="K210" s="23" t="s">
        <v>369</v>
      </c>
      <c r="L210" s="7" t="s">
        <v>340</v>
      </c>
      <c r="W210" s="182">
        <v>1</v>
      </c>
    </row>
    <row r="211" spans="2:24" ht="41.4" thickBot="1" x14ac:dyDescent="0.55000000000000004">
      <c r="B211" s="163">
        <v>213</v>
      </c>
      <c r="C211" s="5">
        <v>1</v>
      </c>
      <c r="D211" s="34">
        <v>1.4</v>
      </c>
      <c r="E211" s="31" t="s">
        <v>357</v>
      </c>
      <c r="F211" s="5" t="s">
        <v>364</v>
      </c>
      <c r="G211" s="454"/>
      <c r="H211" s="178">
        <f t="shared" si="12"/>
        <v>184</v>
      </c>
      <c r="I211" s="179" t="s">
        <v>2199</v>
      </c>
      <c r="J211" s="22">
        <v>20</v>
      </c>
      <c r="K211" s="23" t="s">
        <v>370</v>
      </c>
      <c r="L211" s="7" t="s">
        <v>340</v>
      </c>
      <c r="W211" s="182">
        <v>1</v>
      </c>
    </row>
    <row r="212" spans="2:24" ht="61.8" thickBot="1" x14ac:dyDescent="0.55000000000000004">
      <c r="B212" s="163">
        <v>214</v>
      </c>
      <c r="C212" s="5">
        <v>1</v>
      </c>
      <c r="D212" s="34">
        <v>1.4</v>
      </c>
      <c r="E212" s="31" t="s">
        <v>357</v>
      </c>
      <c r="F212" s="5" t="s">
        <v>364</v>
      </c>
      <c r="G212" s="454"/>
      <c r="H212" s="178">
        <f t="shared" si="12"/>
        <v>185</v>
      </c>
      <c r="I212" s="179" t="s">
        <v>2200</v>
      </c>
      <c r="J212" s="22">
        <v>20</v>
      </c>
      <c r="K212" s="23" t="s">
        <v>371</v>
      </c>
      <c r="L212" s="7" t="s">
        <v>340</v>
      </c>
      <c r="W212" s="182">
        <v>1</v>
      </c>
    </row>
    <row r="213" spans="2:24" ht="41.4" thickBot="1" x14ac:dyDescent="0.55000000000000004">
      <c r="B213" s="163">
        <v>215</v>
      </c>
      <c r="C213" s="5">
        <v>1</v>
      </c>
      <c r="D213" s="34">
        <v>1.4</v>
      </c>
      <c r="E213" s="31" t="s">
        <v>357</v>
      </c>
      <c r="F213" s="5" t="s">
        <v>364</v>
      </c>
      <c r="G213" s="454"/>
      <c r="H213" s="178">
        <f t="shared" si="12"/>
        <v>186</v>
      </c>
      <c r="I213" s="179" t="s">
        <v>2201</v>
      </c>
      <c r="J213" s="22">
        <v>8</v>
      </c>
      <c r="K213" s="23" t="s">
        <v>372</v>
      </c>
      <c r="L213" s="7" t="s">
        <v>340</v>
      </c>
      <c r="W213" s="182">
        <v>1</v>
      </c>
    </row>
    <row r="214" spans="2:24" ht="41.4" thickBot="1" x14ac:dyDescent="0.55000000000000004">
      <c r="B214" s="163">
        <v>216</v>
      </c>
      <c r="C214" s="5">
        <v>1</v>
      </c>
      <c r="D214" s="34">
        <v>1.4</v>
      </c>
      <c r="E214" s="31" t="s">
        <v>357</v>
      </c>
      <c r="F214" s="5" t="s">
        <v>364</v>
      </c>
      <c r="G214" s="455"/>
      <c r="H214" s="178">
        <f t="shared" si="12"/>
        <v>187</v>
      </c>
      <c r="I214" s="179" t="s">
        <v>2202</v>
      </c>
      <c r="J214" s="22">
        <v>80</v>
      </c>
      <c r="K214" s="23" t="s">
        <v>373</v>
      </c>
      <c r="L214" s="7" t="s">
        <v>340</v>
      </c>
      <c r="W214" s="182">
        <v>1</v>
      </c>
    </row>
    <row r="215" spans="2:24" ht="26.4" thickBot="1" x14ac:dyDescent="0.55000000000000004">
      <c r="B215" s="163">
        <v>217</v>
      </c>
      <c r="C215" s="5">
        <v>1</v>
      </c>
      <c r="D215" s="34">
        <v>1.4</v>
      </c>
      <c r="E215" s="31" t="s">
        <v>357</v>
      </c>
      <c r="F215" s="31" t="s">
        <v>374</v>
      </c>
      <c r="G215" s="453" t="s">
        <v>375</v>
      </c>
      <c r="H215" s="178">
        <f t="shared" si="12"/>
        <v>188</v>
      </c>
      <c r="I215" s="179" t="s">
        <v>2203</v>
      </c>
      <c r="J215" s="22">
        <v>4</v>
      </c>
      <c r="K215" s="23" t="s">
        <v>376</v>
      </c>
      <c r="L215" s="7" t="s">
        <v>340</v>
      </c>
      <c r="W215" s="182">
        <v>1</v>
      </c>
    </row>
    <row r="216" spans="2:24" ht="61.8" thickBot="1" x14ac:dyDescent="0.55000000000000004">
      <c r="B216" s="163">
        <v>218</v>
      </c>
      <c r="C216" s="5">
        <v>1</v>
      </c>
      <c r="D216" s="34">
        <v>1.4</v>
      </c>
      <c r="E216" s="31" t="s">
        <v>357</v>
      </c>
      <c r="F216" s="31" t="s">
        <v>374</v>
      </c>
      <c r="G216" s="454"/>
      <c r="H216" s="178">
        <f t="shared" si="12"/>
        <v>189</v>
      </c>
      <c r="I216" s="179" t="s">
        <v>2204</v>
      </c>
      <c r="J216" s="22">
        <v>4</v>
      </c>
      <c r="K216" s="23" t="s">
        <v>377</v>
      </c>
      <c r="L216" s="7" t="s">
        <v>340</v>
      </c>
      <c r="W216" s="182">
        <v>1</v>
      </c>
    </row>
    <row r="217" spans="2:24" ht="82.2" thickBot="1" x14ac:dyDescent="0.55000000000000004">
      <c r="B217" s="163">
        <v>219</v>
      </c>
      <c r="C217" s="5">
        <v>1</v>
      </c>
      <c r="D217" s="34">
        <v>1.4</v>
      </c>
      <c r="E217" s="31" t="s">
        <v>357</v>
      </c>
      <c r="F217" s="31" t="s">
        <v>374</v>
      </c>
      <c r="G217" s="454"/>
      <c r="H217" s="178">
        <f t="shared" si="12"/>
        <v>190</v>
      </c>
      <c r="I217" s="179" t="s">
        <v>2205</v>
      </c>
      <c r="J217" s="22">
        <v>16</v>
      </c>
      <c r="K217" s="23" t="s">
        <v>378</v>
      </c>
      <c r="L217" s="7" t="s">
        <v>340</v>
      </c>
      <c r="W217" s="182">
        <v>1</v>
      </c>
    </row>
    <row r="218" spans="2:24" ht="41.4" thickBot="1" x14ac:dyDescent="0.55000000000000004">
      <c r="B218" s="163">
        <v>220</v>
      </c>
      <c r="C218" s="5">
        <v>1</v>
      </c>
      <c r="D218" s="34">
        <v>1.4</v>
      </c>
      <c r="E218" s="31" t="s">
        <v>357</v>
      </c>
      <c r="F218" s="31" t="s">
        <v>374</v>
      </c>
      <c r="G218" s="455"/>
      <c r="H218" s="178">
        <f t="shared" si="12"/>
        <v>191</v>
      </c>
      <c r="I218" s="179" t="s">
        <v>2206</v>
      </c>
      <c r="J218" s="22">
        <v>12</v>
      </c>
      <c r="K218" s="23" t="s">
        <v>379</v>
      </c>
      <c r="L218" s="7" t="s">
        <v>340</v>
      </c>
      <c r="W218" s="182">
        <v>1</v>
      </c>
    </row>
    <row r="219" spans="2:24" ht="26.4" thickBot="1" x14ac:dyDescent="0.55000000000000004">
      <c r="B219" s="163">
        <v>221</v>
      </c>
      <c r="C219" s="5">
        <v>1</v>
      </c>
      <c r="D219" s="34">
        <v>1.4</v>
      </c>
      <c r="E219" s="31" t="s">
        <v>357</v>
      </c>
      <c r="F219" s="5" t="s">
        <v>380</v>
      </c>
      <c r="G219" s="453" t="s">
        <v>381</v>
      </c>
      <c r="H219" s="178">
        <f t="shared" si="12"/>
        <v>192</v>
      </c>
      <c r="I219" s="179" t="s">
        <v>2207</v>
      </c>
      <c r="J219" s="22">
        <v>4</v>
      </c>
      <c r="K219" s="23" t="s">
        <v>382</v>
      </c>
      <c r="L219" s="7" t="s">
        <v>340</v>
      </c>
      <c r="W219" s="182">
        <v>1</v>
      </c>
    </row>
    <row r="220" spans="2:24" ht="41.4" thickBot="1" x14ac:dyDescent="0.55000000000000004">
      <c r="B220" s="163">
        <v>222</v>
      </c>
      <c r="C220" s="5">
        <v>1</v>
      </c>
      <c r="D220" s="34">
        <v>1.4</v>
      </c>
      <c r="E220" s="31" t="s">
        <v>357</v>
      </c>
      <c r="F220" s="5" t="s">
        <v>380</v>
      </c>
      <c r="G220" s="454"/>
      <c r="H220" s="178">
        <f t="shared" si="12"/>
        <v>193</v>
      </c>
      <c r="I220" s="179" t="s">
        <v>2208</v>
      </c>
      <c r="J220" s="22">
        <v>48</v>
      </c>
      <c r="K220" s="23" t="s">
        <v>383</v>
      </c>
      <c r="L220" s="7" t="s">
        <v>340</v>
      </c>
      <c r="W220" s="182">
        <v>1</v>
      </c>
    </row>
    <row r="221" spans="2:24" ht="41.4" thickBot="1" x14ac:dyDescent="0.55000000000000004">
      <c r="B221" s="163">
        <v>223</v>
      </c>
      <c r="C221" s="5">
        <v>1</v>
      </c>
      <c r="D221" s="34">
        <v>1.4</v>
      </c>
      <c r="E221" s="31" t="s">
        <v>357</v>
      </c>
      <c r="F221" s="5" t="s">
        <v>380</v>
      </c>
      <c r="G221" s="454"/>
      <c r="H221" s="178">
        <f t="shared" si="12"/>
        <v>194</v>
      </c>
      <c r="I221" s="179" t="s">
        <v>2209</v>
      </c>
      <c r="J221" s="22">
        <v>16</v>
      </c>
      <c r="K221" s="23" t="s">
        <v>384</v>
      </c>
      <c r="L221" s="7" t="s">
        <v>340</v>
      </c>
      <c r="W221" s="182">
        <v>1</v>
      </c>
    </row>
    <row r="222" spans="2:24" ht="41.4" thickBot="1" x14ac:dyDescent="0.55000000000000004">
      <c r="B222" s="163">
        <v>224</v>
      </c>
      <c r="C222" s="5">
        <v>1</v>
      </c>
      <c r="D222" s="34">
        <v>1.4</v>
      </c>
      <c r="E222" s="31" t="s">
        <v>357</v>
      </c>
      <c r="F222" s="5" t="s">
        <v>380</v>
      </c>
      <c r="G222" s="455"/>
      <c r="H222" s="178">
        <f t="shared" si="12"/>
        <v>195</v>
      </c>
      <c r="I222" s="179" t="s">
        <v>2210</v>
      </c>
      <c r="J222" s="22">
        <v>4</v>
      </c>
      <c r="K222" s="23" t="s">
        <v>385</v>
      </c>
      <c r="L222" s="7" t="s">
        <v>340</v>
      </c>
      <c r="W222" s="182">
        <v>1</v>
      </c>
    </row>
    <row r="223" spans="2:24" ht="26.4" thickBot="1" x14ac:dyDescent="0.55000000000000004">
      <c r="B223" s="163">
        <v>225</v>
      </c>
      <c r="G223" s="26" t="s">
        <v>386</v>
      </c>
      <c r="H223" s="27"/>
      <c r="I223" s="28"/>
      <c r="J223" s="29"/>
      <c r="K223" s="30"/>
      <c r="M223" s="173"/>
      <c r="N223" s="173"/>
      <c r="O223" s="173"/>
      <c r="P223" s="173"/>
      <c r="Q223" s="174"/>
      <c r="R223" s="175"/>
      <c r="S223" s="176">
        <v>2</v>
      </c>
      <c r="T223" s="175" t="s">
        <v>2013</v>
      </c>
      <c r="U223" s="176"/>
      <c r="V223" s="175"/>
      <c r="W223" s="177">
        <f>SUM(W224:W237)</f>
        <v>14</v>
      </c>
      <c r="X223" s="175" t="s">
        <v>2015</v>
      </c>
    </row>
    <row r="224" spans="2:24" ht="41.4" thickBot="1" x14ac:dyDescent="0.55000000000000004">
      <c r="B224" s="163">
        <v>226</v>
      </c>
      <c r="C224" s="5">
        <v>1</v>
      </c>
      <c r="D224" s="34">
        <v>1.4</v>
      </c>
      <c r="E224" s="21" t="s">
        <v>387</v>
      </c>
      <c r="F224" s="21" t="s">
        <v>388</v>
      </c>
      <c r="G224" s="453" t="s">
        <v>389</v>
      </c>
      <c r="H224" s="178">
        <f>+H222+1</f>
        <v>196</v>
      </c>
      <c r="I224" s="179" t="s">
        <v>2211</v>
      </c>
      <c r="J224" s="22">
        <v>30</v>
      </c>
      <c r="K224" s="23" t="s">
        <v>390</v>
      </c>
      <c r="L224" s="7" t="s">
        <v>340</v>
      </c>
      <c r="W224" s="182">
        <v>1</v>
      </c>
    </row>
    <row r="225" spans="2:24" ht="41.4" thickBot="1" x14ac:dyDescent="0.55000000000000004">
      <c r="B225" s="163">
        <v>227</v>
      </c>
      <c r="C225" s="5">
        <v>1</v>
      </c>
      <c r="D225" s="34">
        <v>1.4</v>
      </c>
      <c r="E225" s="21" t="s">
        <v>387</v>
      </c>
      <c r="F225" s="21" t="s">
        <v>388</v>
      </c>
      <c r="G225" s="454"/>
      <c r="H225" s="178">
        <f t="shared" ref="H225:H237" si="13">+H224+1</f>
        <v>197</v>
      </c>
      <c r="I225" s="179" t="s">
        <v>2212</v>
      </c>
      <c r="J225" s="22">
        <v>1</v>
      </c>
      <c r="K225" s="23" t="s">
        <v>391</v>
      </c>
      <c r="L225" s="7" t="s">
        <v>340</v>
      </c>
      <c r="W225" s="182">
        <v>1</v>
      </c>
    </row>
    <row r="226" spans="2:24" ht="41.4" thickBot="1" x14ac:dyDescent="0.55000000000000004">
      <c r="B226" s="163">
        <v>228</v>
      </c>
      <c r="C226" s="5">
        <v>1</v>
      </c>
      <c r="D226" s="34">
        <v>1.4</v>
      </c>
      <c r="E226" s="21" t="s">
        <v>387</v>
      </c>
      <c r="F226" s="21" t="s">
        <v>388</v>
      </c>
      <c r="G226" s="454"/>
      <c r="H226" s="178">
        <f t="shared" si="13"/>
        <v>198</v>
      </c>
      <c r="I226" s="179" t="s">
        <v>2213</v>
      </c>
      <c r="J226" s="22">
        <v>80</v>
      </c>
      <c r="K226" s="23" t="s">
        <v>392</v>
      </c>
      <c r="L226" s="7" t="s">
        <v>340</v>
      </c>
      <c r="W226" s="182">
        <v>1</v>
      </c>
    </row>
    <row r="227" spans="2:24" ht="41.4" thickBot="1" x14ac:dyDescent="0.55000000000000004">
      <c r="B227" s="163">
        <v>229</v>
      </c>
      <c r="C227" s="5">
        <v>1</v>
      </c>
      <c r="D227" s="34">
        <v>1.4</v>
      </c>
      <c r="E227" s="21" t="s">
        <v>387</v>
      </c>
      <c r="F227" s="21" t="s">
        <v>388</v>
      </c>
      <c r="G227" s="454"/>
      <c r="H227" s="178">
        <f t="shared" si="13"/>
        <v>199</v>
      </c>
      <c r="I227" s="179" t="s">
        <v>2214</v>
      </c>
      <c r="J227" s="22">
        <v>80</v>
      </c>
      <c r="K227" s="23" t="s">
        <v>393</v>
      </c>
      <c r="L227" s="7" t="s">
        <v>340</v>
      </c>
      <c r="W227" s="182">
        <v>1</v>
      </c>
    </row>
    <row r="228" spans="2:24" ht="41.4" thickBot="1" x14ac:dyDescent="0.55000000000000004">
      <c r="B228" s="163">
        <v>230</v>
      </c>
      <c r="C228" s="5">
        <v>1</v>
      </c>
      <c r="D228" s="34">
        <v>1.4</v>
      </c>
      <c r="E228" s="21" t="s">
        <v>387</v>
      </c>
      <c r="F228" s="21" t="s">
        <v>388</v>
      </c>
      <c r="G228" s="454"/>
      <c r="H228" s="178">
        <f t="shared" si="13"/>
        <v>200</v>
      </c>
      <c r="I228" s="179" t="s">
        <v>2215</v>
      </c>
      <c r="J228" s="22">
        <v>1200</v>
      </c>
      <c r="K228" s="23" t="s">
        <v>394</v>
      </c>
      <c r="L228" s="7" t="s">
        <v>340</v>
      </c>
      <c r="W228" s="182">
        <v>1</v>
      </c>
    </row>
    <row r="229" spans="2:24" ht="41.4" thickBot="1" x14ac:dyDescent="0.55000000000000004">
      <c r="B229" s="163">
        <v>231</v>
      </c>
      <c r="C229" s="5">
        <v>1</v>
      </c>
      <c r="D229" s="34">
        <v>1.4</v>
      </c>
      <c r="E229" s="21" t="s">
        <v>387</v>
      </c>
      <c r="F229" s="21" t="s">
        <v>388</v>
      </c>
      <c r="G229" s="454"/>
      <c r="H229" s="178">
        <f t="shared" si="13"/>
        <v>201</v>
      </c>
      <c r="I229" s="179" t="s">
        <v>2216</v>
      </c>
      <c r="J229" s="22">
        <v>8</v>
      </c>
      <c r="K229" s="23" t="s">
        <v>395</v>
      </c>
      <c r="L229" s="7" t="s">
        <v>340</v>
      </c>
      <c r="W229" s="182">
        <v>1</v>
      </c>
    </row>
    <row r="230" spans="2:24" ht="41.4" thickBot="1" x14ac:dyDescent="0.55000000000000004">
      <c r="B230" s="163">
        <v>232</v>
      </c>
      <c r="C230" s="5">
        <v>1</v>
      </c>
      <c r="D230" s="34">
        <v>1.4</v>
      </c>
      <c r="E230" s="21" t="s">
        <v>387</v>
      </c>
      <c r="F230" s="21" t="s">
        <v>388</v>
      </c>
      <c r="G230" s="454"/>
      <c r="H230" s="178">
        <f t="shared" si="13"/>
        <v>202</v>
      </c>
      <c r="I230" s="179" t="s">
        <v>2217</v>
      </c>
      <c r="J230" s="22">
        <v>160</v>
      </c>
      <c r="K230" s="23" t="s">
        <v>396</v>
      </c>
      <c r="L230" s="7" t="s">
        <v>340</v>
      </c>
      <c r="W230" s="182">
        <v>1</v>
      </c>
    </row>
    <row r="231" spans="2:24" ht="41.4" thickBot="1" x14ac:dyDescent="0.55000000000000004">
      <c r="B231" s="163">
        <v>233</v>
      </c>
      <c r="C231" s="5">
        <v>1</v>
      </c>
      <c r="D231" s="34">
        <v>1.4</v>
      </c>
      <c r="E231" s="21" t="s">
        <v>387</v>
      </c>
      <c r="F231" s="21" t="s">
        <v>388</v>
      </c>
      <c r="G231" s="454"/>
      <c r="H231" s="178">
        <f t="shared" si="13"/>
        <v>203</v>
      </c>
      <c r="I231" s="179" t="s">
        <v>2218</v>
      </c>
      <c r="J231" s="22">
        <v>40</v>
      </c>
      <c r="K231" s="23" t="s">
        <v>397</v>
      </c>
      <c r="L231" s="7" t="s">
        <v>340</v>
      </c>
      <c r="W231" s="182">
        <v>1</v>
      </c>
    </row>
    <row r="232" spans="2:24" ht="26.4" thickBot="1" x14ac:dyDescent="0.55000000000000004">
      <c r="B232" s="163">
        <v>234</v>
      </c>
      <c r="C232" s="5">
        <v>1</v>
      </c>
      <c r="D232" s="34">
        <v>1.4</v>
      </c>
      <c r="E232" s="21" t="s">
        <v>387</v>
      </c>
      <c r="F232" s="21" t="s">
        <v>388</v>
      </c>
      <c r="G232" s="454"/>
      <c r="H232" s="178">
        <f t="shared" si="13"/>
        <v>204</v>
      </c>
      <c r="I232" s="179" t="s">
        <v>2219</v>
      </c>
      <c r="J232" s="22">
        <v>4</v>
      </c>
      <c r="K232" s="23" t="s">
        <v>398</v>
      </c>
      <c r="L232" s="7" t="s">
        <v>340</v>
      </c>
      <c r="W232" s="182">
        <v>1</v>
      </c>
    </row>
    <row r="233" spans="2:24" ht="41.4" thickBot="1" x14ac:dyDescent="0.55000000000000004">
      <c r="B233" s="163">
        <v>235</v>
      </c>
      <c r="C233" s="5">
        <v>1</v>
      </c>
      <c r="D233" s="34">
        <v>1.4</v>
      </c>
      <c r="E233" s="21" t="s">
        <v>387</v>
      </c>
      <c r="F233" s="21" t="s">
        <v>388</v>
      </c>
      <c r="G233" s="455"/>
      <c r="H233" s="178">
        <f t="shared" si="13"/>
        <v>205</v>
      </c>
      <c r="I233" s="179" t="s">
        <v>2220</v>
      </c>
      <c r="J233" s="22">
        <v>4</v>
      </c>
      <c r="K233" s="23" t="s">
        <v>399</v>
      </c>
      <c r="L233" s="7" t="s">
        <v>340</v>
      </c>
      <c r="W233" s="182">
        <v>1</v>
      </c>
    </row>
    <row r="234" spans="2:24" ht="41.4" thickBot="1" x14ac:dyDescent="0.55000000000000004">
      <c r="B234" s="163">
        <v>236</v>
      </c>
      <c r="C234" s="5">
        <v>1</v>
      </c>
      <c r="D234" s="34">
        <v>1.4</v>
      </c>
      <c r="E234" s="21" t="s">
        <v>387</v>
      </c>
      <c r="F234" s="36" t="s">
        <v>400</v>
      </c>
      <c r="G234" s="453" t="s">
        <v>401</v>
      </c>
      <c r="H234" s="178">
        <f t="shared" si="13"/>
        <v>206</v>
      </c>
      <c r="I234" s="179" t="s">
        <v>2221</v>
      </c>
      <c r="J234" s="22">
        <v>4</v>
      </c>
      <c r="K234" s="23" t="s">
        <v>402</v>
      </c>
      <c r="L234" s="7" t="s">
        <v>340</v>
      </c>
      <c r="W234" s="182">
        <v>1</v>
      </c>
    </row>
    <row r="235" spans="2:24" ht="41.4" thickBot="1" x14ac:dyDescent="0.55000000000000004">
      <c r="B235" s="163">
        <v>237</v>
      </c>
      <c r="C235" s="5">
        <v>1</v>
      </c>
      <c r="D235" s="34">
        <v>1.4</v>
      </c>
      <c r="E235" s="21" t="s">
        <v>387</v>
      </c>
      <c r="F235" s="36" t="s">
        <v>400</v>
      </c>
      <c r="G235" s="454"/>
      <c r="H235" s="178">
        <f t="shared" si="13"/>
        <v>207</v>
      </c>
      <c r="I235" s="179" t="s">
        <v>2222</v>
      </c>
      <c r="J235" s="22">
        <v>8</v>
      </c>
      <c r="K235" s="23" t="s">
        <v>3573</v>
      </c>
      <c r="L235" s="7" t="s">
        <v>340</v>
      </c>
      <c r="W235" s="182">
        <v>1</v>
      </c>
    </row>
    <row r="236" spans="2:24" ht="41.4" thickBot="1" x14ac:dyDescent="0.55000000000000004">
      <c r="B236" s="163">
        <v>238</v>
      </c>
      <c r="C236" s="5">
        <v>1</v>
      </c>
      <c r="D236" s="34">
        <v>1.4</v>
      </c>
      <c r="E236" s="21" t="s">
        <v>387</v>
      </c>
      <c r="F236" s="36" t="s">
        <v>400</v>
      </c>
      <c r="G236" s="454"/>
      <c r="H236" s="178">
        <f t="shared" si="13"/>
        <v>208</v>
      </c>
      <c r="I236" s="179" t="s">
        <v>2223</v>
      </c>
      <c r="J236" s="22">
        <v>4</v>
      </c>
      <c r="K236" s="23" t="s">
        <v>403</v>
      </c>
      <c r="L236" s="7" t="s">
        <v>340</v>
      </c>
      <c r="W236" s="182">
        <v>1</v>
      </c>
    </row>
    <row r="237" spans="2:24" ht="41.4" thickBot="1" x14ac:dyDescent="0.55000000000000004">
      <c r="B237" s="163">
        <v>239</v>
      </c>
      <c r="C237" s="5">
        <v>1</v>
      </c>
      <c r="D237" s="34">
        <v>1.4</v>
      </c>
      <c r="E237" s="21" t="s">
        <v>387</v>
      </c>
      <c r="F237" s="36" t="s">
        <v>400</v>
      </c>
      <c r="G237" s="455"/>
      <c r="H237" s="178">
        <f t="shared" si="13"/>
        <v>209</v>
      </c>
      <c r="I237" s="179" t="s">
        <v>2224</v>
      </c>
      <c r="J237" s="22">
        <v>8</v>
      </c>
      <c r="K237" s="23" t="s">
        <v>404</v>
      </c>
      <c r="L237" s="7" t="s">
        <v>340</v>
      </c>
      <c r="W237" s="182">
        <v>1</v>
      </c>
    </row>
    <row r="238" spans="2:24" ht="26.4" thickBot="1" x14ac:dyDescent="0.55000000000000004">
      <c r="B238" s="163">
        <v>240</v>
      </c>
      <c r="G238" s="26" t="s">
        <v>405</v>
      </c>
      <c r="H238" s="27"/>
      <c r="I238" s="28"/>
      <c r="J238" s="29"/>
      <c r="K238" s="30"/>
      <c r="M238" s="173"/>
      <c r="N238" s="173"/>
      <c r="O238" s="173"/>
      <c r="P238" s="173"/>
      <c r="Q238" s="174"/>
      <c r="R238" s="175"/>
      <c r="S238" s="176">
        <v>2</v>
      </c>
      <c r="T238" s="175" t="s">
        <v>2013</v>
      </c>
      <c r="U238" s="176"/>
      <c r="V238" s="175"/>
      <c r="W238" s="177">
        <f>SUM(W239:W256)</f>
        <v>18</v>
      </c>
      <c r="X238" s="175" t="s">
        <v>2015</v>
      </c>
    </row>
    <row r="239" spans="2:24" ht="41.4" thickBot="1" x14ac:dyDescent="0.55000000000000004">
      <c r="B239" s="163">
        <v>241</v>
      </c>
      <c r="C239" s="5">
        <v>1</v>
      </c>
      <c r="D239" s="34">
        <v>1.4</v>
      </c>
      <c r="E239" s="31" t="s">
        <v>406</v>
      </c>
      <c r="F239" s="31" t="s">
        <v>407</v>
      </c>
      <c r="G239" s="453" t="s">
        <v>408</v>
      </c>
      <c r="H239" s="178">
        <f>+H237+1</f>
        <v>210</v>
      </c>
      <c r="I239" s="179" t="s">
        <v>2225</v>
      </c>
      <c r="J239" s="22">
        <v>4</v>
      </c>
      <c r="K239" s="23" t="s">
        <v>409</v>
      </c>
      <c r="L239" s="7" t="s">
        <v>340</v>
      </c>
      <c r="W239" s="182">
        <v>1</v>
      </c>
    </row>
    <row r="240" spans="2:24" ht="41.4" thickBot="1" x14ac:dyDescent="0.55000000000000004">
      <c r="B240" s="163">
        <v>242</v>
      </c>
      <c r="C240" s="5">
        <v>1</v>
      </c>
      <c r="D240" s="34">
        <v>1.4</v>
      </c>
      <c r="E240" s="31" t="s">
        <v>406</v>
      </c>
      <c r="F240" s="31" t="s">
        <v>407</v>
      </c>
      <c r="G240" s="454"/>
      <c r="H240" s="178">
        <f t="shared" ref="H240:H256" si="14">+H239+1</f>
        <v>211</v>
      </c>
      <c r="I240" s="179" t="s">
        <v>2226</v>
      </c>
      <c r="J240" s="22">
        <v>40</v>
      </c>
      <c r="K240" s="23" t="s">
        <v>410</v>
      </c>
      <c r="L240" s="7" t="s">
        <v>340</v>
      </c>
      <c r="W240" s="182">
        <v>1</v>
      </c>
    </row>
    <row r="241" spans="2:23" ht="41.4" thickBot="1" x14ac:dyDescent="0.55000000000000004">
      <c r="B241" s="163">
        <v>243</v>
      </c>
      <c r="C241" s="5">
        <v>1</v>
      </c>
      <c r="D241" s="34">
        <v>1.4</v>
      </c>
      <c r="E241" s="31" t="s">
        <v>406</v>
      </c>
      <c r="F241" s="31" t="s">
        <v>407</v>
      </c>
      <c r="G241" s="454"/>
      <c r="H241" s="178">
        <f t="shared" si="14"/>
        <v>212</v>
      </c>
      <c r="I241" s="179" t="s">
        <v>2227</v>
      </c>
      <c r="J241" s="22">
        <v>40</v>
      </c>
      <c r="K241" s="23" t="s">
        <v>411</v>
      </c>
      <c r="L241" s="7" t="s">
        <v>340</v>
      </c>
      <c r="W241" s="182">
        <v>1</v>
      </c>
    </row>
    <row r="242" spans="2:23" ht="26.4" thickBot="1" x14ac:dyDescent="0.55000000000000004">
      <c r="B242" s="163">
        <v>244</v>
      </c>
      <c r="C242" s="5">
        <v>1</v>
      </c>
      <c r="D242" s="34">
        <v>1.4</v>
      </c>
      <c r="E242" s="31" t="s">
        <v>406</v>
      </c>
      <c r="F242" s="31" t="s">
        <v>407</v>
      </c>
      <c r="G242" s="454"/>
      <c r="H242" s="178">
        <f t="shared" si="14"/>
        <v>213</v>
      </c>
      <c r="I242" s="179" t="s">
        <v>2228</v>
      </c>
      <c r="J242" s="22">
        <v>8</v>
      </c>
      <c r="K242" s="23" t="s">
        <v>412</v>
      </c>
      <c r="L242" s="7" t="s">
        <v>340</v>
      </c>
      <c r="W242" s="182">
        <v>1</v>
      </c>
    </row>
    <row r="243" spans="2:23" ht="26.4" thickBot="1" x14ac:dyDescent="0.55000000000000004">
      <c r="B243" s="163">
        <v>245</v>
      </c>
      <c r="C243" s="5">
        <v>1</v>
      </c>
      <c r="D243" s="34">
        <v>1.4</v>
      </c>
      <c r="E243" s="31" t="s">
        <v>406</v>
      </c>
      <c r="F243" s="31" t="s">
        <v>407</v>
      </c>
      <c r="G243" s="454"/>
      <c r="H243" s="178">
        <f t="shared" si="14"/>
        <v>214</v>
      </c>
      <c r="I243" s="179" t="s">
        <v>2229</v>
      </c>
      <c r="J243" s="22">
        <v>4</v>
      </c>
      <c r="K243" s="23" t="s">
        <v>413</v>
      </c>
      <c r="L243" s="7" t="s">
        <v>340</v>
      </c>
      <c r="W243" s="182">
        <v>1</v>
      </c>
    </row>
    <row r="244" spans="2:23" ht="41.4" thickBot="1" x14ac:dyDescent="0.55000000000000004">
      <c r="B244" s="163">
        <v>246</v>
      </c>
      <c r="C244" s="5">
        <v>1</v>
      </c>
      <c r="D244" s="34">
        <v>1.4</v>
      </c>
      <c r="E244" s="31" t="s">
        <v>406</v>
      </c>
      <c r="F244" s="31" t="s">
        <v>407</v>
      </c>
      <c r="G244" s="454"/>
      <c r="H244" s="178">
        <f t="shared" si="14"/>
        <v>215</v>
      </c>
      <c r="I244" s="179" t="s">
        <v>2230</v>
      </c>
      <c r="J244" s="22">
        <v>1</v>
      </c>
      <c r="K244" s="23" t="s">
        <v>414</v>
      </c>
      <c r="L244" s="7" t="s">
        <v>340</v>
      </c>
      <c r="W244" s="182">
        <v>1</v>
      </c>
    </row>
    <row r="245" spans="2:23" ht="41.4" thickBot="1" x14ac:dyDescent="0.55000000000000004">
      <c r="B245" s="163">
        <v>247</v>
      </c>
      <c r="C245" s="5">
        <v>1</v>
      </c>
      <c r="D245" s="34">
        <v>1.4</v>
      </c>
      <c r="E245" s="31" t="s">
        <v>406</v>
      </c>
      <c r="F245" s="31" t="s">
        <v>407</v>
      </c>
      <c r="G245" s="454"/>
      <c r="H245" s="178">
        <f t="shared" si="14"/>
        <v>216</v>
      </c>
      <c r="I245" s="179" t="s">
        <v>2231</v>
      </c>
      <c r="J245" s="22">
        <v>20</v>
      </c>
      <c r="K245" s="23" t="s">
        <v>415</v>
      </c>
      <c r="L245" s="7" t="s">
        <v>340</v>
      </c>
      <c r="W245" s="182">
        <v>1</v>
      </c>
    </row>
    <row r="246" spans="2:23" ht="41.4" thickBot="1" x14ac:dyDescent="0.55000000000000004">
      <c r="B246" s="163">
        <v>248</v>
      </c>
      <c r="C246" s="5">
        <v>1</v>
      </c>
      <c r="D246" s="34">
        <v>1.4</v>
      </c>
      <c r="E246" s="31" t="s">
        <v>406</v>
      </c>
      <c r="F246" s="31" t="s">
        <v>407</v>
      </c>
      <c r="G246" s="454"/>
      <c r="H246" s="178">
        <f t="shared" si="14"/>
        <v>217</v>
      </c>
      <c r="I246" s="179" t="s">
        <v>2232</v>
      </c>
      <c r="J246" s="22">
        <v>20</v>
      </c>
      <c r="K246" s="23" t="s">
        <v>416</v>
      </c>
      <c r="L246" s="7" t="s">
        <v>340</v>
      </c>
      <c r="W246" s="182">
        <v>1</v>
      </c>
    </row>
    <row r="247" spans="2:23" ht="41.4" thickBot="1" x14ac:dyDescent="0.55000000000000004">
      <c r="B247" s="163">
        <v>249</v>
      </c>
      <c r="C247" s="5">
        <v>1</v>
      </c>
      <c r="D247" s="34">
        <v>1.4</v>
      </c>
      <c r="E247" s="31" t="s">
        <v>406</v>
      </c>
      <c r="F247" s="31" t="s">
        <v>407</v>
      </c>
      <c r="G247" s="454"/>
      <c r="H247" s="178">
        <f t="shared" si="14"/>
        <v>218</v>
      </c>
      <c r="I247" s="179" t="s">
        <v>2233</v>
      </c>
      <c r="J247" s="22">
        <v>20</v>
      </c>
      <c r="K247" s="23" t="s">
        <v>417</v>
      </c>
      <c r="L247" s="7" t="s">
        <v>340</v>
      </c>
      <c r="W247" s="182">
        <v>1</v>
      </c>
    </row>
    <row r="248" spans="2:23" ht="41.4" thickBot="1" x14ac:dyDescent="0.55000000000000004">
      <c r="B248" s="163">
        <v>250</v>
      </c>
      <c r="C248" s="5">
        <v>1</v>
      </c>
      <c r="D248" s="34">
        <v>1.4</v>
      </c>
      <c r="E248" s="31" t="s">
        <v>406</v>
      </c>
      <c r="F248" s="31" t="s">
        <v>407</v>
      </c>
      <c r="G248" s="454"/>
      <c r="H248" s="178">
        <f t="shared" si="14"/>
        <v>219</v>
      </c>
      <c r="I248" s="179" t="s">
        <v>2234</v>
      </c>
      <c r="J248" s="22">
        <v>20</v>
      </c>
      <c r="K248" s="23" t="s">
        <v>418</v>
      </c>
      <c r="L248" s="7" t="s">
        <v>340</v>
      </c>
      <c r="W248" s="182">
        <v>1</v>
      </c>
    </row>
    <row r="249" spans="2:23" ht="61.8" thickBot="1" x14ac:dyDescent="0.55000000000000004">
      <c r="B249" s="163">
        <v>251</v>
      </c>
      <c r="C249" s="5">
        <v>1</v>
      </c>
      <c r="D249" s="34">
        <v>1.4</v>
      </c>
      <c r="E249" s="31" t="s">
        <v>406</v>
      </c>
      <c r="F249" s="31" t="s">
        <v>407</v>
      </c>
      <c r="G249" s="455"/>
      <c r="H249" s="178">
        <f t="shared" si="14"/>
        <v>220</v>
      </c>
      <c r="I249" s="179" t="s">
        <v>2235</v>
      </c>
      <c r="J249" s="22">
        <v>40</v>
      </c>
      <c r="K249" s="23" t="s">
        <v>419</v>
      </c>
      <c r="L249" s="7" t="s">
        <v>340</v>
      </c>
      <c r="W249" s="182">
        <v>1</v>
      </c>
    </row>
    <row r="250" spans="2:23" ht="41.4" thickBot="1" x14ac:dyDescent="0.55000000000000004">
      <c r="B250" s="163">
        <v>252</v>
      </c>
      <c r="C250" s="5">
        <v>1</v>
      </c>
      <c r="D250" s="34">
        <v>1.4</v>
      </c>
      <c r="E250" s="31" t="s">
        <v>406</v>
      </c>
      <c r="F250" s="36" t="s">
        <v>420</v>
      </c>
      <c r="G250" s="453" t="s">
        <v>421</v>
      </c>
      <c r="H250" s="178">
        <f t="shared" si="14"/>
        <v>221</v>
      </c>
      <c r="I250" s="179" t="s">
        <v>2236</v>
      </c>
      <c r="J250" s="22">
        <v>20</v>
      </c>
      <c r="K250" s="23" t="s">
        <v>422</v>
      </c>
      <c r="L250" s="7" t="s">
        <v>340</v>
      </c>
      <c r="W250" s="182">
        <v>1</v>
      </c>
    </row>
    <row r="251" spans="2:23" ht="41.4" thickBot="1" x14ac:dyDescent="0.55000000000000004">
      <c r="B251" s="163">
        <v>253</v>
      </c>
      <c r="C251" s="5">
        <v>1</v>
      </c>
      <c r="D251" s="34">
        <v>1.4</v>
      </c>
      <c r="E251" s="31" t="s">
        <v>406</v>
      </c>
      <c r="F251" s="36" t="s">
        <v>420</v>
      </c>
      <c r="G251" s="454"/>
      <c r="H251" s="178">
        <f t="shared" si="14"/>
        <v>222</v>
      </c>
      <c r="I251" s="179" t="s">
        <v>2237</v>
      </c>
      <c r="J251" s="22">
        <v>20</v>
      </c>
      <c r="K251" s="23" t="s">
        <v>423</v>
      </c>
      <c r="L251" s="7" t="s">
        <v>340</v>
      </c>
      <c r="W251" s="182">
        <v>1</v>
      </c>
    </row>
    <row r="252" spans="2:23" ht="41.4" thickBot="1" x14ac:dyDescent="0.55000000000000004">
      <c r="B252" s="163">
        <v>254</v>
      </c>
      <c r="C252" s="5">
        <v>1</v>
      </c>
      <c r="D252" s="34">
        <v>1.4</v>
      </c>
      <c r="E252" s="31" t="s">
        <v>406</v>
      </c>
      <c r="F252" s="36" t="s">
        <v>420</v>
      </c>
      <c r="G252" s="454"/>
      <c r="H252" s="178">
        <f t="shared" si="14"/>
        <v>223</v>
      </c>
      <c r="I252" s="179" t="s">
        <v>2238</v>
      </c>
      <c r="J252" s="22">
        <v>20</v>
      </c>
      <c r="K252" s="23" t="s">
        <v>424</v>
      </c>
      <c r="L252" s="7" t="s">
        <v>340</v>
      </c>
      <c r="W252" s="182">
        <v>1</v>
      </c>
    </row>
    <row r="253" spans="2:23" ht="41.4" thickBot="1" x14ac:dyDescent="0.55000000000000004">
      <c r="B253" s="163">
        <v>255</v>
      </c>
      <c r="C253" s="5">
        <v>1</v>
      </c>
      <c r="D253" s="34">
        <v>1.4</v>
      </c>
      <c r="E253" s="31" t="s">
        <v>406</v>
      </c>
      <c r="F253" s="36" t="s">
        <v>420</v>
      </c>
      <c r="G253" s="454"/>
      <c r="H253" s="178">
        <f t="shared" si="14"/>
        <v>224</v>
      </c>
      <c r="I253" s="179" t="s">
        <v>2239</v>
      </c>
      <c r="J253" s="22">
        <v>20</v>
      </c>
      <c r="K253" s="23" t="s">
        <v>425</v>
      </c>
      <c r="L253" s="7" t="s">
        <v>340</v>
      </c>
      <c r="W253" s="182">
        <v>1</v>
      </c>
    </row>
    <row r="254" spans="2:23" ht="41.4" thickBot="1" x14ac:dyDescent="0.55000000000000004">
      <c r="B254" s="163">
        <v>256</v>
      </c>
      <c r="C254" s="5">
        <v>1</v>
      </c>
      <c r="D254" s="34">
        <v>1.4</v>
      </c>
      <c r="E254" s="31" t="s">
        <v>406</v>
      </c>
      <c r="F254" s="36" t="s">
        <v>420</v>
      </c>
      <c r="G254" s="454"/>
      <c r="H254" s="178">
        <f t="shared" si="14"/>
        <v>225</v>
      </c>
      <c r="I254" s="179" t="s">
        <v>2240</v>
      </c>
      <c r="J254" s="22">
        <v>20</v>
      </c>
      <c r="K254" s="23" t="s">
        <v>426</v>
      </c>
      <c r="L254" s="7" t="s">
        <v>340</v>
      </c>
      <c r="W254" s="182">
        <v>1</v>
      </c>
    </row>
    <row r="255" spans="2:23" ht="41.4" thickBot="1" x14ac:dyDescent="0.55000000000000004">
      <c r="B255" s="163">
        <v>257</v>
      </c>
      <c r="C255" s="5">
        <v>1</v>
      </c>
      <c r="D255" s="34">
        <v>1.4</v>
      </c>
      <c r="E255" s="31" t="s">
        <v>406</v>
      </c>
      <c r="F255" s="36" t="s">
        <v>420</v>
      </c>
      <c r="G255" s="454"/>
      <c r="H255" s="178">
        <f t="shared" si="14"/>
        <v>226</v>
      </c>
      <c r="I255" s="179" t="s">
        <v>2241</v>
      </c>
      <c r="J255" s="22">
        <v>20</v>
      </c>
      <c r="K255" s="23" t="s">
        <v>427</v>
      </c>
      <c r="L255" s="7" t="s">
        <v>340</v>
      </c>
      <c r="W255" s="182">
        <v>1</v>
      </c>
    </row>
    <row r="256" spans="2:23" ht="61.8" thickBot="1" x14ac:dyDescent="0.55000000000000004">
      <c r="B256" s="163">
        <v>258</v>
      </c>
      <c r="C256" s="5">
        <v>1</v>
      </c>
      <c r="D256" s="34">
        <v>1.4</v>
      </c>
      <c r="E256" s="31" t="s">
        <v>406</v>
      </c>
      <c r="F256" s="36" t="s">
        <v>420</v>
      </c>
      <c r="G256" s="455"/>
      <c r="H256" s="178">
        <f t="shared" si="14"/>
        <v>227</v>
      </c>
      <c r="I256" s="179" t="s">
        <v>2242</v>
      </c>
      <c r="J256" s="22">
        <v>80</v>
      </c>
      <c r="K256" s="23" t="s">
        <v>3537</v>
      </c>
      <c r="L256" s="7" t="s">
        <v>340</v>
      </c>
      <c r="W256" s="182">
        <v>1</v>
      </c>
    </row>
    <row r="257" spans="2:24" ht="26.4" thickBot="1" x14ac:dyDescent="0.55000000000000004">
      <c r="B257" s="163">
        <v>259</v>
      </c>
      <c r="G257" s="26" t="s">
        <v>428</v>
      </c>
      <c r="H257" s="27"/>
      <c r="I257" s="28"/>
      <c r="J257" s="29"/>
      <c r="K257" s="30"/>
      <c r="M257" s="173"/>
      <c r="N257" s="173"/>
      <c r="O257" s="173"/>
      <c r="P257" s="173"/>
      <c r="Q257" s="174"/>
      <c r="R257" s="175"/>
      <c r="S257" s="176">
        <v>4</v>
      </c>
      <c r="T257" s="175" t="s">
        <v>2013</v>
      </c>
      <c r="U257" s="176"/>
      <c r="V257" s="175"/>
      <c r="W257" s="177">
        <f>SUM(W258:W271)</f>
        <v>14</v>
      </c>
      <c r="X257" s="175" t="s">
        <v>2015</v>
      </c>
    </row>
    <row r="258" spans="2:24" ht="41.4" thickBot="1" x14ac:dyDescent="0.55000000000000004">
      <c r="B258" s="163">
        <v>260</v>
      </c>
      <c r="C258" s="5">
        <v>1</v>
      </c>
      <c r="D258" s="34">
        <v>1.4</v>
      </c>
      <c r="E258" s="21" t="s">
        <v>429</v>
      </c>
      <c r="F258" s="21" t="s">
        <v>430</v>
      </c>
      <c r="G258" s="453" t="s">
        <v>431</v>
      </c>
      <c r="H258" s="178">
        <f>+H256+1</f>
        <v>228</v>
      </c>
      <c r="I258" s="179" t="s">
        <v>2243</v>
      </c>
      <c r="J258" s="22">
        <v>40</v>
      </c>
      <c r="K258" s="23" t="s">
        <v>432</v>
      </c>
      <c r="L258" s="7" t="s">
        <v>340</v>
      </c>
      <c r="W258" s="182">
        <v>1</v>
      </c>
    </row>
    <row r="259" spans="2:24" ht="41.4" thickBot="1" x14ac:dyDescent="0.55000000000000004">
      <c r="B259" s="163">
        <v>261</v>
      </c>
      <c r="C259" s="5">
        <v>1</v>
      </c>
      <c r="D259" s="34">
        <v>1.4</v>
      </c>
      <c r="E259" s="21" t="s">
        <v>429</v>
      </c>
      <c r="F259" s="21" t="s">
        <v>430</v>
      </c>
      <c r="G259" s="454"/>
      <c r="H259" s="178">
        <f t="shared" ref="H259:H271" si="15">+H258+1</f>
        <v>229</v>
      </c>
      <c r="I259" s="179" t="s">
        <v>2244</v>
      </c>
      <c r="J259" s="22">
        <v>40</v>
      </c>
      <c r="K259" s="23" t="s">
        <v>433</v>
      </c>
      <c r="L259" s="7" t="s">
        <v>340</v>
      </c>
      <c r="W259" s="182">
        <v>1</v>
      </c>
    </row>
    <row r="260" spans="2:24" ht="41.4" thickBot="1" x14ac:dyDescent="0.55000000000000004">
      <c r="B260" s="163">
        <v>262</v>
      </c>
      <c r="C260" s="5">
        <v>1</v>
      </c>
      <c r="D260" s="34">
        <v>1.4</v>
      </c>
      <c r="E260" s="21" t="s">
        <v>429</v>
      </c>
      <c r="F260" s="21" t="s">
        <v>430</v>
      </c>
      <c r="G260" s="455"/>
      <c r="H260" s="178">
        <f t="shared" si="15"/>
        <v>230</v>
      </c>
      <c r="I260" s="179" t="s">
        <v>2245</v>
      </c>
      <c r="J260" s="22">
        <v>40</v>
      </c>
      <c r="K260" s="23" t="s">
        <v>434</v>
      </c>
      <c r="L260" s="7" t="s">
        <v>340</v>
      </c>
      <c r="W260" s="182">
        <v>1</v>
      </c>
    </row>
    <row r="261" spans="2:24" ht="41.4" thickBot="1" x14ac:dyDescent="0.55000000000000004">
      <c r="B261" s="163">
        <v>263</v>
      </c>
      <c r="C261" s="5">
        <v>1</v>
      </c>
      <c r="D261" s="34">
        <v>1.4</v>
      </c>
      <c r="E261" s="21" t="s">
        <v>429</v>
      </c>
      <c r="F261" s="36" t="s">
        <v>435</v>
      </c>
      <c r="G261" s="453" t="s">
        <v>436</v>
      </c>
      <c r="H261" s="178">
        <f t="shared" si="15"/>
        <v>231</v>
      </c>
      <c r="I261" s="179" t="s">
        <v>2246</v>
      </c>
      <c r="J261" s="22">
        <v>48</v>
      </c>
      <c r="K261" s="23" t="s">
        <v>437</v>
      </c>
      <c r="L261" s="7" t="s">
        <v>340</v>
      </c>
      <c r="W261" s="182">
        <v>1</v>
      </c>
    </row>
    <row r="262" spans="2:24" ht="41.4" thickBot="1" x14ac:dyDescent="0.55000000000000004">
      <c r="B262" s="163">
        <v>264</v>
      </c>
      <c r="C262" s="5">
        <v>1</v>
      </c>
      <c r="D262" s="34">
        <v>1.4</v>
      </c>
      <c r="E262" s="21" t="s">
        <v>429</v>
      </c>
      <c r="F262" s="36" t="s">
        <v>435</v>
      </c>
      <c r="G262" s="454"/>
      <c r="H262" s="178">
        <f t="shared" si="15"/>
        <v>232</v>
      </c>
      <c r="I262" s="179" t="s">
        <v>2247</v>
      </c>
      <c r="J262" s="22">
        <v>20</v>
      </c>
      <c r="K262" s="23" t="s">
        <v>438</v>
      </c>
      <c r="L262" s="7" t="s">
        <v>340</v>
      </c>
      <c r="W262" s="182">
        <v>1</v>
      </c>
    </row>
    <row r="263" spans="2:24" ht="61.8" thickBot="1" x14ac:dyDescent="0.55000000000000004">
      <c r="B263" s="163">
        <v>265</v>
      </c>
      <c r="C263" s="5">
        <v>1</v>
      </c>
      <c r="D263" s="34">
        <v>1.4</v>
      </c>
      <c r="E263" s="21" t="s">
        <v>429</v>
      </c>
      <c r="F263" s="36" t="s">
        <v>435</v>
      </c>
      <c r="G263" s="454"/>
      <c r="H263" s="178">
        <f t="shared" si="15"/>
        <v>233</v>
      </c>
      <c r="I263" s="179" t="s">
        <v>2248</v>
      </c>
      <c r="J263" s="22">
        <v>4</v>
      </c>
      <c r="K263" s="23" t="s">
        <v>439</v>
      </c>
      <c r="L263" s="7" t="s">
        <v>340</v>
      </c>
      <c r="W263" s="182">
        <v>1</v>
      </c>
    </row>
    <row r="264" spans="2:24" ht="41.4" thickBot="1" x14ac:dyDescent="0.55000000000000004">
      <c r="B264" s="163">
        <v>266</v>
      </c>
      <c r="C264" s="5">
        <v>1</v>
      </c>
      <c r="D264" s="34">
        <v>1.4</v>
      </c>
      <c r="E264" s="21" t="s">
        <v>429</v>
      </c>
      <c r="F264" s="36" t="s">
        <v>435</v>
      </c>
      <c r="G264" s="454"/>
      <c r="H264" s="178">
        <f t="shared" si="15"/>
        <v>234</v>
      </c>
      <c r="I264" s="179" t="s">
        <v>2249</v>
      </c>
      <c r="J264" s="22">
        <v>24</v>
      </c>
      <c r="K264" s="23" t="s">
        <v>440</v>
      </c>
      <c r="L264" s="7" t="s">
        <v>340</v>
      </c>
      <c r="W264" s="182">
        <v>1</v>
      </c>
    </row>
    <row r="265" spans="2:24" ht="41.4" thickBot="1" x14ac:dyDescent="0.55000000000000004">
      <c r="B265" s="163">
        <v>267</v>
      </c>
      <c r="C265" s="5">
        <v>1</v>
      </c>
      <c r="D265" s="34">
        <v>1.4</v>
      </c>
      <c r="E265" s="21" t="s">
        <v>429</v>
      </c>
      <c r="F265" s="36" t="s">
        <v>435</v>
      </c>
      <c r="G265" s="454"/>
      <c r="H265" s="178">
        <f t="shared" si="15"/>
        <v>235</v>
      </c>
      <c r="I265" s="179" t="s">
        <v>2250</v>
      </c>
      <c r="J265" s="22">
        <v>8</v>
      </c>
      <c r="K265" s="23" t="s">
        <v>441</v>
      </c>
      <c r="L265" s="7" t="s">
        <v>340</v>
      </c>
      <c r="W265" s="182">
        <v>1</v>
      </c>
    </row>
    <row r="266" spans="2:24" ht="41.4" thickBot="1" x14ac:dyDescent="0.55000000000000004">
      <c r="B266" s="163">
        <v>268</v>
      </c>
      <c r="C266" s="5">
        <v>1</v>
      </c>
      <c r="D266" s="34">
        <v>1.4</v>
      </c>
      <c r="E266" s="21" t="s">
        <v>429</v>
      </c>
      <c r="F266" s="36" t="s">
        <v>435</v>
      </c>
      <c r="G266" s="454"/>
      <c r="H266" s="178">
        <f t="shared" si="15"/>
        <v>236</v>
      </c>
      <c r="I266" s="179" t="s">
        <v>2251</v>
      </c>
      <c r="J266" s="22">
        <v>4</v>
      </c>
      <c r="K266" s="23" t="s">
        <v>442</v>
      </c>
      <c r="L266" s="7" t="s">
        <v>340</v>
      </c>
      <c r="W266" s="182">
        <v>1</v>
      </c>
    </row>
    <row r="267" spans="2:24" ht="143.4" thickBot="1" x14ac:dyDescent="0.55000000000000004">
      <c r="B267" s="163">
        <v>269</v>
      </c>
      <c r="C267" s="5">
        <v>1</v>
      </c>
      <c r="D267" s="34">
        <v>1.4</v>
      </c>
      <c r="E267" s="21" t="s">
        <v>429</v>
      </c>
      <c r="F267" s="36" t="s">
        <v>435</v>
      </c>
      <c r="G267" s="454"/>
      <c r="H267" s="178">
        <f t="shared" si="15"/>
        <v>237</v>
      </c>
      <c r="I267" s="179" t="s">
        <v>2252</v>
      </c>
      <c r="J267" s="22">
        <v>20</v>
      </c>
      <c r="K267" s="32" t="s">
        <v>443</v>
      </c>
      <c r="L267" s="7" t="s">
        <v>340</v>
      </c>
      <c r="W267" s="182">
        <v>1</v>
      </c>
    </row>
    <row r="268" spans="2:24" ht="41.4" thickBot="1" x14ac:dyDescent="0.55000000000000004">
      <c r="B268" s="163">
        <v>270</v>
      </c>
      <c r="C268" s="5">
        <v>1</v>
      </c>
      <c r="D268" s="34">
        <v>1.4</v>
      </c>
      <c r="E268" s="21" t="s">
        <v>429</v>
      </c>
      <c r="F268" s="36" t="s">
        <v>435</v>
      </c>
      <c r="G268" s="455"/>
      <c r="H268" s="178">
        <f t="shared" si="15"/>
        <v>238</v>
      </c>
      <c r="I268" s="179" t="s">
        <v>2253</v>
      </c>
      <c r="J268" s="22">
        <v>4</v>
      </c>
      <c r="K268" s="23" t="s">
        <v>444</v>
      </c>
      <c r="L268" s="7" t="s">
        <v>340</v>
      </c>
      <c r="W268" s="182">
        <v>1</v>
      </c>
    </row>
    <row r="269" spans="2:24" ht="41.4" thickBot="1" x14ac:dyDescent="0.55000000000000004">
      <c r="B269" s="163">
        <v>271</v>
      </c>
      <c r="C269" s="5">
        <v>1</v>
      </c>
      <c r="D269" s="34">
        <v>1.4</v>
      </c>
      <c r="E269" s="21" t="s">
        <v>429</v>
      </c>
      <c r="F269" s="21" t="s">
        <v>445</v>
      </c>
      <c r="G269" s="453" t="s">
        <v>446</v>
      </c>
      <c r="H269" s="178">
        <f t="shared" si="15"/>
        <v>239</v>
      </c>
      <c r="I269" s="179" t="s">
        <v>2254</v>
      </c>
      <c r="J269" s="22">
        <v>4</v>
      </c>
      <c r="K269" s="23" t="s">
        <v>447</v>
      </c>
      <c r="L269" s="7" t="s">
        <v>340</v>
      </c>
      <c r="W269" s="182">
        <v>1</v>
      </c>
    </row>
    <row r="270" spans="2:24" ht="61.8" thickBot="1" x14ac:dyDescent="0.55000000000000004">
      <c r="B270" s="163">
        <v>272</v>
      </c>
      <c r="C270" s="5">
        <v>1</v>
      </c>
      <c r="D270" s="34">
        <v>1.4</v>
      </c>
      <c r="E270" s="21" t="s">
        <v>429</v>
      </c>
      <c r="F270" s="21" t="s">
        <v>445</v>
      </c>
      <c r="G270" s="455"/>
      <c r="H270" s="178">
        <f t="shared" si="15"/>
        <v>240</v>
      </c>
      <c r="I270" s="179" t="s">
        <v>2255</v>
      </c>
      <c r="J270" s="22">
        <v>4</v>
      </c>
      <c r="K270" s="23" t="s">
        <v>448</v>
      </c>
      <c r="L270" s="7" t="s">
        <v>340</v>
      </c>
      <c r="W270" s="182">
        <v>1</v>
      </c>
    </row>
    <row r="271" spans="2:24" ht="82.2" thickBot="1" x14ac:dyDescent="0.55000000000000004">
      <c r="B271" s="163">
        <v>273</v>
      </c>
      <c r="C271" s="5">
        <v>1</v>
      </c>
      <c r="D271" s="34">
        <v>1.4</v>
      </c>
      <c r="E271" s="21" t="s">
        <v>429</v>
      </c>
      <c r="F271" s="36" t="s">
        <v>449</v>
      </c>
      <c r="G271" s="138" t="s">
        <v>450</v>
      </c>
      <c r="H271" s="178">
        <f t="shared" si="15"/>
        <v>241</v>
      </c>
      <c r="I271" s="179" t="s">
        <v>2256</v>
      </c>
      <c r="J271" s="22">
        <v>4</v>
      </c>
      <c r="K271" s="23" t="s">
        <v>451</v>
      </c>
      <c r="L271" s="7" t="s">
        <v>340</v>
      </c>
      <c r="W271" s="182">
        <v>1</v>
      </c>
    </row>
    <row r="272" spans="2:24" ht="26.4" thickBot="1" x14ac:dyDescent="0.55000000000000004">
      <c r="B272" s="163">
        <v>274</v>
      </c>
      <c r="G272" s="26" t="s">
        <v>452</v>
      </c>
      <c r="H272" s="27"/>
      <c r="I272" s="28"/>
      <c r="J272" s="29"/>
      <c r="K272" s="30"/>
      <c r="M272" s="173"/>
      <c r="N272" s="173"/>
      <c r="O272" s="173"/>
      <c r="P272" s="173"/>
      <c r="Q272" s="174"/>
      <c r="R272" s="175"/>
      <c r="S272" s="176">
        <v>2</v>
      </c>
      <c r="T272" s="175" t="s">
        <v>2013</v>
      </c>
      <c r="U272" s="176"/>
      <c r="V272" s="175"/>
      <c r="W272" s="177">
        <f>SUM(W273:W279)</f>
        <v>7</v>
      </c>
      <c r="X272" s="175" t="s">
        <v>2015</v>
      </c>
    </row>
    <row r="273" spans="2:24" ht="41.4" thickBot="1" x14ac:dyDescent="0.55000000000000004">
      <c r="B273" s="163">
        <v>275</v>
      </c>
      <c r="C273" s="5">
        <v>1</v>
      </c>
      <c r="D273" s="34">
        <v>1.4</v>
      </c>
      <c r="E273" s="31" t="s">
        <v>453</v>
      </c>
      <c r="F273" s="31" t="s">
        <v>454</v>
      </c>
      <c r="G273" s="453" t="s">
        <v>455</v>
      </c>
      <c r="H273" s="178">
        <f>+H271+1</f>
        <v>242</v>
      </c>
      <c r="I273" s="179" t="s">
        <v>2257</v>
      </c>
      <c r="J273" s="22">
        <v>160</v>
      </c>
      <c r="K273" s="23" t="s">
        <v>456</v>
      </c>
      <c r="L273" s="7" t="s">
        <v>340</v>
      </c>
      <c r="W273" s="182">
        <v>1</v>
      </c>
    </row>
    <row r="274" spans="2:24" ht="61.8" thickBot="1" x14ac:dyDescent="0.55000000000000004">
      <c r="B274" s="163">
        <v>276</v>
      </c>
      <c r="C274" s="5">
        <v>1</v>
      </c>
      <c r="D274" s="34">
        <v>1.4</v>
      </c>
      <c r="E274" s="31" t="s">
        <v>453</v>
      </c>
      <c r="F274" s="31" t="s">
        <v>454</v>
      </c>
      <c r="G274" s="454"/>
      <c r="H274" s="178">
        <f t="shared" ref="H274:H279" si="16">+H273+1</f>
        <v>243</v>
      </c>
      <c r="I274" s="179" t="s">
        <v>2258</v>
      </c>
      <c r="J274" s="22">
        <v>4</v>
      </c>
      <c r="K274" s="23" t="s">
        <v>457</v>
      </c>
      <c r="L274" s="7" t="s">
        <v>340</v>
      </c>
      <c r="W274" s="182">
        <v>1</v>
      </c>
    </row>
    <row r="275" spans="2:24" ht="41.4" thickBot="1" x14ac:dyDescent="0.55000000000000004">
      <c r="B275" s="163">
        <v>277</v>
      </c>
      <c r="C275" s="5">
        <v>1</v>
      </c>
      <c r="D275" s="34">
        <v>1.4</v>
      </c>
      <c r="E275" s="31" t="s">
        <v>453</v>
      </c>
      <c r="F275" s="31" t="s">
        <v>454</v>
      </c>
      <c r="G275" s="454"/>
      <c r="H275" s="178">
        <f t="shared" si="16"/>
        <v>244</v>
      </c>
      <c r="I275" s="179" t="s">
        <v>2259</v>
      </c>
      <c r="J275" s="22">
        <v>96</v>
      </c>
      <c r="K275" s="23" t="s">
        <v>458</v>
      </c>
      <c r="L275" s="7" t="s">
        <v>340</v>
      </c>
      <c r="W275" s="182">
        <v>1</v>
      </c>
    </row>
    <row r="276" spans="2:24" ht="82.2" thickBot="1" x14ac:dyDescent="0.55000000000000004">
      <c r="B276" s="163">
        <v>278</v>
      </c>
      <c r="C276" s="5">
        <v>1</v>
      </c>
      <c r="D276" s="34">
        <v>1.4</v>
      </c>
      <c r="E276" s="31" t="s">
        <v>453</v>
      </c>
      <c r="F276" s="31" t="s">
        <v>454</v>
      </c>
      <c r="G276" s="455"/>
      <c r="H276" s="178">
        <f t="shared" si="16"/>
        <v>245</v>
      </c>
      <c r="I276" s="179" t="s">
        <v>2260</v>
      </c>
      <c r="J276" s="22">
        <v>8</v>
      </c>
      <c r="K276" s="23" t="s">
        <v>459</v>
      </c>
      <c r="L276" s="7" t="s">
        <v>340</v>
      </c>
      <c r="W276" s="182">
        <v>1</v>
      </c>
    </row>
    <row r="277" spans="2:24" ht="61.8" thickBot="1" x14ac:dyDescent="0.55000000000000004">
      <c r="B277" s="163">
        <v>279</v>
      </c>
      <c r="C277" s="5">
        <v>1</v>
      </c>
      <c r="D277" s="34">
        <v>1.4</v>
      </c>
      <c r="E277" s="31" t="s">
        <v>453</v>
      </c>
      <c r="F277" s="36" t="s">
        <v>460</v>
      </c>
      <c r="G277" s="453" t="s">
        <v>461</v>
      </c>
      <c r="H277" s="178">
        <f t="shared" si="16"/>
        <v>246</v>
      </c>
      <c r="I277" s="179" t="s">
        <v>2261</v>
      </c>
      <c r="J277" s="22">
        <v>8</v>
      </c>
      <c r="K277" s="23" t="s">
        <v>462</v>
      </c>
      <c r="L277" s="7" t="s">
        <v>340</v>
      </c>
      <c r="W277" s="182">
        <v>1</v>
      </c>
    </row>
    <row r="278" spans="2:24" ht="41.4" thickBot="1" x14ac:dyDescent="0.55000000000000004">
      <c r="B278" s="163">
        <v>280</v>
      </c>
      <c r="C278" s="5">
        <v>1</v>
      </c>
      <c r="D278" s="34">
        <v>1.4</v>
      </c>
      <c r="E278" s="31" t="s">
        <v>453</v>
      </c>
      <c r="F278" s="36" t="s">
        <v>460</v>
      </c>
      <c r="G278" s="454"/>
      <c r="H278" s="178">
        <f t="shared" si="16"/>
        <v>247</v>
      </c>
      <c r="I278" s="179" t="s">
        <v>2262</v>
      </c>
      <c r="J278" s="22">
        <v>4</v>
      </c>
      <c r="K278" s="23" t="s">
        <v>463</v>
      </c>
      <c r="L278" s="7" t="s">
        <v>340</v>
      </c>
      <c r="W278" s="182">
        <v>1</v>
      </c>
    </row>
    <row r="279" spans="2:24" ht="26.4" thickBot="1" x14ac:dyDescent="0.55000000000000004">
      <c r="B279" s="163">
        <v>281</v>
      </c>
      <c r="C279" s="5">
        <v>1</v>
      </c>
      <c r="D279" s="34">
        <v>1.4</v>
      </c>
      <c r="E279" s="31" t="s">
        <v>453</v>
      </c>
      <c r="F279" s="36" t="s">
        <v>460</v>
      </c>
      <c r="G279" s="455"/>
      <c r="H279" s="178">
        <f t="shared" si="16"/>
        <v>248</v>
      </c>
      <c r="I279" s="179" t="s">
        <v>2263</v>
      </c>
      <c r="J279" s="22">
        <v>4</v>
      </c>
      <c r="K279" s="23" t="s">
        <v>464</v>
      </c>
      <c r="L279" s="7" t="s">
        <v>340</v>
      </c>
      <c r="W279" s="182">
        <v>1</v>
      </c>
    </row>
    <row r="280" spans="2:24" ht="26.4" thickBot="1" x14ac:dyDescent="0.55000000000000004">
      <c r="B280" s="163">
        <v>282</v>
      </c>
      <c r="G280" s="13" t="s">
        <v>465</v>
      </c>
      <c r="H280" s="14"/>
      <c r="I280" s="14"/>
      <c r="J280" s="14"/>
      <c r="K280" s="46"/>
      <c r="M280" s="168"/>
      <c r="N280" s="168"/>
      <c r="O280" s="168"/>
      <c r="P280" s="168"/>
      <c r="Q280" s="169">
        <v>3</v>
      </c>
      <c r="R280" s="170" t="s">
        <v>2012</v>
      </c>
      <c r="S280" s="171">
        <f>SUM(S281:S297)</f>
        <v>8</v>
      </c>
      <c r="T280" s="170" t="s">
        <v>2013</v>
      </c>
      <c r="U280" s="171">
        <v>3</v>
      </c>
      <c r="V280" s="170" t="s">
        <v>2014</v>
      </c>
      <c r="W280" s="171">
        <f>SUM(W281:W297)/2</f>
        <v>14</v>
      </c>
      <c r="X280" s="170" t="s">
        <v>2015</v>
      </c>
    </row>
    <row r="281" spans="2:24" ht="26.4" thickBot="1" x14ac:dyDescent="0.55000000000000004">
      <c r="B281" s="163">
        <v>283</v>
      </c>
      <c r="G281" s="26" t="s">
        <v>466</v>
      </c>
      <c r="H281" s="33"/>
      <c r="I281" s="28"/>
      <c r="J281" s="29"/>
      <c r="K281" s="30"/>
      <c r="M281" s="173"/>
      <c r="N281" s="173"/>
      <c r="O281" s="173"/>
      <c r="P281" s="173"/>
      <c r="Q281" s="174"/>
      <c r="R281" s="175"/>
      <c r="S281" s="176">
        <v>4</v>
      </c>
      <c r="T281" s="175" t="s">
        <v>2013</v>
      </c>
      <c r="U281" s="176"/>
      <c r="V281" s="175"/>
      <c r="W281" s="177">
        <f>SUM(W282:W287)</f>
        <v>6</v>
      </c>
      <c r="X281" s="175" t="s">
        <v>2015</v>
      </c>
    </row>
    <row r="282" spans="2:24" ht="41.4" thickBot="1" x14ac:dyDescent="0.55000000000000004">
      <c r="B282" s="163">
        <v>284</v>
      </c>
      <c r="C282" s="5">
        <v>1</v>
      </c>
      <c r="D282" s="20">
        <v>1.5</v>
      </c>
      <c r="E282" s="21" t="s">
        <v>467</v>
      </c>
      <c r="F282" s="21" t="s">
        <v>468</v>
      </c>
      <c r="G282" s="453" t="s">
        <v>469</v>
      </c>
      <c r="H282" s="178">
        <f>+H279+1</f>
        <v>249</v>
      </c>
      <c r="I282" s="179" t="s">
        <v>2264</v>
      </c>
      <c r="J282" s="22">
        <v>10</v>
      </c>
      <c r="K282" s="23" t="s">
        <v>470</v>
      </c>
      <c r="L282" s="7" t="s">
        <v>471</v>
      </c>
      <c r="W282" s="182">
        <v>1</v>
      </c>
    </row>
    <row r="283" spans="2:24" ht="41.4" thickBot="1" x14ac:dyDescent="0.55000000000000004">
      <c r="B283" s="163"/>
      <c r="D283" s="20"/>
      <c r="E283" s="21"/>
      <c r="F283" s="21"/>
      <c r="G283" s="454"/>
      <c r="H283" s="178">
        <f>+H282+1</f>
        <v>250</v>
      </c>
      <c r="I283" s="179" t="s">
        <v>2265</v>
      </c>
      <c r="J283" s="42">
        <v>19</v>
      </c>
      <c r="K283" s="32" t="s">
        <v>472</v>
      </c>
      <c r="L283" s="7" t="s">
        <v>471</v>
      </c>
      <c r="W283" s="182">
        <v>1</v>
      </c>
    </row>
    <row r="284" spans="2:24" ht="41.4" thickBot="1" x14ac:dyDescent="0.55000000000000004">
      <c r="B284" s="163">
        <v>285</v>
      </c>
      <c r="C284" s="5">
        <v>1</v>
      </c>
      <c r="D284" s="20">
        <v>1.5</v>
      </c>
      <c r="E284" s="21" t="s">
        <v>467</v>
      </c>
      <c r="F284" s="21" t="s">
        <v>468</v>
      </c>
      <c r="G284" s="455"/>
      <c r="H284" s="178">
        <f>+H283+1</f>
        <v>251</v>
      </c>
      <c r="I284" s="179" t="s">
        <v>2266</v>
      </c>
      <c r="J284" s="22">
        <v>80</v>
      </c>
      <c r="K284" s="23" t="s">
        <v>473</v>
      </c>
      <c r="L284" s="7" t="s">
        <v>471</v>
      </c>
      <c r="W284" s="182">
        <v>1</v>
      </c>
    </row>
    <row r="285" spans="2:24" ht="41.4" thickBot="1" x14ac:dyDescent="0.55000000000000004">
      <c r="B285" s="163">
        <v>286</v>
      </c>
      <c r="C285" s="5">
        <v>1</v>
      </c>
      <c r="D285" s="20">
        <v>1.5</v>
      </c>
      <c r="E285" s="21" t="s">
        <v>467</v>
      </c>
      <c r="F285" s="36" t="s">
        <v>474</v>
      </c>
      <c r="G285" s="138" t="s">
        <v>475</v>
      </c>
      <c r="H285" s="178">
        <f>+H284+1</f>
        <v>252</v>
      </c>
      <c r="I285" s="179" t="s">
        <v>2267</v>
      </c>
      <c r="J285" s="22">
        <v>300</v>
      </c>
      <c r="K285" s="23" t="s">
        <v>476</v>
      </c>
      <c r="L285" s="7" t="s">
        <v>471</v>
      </c>
      <c r="W285" s="182">
        <v>1</v>
      </c>
    </row>
    <row r="286" spans="2:24" ht="41.4" thickBot="1" x14ac:dyDescent="0.55000000000000004">
      <c r="B286" s="163">
        <v>287</v>
      </c>
      <c r="C286" s="5">
        <v>1</v>
      </c>
      <c r="D286" s="20">
        <v>1.5</v>
      </c>
      <c r="E286" s="21" t="s">
        <v>467</v>
      </c>
      <c r="F286" s="21" t="s">
        <v>477</v>
      </c>
      <c r="G286" s="138" t="s">
        <v>478</v>
      </c>
      <c r="H286" s="178">
        <f>+H285+1</f>
        <v>253</v>
      </c>
      <c r="I286" s="179" t="s">
        <v>2268</v>
      </c>
      <c r="J286" s="22">
        <v>30</v>
      </c>
      <c r="K286" s="23" t="s">
        <v>479</v>
      </c>
      <c r="L286" s="7" t="s">
        <v>471</v>
      </c>
      <c r="W286" s="182">
        <v>1</v>
      </c>
    </row>
    <row r="287" spans="2:24" ht="61.8" thickBot="1" x14ac:dyDescent="0.55000000000000004">
      <c r="B287" s="163">
        <v>288</v>
      </c>
      <c r="C287" s="5">
        <v>1</v>
      </c>
      <c r="D287" s="20">
        <v>1.5</v>
      </c>
      <c r="E287" s="21" t="s">
        <v>467</v>
      </c>
      <c r="F287" s="36" t="s">
        <v>480</v>
      </c>
      <c r="G287" s="138" t="s">
        <v>481</v>
      </c>
      <c r="H287" s="178">
        <f>+H286+1</f>
        <v>254</v>
      </c>
      <c r="I287" s="179" t="s">
        <v>2269</v>
      </c>
      <c r="J287" s="22">
        <v>2</v>
      </c>
      <c r="K287" s="23" t="s">
        <v>482</v>
      </c>
      <c r="L287" s="7" t="s">
        <v>471</v>
      </c>
      <c r="W287" s="182">
        <v>1</v>
      </c>
    </row>
    <row r="288" spans="2:24" ht="26.4" thickBot="1" x14ac:dyDescent="0.55000000000000004">
      <c r="B288" s="163">
        <v>289</v>
      </c>
      <c r="G288" s="26" t="s">
        <v>483</v>
      </c>
      <c r="H288" s="27"/>
      <c r="I288" s="28"/>
      <c r="J288" s="29"/>
      <c r="K288" s="30"/>
      <c r="M288" s="173"/>
      <c r="N288" s="173"/>
      <c r="O288" s="173"/>
      <c r="P288" s="173"/>
      <c r="Q288" s="174"/>
      <c r="R288" s="175"/>
      <c r="S288" s="176">
        <v>2</v>
      </c>
      <c r="T288" s="175" t="s">
        <v>2013</v>
      </c>
      <c r="U288" s="176"/>
      <c r="V288" s="175"/>
      <c r="W288" s="177">
        <f>SUM(W289:W293)</f>
        <v>5</v>
      </c>
      <c r="X288" s="175" t="s">
        <v>2015</v>
      </c>
    </row>
    <row r="289" spans="2:24" ht="26.4" thickBot="1" x14ac:dyDescent="0.55000000000000004">
      <c r="B289" s="163">
        <v>290</v>
      </c>
      <c r="C289" s="5">
        <v>1</v>
      </c>
      <c r="D289" s="20">
        <v>1.5</v>
      </c>
      <c r="E289" s="31" t="s">
        <v>484</v>
      </c>
      <c r="F289" s="31" t="s">
        <v>485</v>
      </c>
      <c r="G289" s="453" t="s">
        <v>486</v>
      </c>
      <c r="H289" s="178">
        <f>+H287+1</f>
        <v>255</v>
      </c>
      <c r="I289" s="179" t="s">
        <v>2270</v>
      </c>
      <c r="J289" s="22">
        <v>1</v>
      </c>
      <c r="K289" s="35" t="s">
        <v>487</v>
      </c>
      <c r="L289" s="7" t="s">
        <v>471</v>
      </c>
      <c r="W289" s="182">
        <v>1</v>
      </c>
    </row>
    <row r="290" spans="2:24" ht="41.4" thickBot="1" x14ac:dyDescent="0.55000000000000004">
      <c r="B290" s="163">
        <v>291</v>
      </c>
      <c r="C290" s="5">
        <v>1</v>
      </c>
      <c r="D290" s="20">
        <v>1.5</v>
      </c>
      <c r="E290" s="31" t="s">
        <v>484</v>
      </c>
      <c r="F290" s="31" t="s">
        <v>485</v>
      </c>
      <c r="G290" s="454"/>
      <c r="H290" s="178">
        <f>+H289+1</f>
        <v>256</v>
      </c>
      <c r="I290" s="179" t="s">
        <v>2271</v>
      </c>
      <c r="J290" s="22">
        <v>1</v>
      </c>
      <c r="K290" s="35" t="s">
        <v>488</v>
      </c>
      <c r="L290" s="7" t="s">
        <v>471</v>
      </c>
      <c r="W290" s="182">
        <v>1</v>
      </c>
    </row>
    <row r="291" spans="2:24" ht="41.4" thickBot="1" x14ac:dyDescent="0.55000000000000004">
      <c r="B291" s="163">
        <v>292</v>
      </c>
      <c r="C291" s="5">
        <v>1</v>
      </c>
      <c r="D291" s="20">
        <v>1.5</v>
      </c>
      <c r="E291" s="31" t="s">
        <v>484</v>
      </c>
      <c r="F291" s="31" t="s">
        <v>485</v>
      </c>
      <c r="G291" s="455"/>
      <c r="H291" s="178">
        <f>+H290+1</f>
        <v>257</v>
      </c>
      <c r="I291" s="179" t="s">
        <v>2272</v>
      </c>
      <c r="J291" s="22">
        <v>8</v>
      </c>
      <c r="K291" s="35" t="s">
        <v>489</v>
      </c>
      <c r="L291" s="7" t="s">
        <v>471</v>
      </c>
      <c r="W291" s="182">
        <v>1</v>
      </c>
    </row>
    <row r="292" spans="2:24" ht="41.4" thickBot="1" x14ac:dyDescent="0.55000000000000004">
      <c r="B292" s="163">
        <v>293</v>
      </c>
      <c r="C292" s="5">
        <v>1</v>
      </c>
      <c r="D292" s="20">
        <v>1.5</v>
      </c>
      <c r="E292" s="31" t="s">
        <v>484</v>
      </c>
      <c r="F292" s="36" t="s">
        <v>490</v>
      </c>
      <c r="G292" s="453" t="s">
        <v>491</v>
      </c>
      <c r="H292" s="178">
        <f>+H291+1</f>
        <v>258</v>
      </c>
      <c r="I292" s="179" t="s">
        <v>2273</v>
      </c>
      <c r="J292" s="47">
        <v>3</v>
      </c>
      <c r="K292" s="23" t="s">
        <v>492</v>
      </c>
      <c r="L292" s="7" t="s">
        <v>471</v>
      </c>
      <c r="W292" s="182">
        <v>1</v>
      </c>
    </row>
    <row r="293" spans="2:24" ht="41.4" thickBot="1" x14ac:dyDescent="0.55000000000000004">
      <c r="B293" s="163">
        <v>294</v>
      </c>
      <c r="C293" s="5">
        <v>1</v>
      </c>
      <c r="D293" s="20">
        <v>1.5</v>
      </c>
      <c r="E293" s="31" t="s">
        <v>484</v>
      </c>
      <c r="F293" s="36" t="s">
        <v>490</v>
      </c>
      <c r="G293" s="455"/>
      <c r="H293" s="178">
        <f>+H292+1</f>
        <v>259</v>
      </c>
      <c r="I293" s="179" t="s">
        <v>2274</v>
      </c>
      <c r="J293" s="22">
        <v>2</v>
      </c>
      <c r="K293" s="23" t="s">
        <v>493</v>
      </c>
      <c r="L293" s="7" t="s">
        <v>471</v>
      </c>
      <c r="W293" s="182">
        <v>1</v>
      </c>
    </row>
    <row r="294" spans="2:24" ht="26.4" thickBot="1" x14ac:dyDescent="0.55000000000000004">
      <c r="B294" s="163">
        <v>295</v>
      </c>
      <c r="G294" s="26" t="s">
        <v>494</v>
      </c>
      <c r="H294" s="27"/>
      <c r="I294" s="33"/>
      <c r="J294" s="29"/>
      <c r="K294" s="30"/>
      <c r="M294" s="173"/>
      <c r="N294" s="173"/>
      <c r="O294" s="173"/>
      <c r="P294" s="173"/>
      <c r="Q294" s="174"/>
      <c r="R294" s="175"/>
      <c r="S294" s="176">
        <v>2</v>
      </c>
      <c r="T294" s="175" t="s">
        <v>2013</v>
      </c>
      <c r="U294" s="176"/>
      <c r="V294" s="175"/>
      <c r="W294" s="177">
        <f>SUM(W295:W297)</f>
        <v>3</v>
      </c>
      <c r="X294" s="175" t="s">
        <v>2015</v>
      </c>
    </row>
    <row r="295" spans="2:24" ht="43.2" customHeight="1" thickBot="1" x14ac:dyDescent="0.55000000000000004">
      <c r="B295" s="163">
        <v>296</v>
      </c>
      <c r="C295" s="5">
        <v>1</v>
      </c>
      <c r="D295" s="20">
        <v>1.5</v>
      </c>
      <c r="E295" s="21" t="s">
        <v>495</v>
      </c>
      <c r="F295" s="21" t="s">
        <v>496</v>
      </c>
      <c r="G295" s="138" t="s">
        <v>497</v>
      </c>
      <c r="H295" s="178">
        <f>+H293+1</f>
        <v>260</v>
      </c>
      <c r="I295" s="183" t="s">
        <v>2275</v>
      </c>
      <c r="J295" s="47">
        <v>2</v>
      </c>
      <c r="K295" s="35" t="s">
        <v>498</v>
      </c>
      <c r="L295" s="7" t="s">
        <v>471</v>
      </c>
      <c r="W295" s="182">
        <v>1</v>
      </c>
    </row>
    <row r="296" spans="2:24" ht="41.4" thickBot="1" x14ac:dyDescent="0.55000000000000004">
      <c r="B296" s="163">
        <v>297</v>
      </c>
      <c r="C296" s="5">
        <v>1</v>
      </c>
      <c r="D296" s="20">
        <v>1.5</v>
      </c>
      <c r="E296" s="21" t="s">
        <v>495</v>
      </c>
      <c r="F296" s="5" t="s">
        <v>499</v>
      </c>
      <c r="G296" s="453" t="s">
        <v>500</v>
      </c>
      <c r="H296" s="178">
        <f>+H295+1</f>
        <v>261</v>
      </c>
      <c r="I296" s="183" t="s">
        <v>2276</v>
      </c>
      <c r="J296" s="47">
        <v>3</v>
      </c>
      <c r="K296" s="23" t="s">
        <v>501</v>
      </c>
      <c r="L296" s="7" t="s">
        <v>471</v>
      </c>
      <c r="W296" s="182">
        <v>1</v>
      </c>
    </row>
    <row r="297" spans="2:24" ht="40.799999999999997" x14ac:dyDescent="0.5">
      <c r="B297" s="163">
        <v>298</v>
      </c>
      <c r="C297" s="5">
        <v>1</v>
      </c>
      <c r="D297" s="20">
        <v>1.5</v>
      </c>
      <c r="E297" s="21" t="s">
        <v>495</v>
      </c>
      <c r="F297" s="5" t="s">
        <v>499</v>
      </c>
      <c r="G297" s="454"/>
      <c r="H297" s="178">
        <f>+H296+1</f>
        <v>262</v>
      </c>
      <c r="I297" s="183" t="s">
        <v>2277</v>
      </c>
      <c r="J297" s="48">
        <v>2</v>
      </c>
      <c r="K297" s="49" t="s">
        <v>502</v>
      </c>
      <c r="L297" s="7" t="s">
        <v>471</v>
      </c>
      <c r="W297" s="182">
        <v>1</v>
      </c>
    </row>
    <row r="298" spans="2:24" ht="26.4" thickBot="1" x14ac:dyDescent="0.55000000000000004">
      <c r="B298" s="163">
        <v>299</v>
      </c>
      <c r="G298" s="13" t="s">
        <v>503</v>
      </c>
      <c r="H298" s="14"/>
      <c r="I298" s="14"/>
      <c r="J298" s="14"/>
      <c r="K298" s="46"/>
      <c r="M298" s="168"/>
      <c r="N298" s="168"/>
      <c r="O298" s="168"/>
      <c r="P298" s="168"/>
      <c r="Q298" s="169">
        <v>3</v>
      </c>
      <c r="R298" s="170" t="s">
        <v>2012</v>
      </c>
      <c r="S298" s="171">
        <f>SUM(S299:S322)</f>
        <v>9</v>
      </c>
      <c r="T298" s="170" t="s">
        <v>2013</v>
      </c>
      <c r="U298" s="171">
        <v>4</v>
      </c>
      <c r="V298" s="170" t="s">
        <v>2014</v>
      </c>
      <c r="W298" s="171">
        <f>SUM(W299:W322)/2</f>
        <v>21</v>
      </c>
      <c r="X298" s="170" t="s">
        <v>2015</v>
      </c>
    </row>
    <row r="299" spans="2:24" ht="26.4" thickBot="1" x14ac:dyDescent="0.55000000000000004">
      <c r="B299" s="163">
        <v>300</v>
      </c>
      <c r="G299" s="26" t="s">
        <v>504</v>
      </c>
      <c r="H299" s="33"/>
      <c r="I299" s="28"/>
      <c r="J299" s="29"/>
      <c r="K299" s="30"/>
      <c r="M299" s="173"/>
      <c r="N299" s="173"/>
      <c r="O299" s="173"/>
      <c r="P299" s="173"/>
      <c r="Q299" s="174"/>
      <c r="R299" s="175"/>
      <c r="S299" s="176">
        <v>3</v>
      </c>
      <c r="T299" s="175" t="s">
        <v>2013</v>
      </c>
      <c r="U299" s="176"/>
      <c r="V299" s="175"/>
      <c r="W299" s="177">
        <f>SUM(W300:W304)</f>
        <v>5</v>
      </c>
      <c r="X299" s="175" t="s">
        <v>2015</v>
      </c>
    </row>
    <row r="300" spans="2:24" ht="61.8" thickBot="1" x14ac:dyDescent="0.55000000000000004">
      <c r="B300" s="163">
        <v>301</v>
      </c>
      <c r="C300" s="5">
        <v>1</v>
      </c>
      <c r="D300" s="34">
        <v>1.6</v>
      </c>
      <c r="E300" s="21" t="s">
        <v>505</v>
      </c>
      <c r="F300" s="21" t="s">
        <v>506</v>
      </c>
      <c r="G300" s="138" t="s">
        <v>507</v>
      </c>
      <c r="H300" s="178">
        <v>263</v>
      </c>
      <c r="I300" s="179" t="s">
        <v>2278</v>
      </c>
      <c r="J300" s="22">
        <v>1</v>
      </c>
      <c r="K300" s="35" t="s">
        <v>508</v>
      </c>
      <c r="L300" s="7" t="s">
        <v>471</v>
      </c>
      <c r="W300" s="182">
        <v>1</v>
      </c>
    </row>
    <row r="301" spans="2:24" ht="41.4" thickBot="1" x14ac:dyDescent="0.55000000000000004">
      <c r="B301" s="163">
        <v>302</v>
      </c>
      <c r="C301" s="5">
        <v>1</v>
      </c>
      <c r="D301" s="34">
        <v>1.6</v>
      </c>
      <c r="E301" s="21" t="s">
        <v>505</v>
      </c>
      <c r="F301" s="5" t="s">
        <v>509</v>
      </c>
      <c r="G301" s="453" t="s">
        <v>510</v>
      </c>
      <c r="H301" s="178">
        <v>264</v>
      </c>
      <c r="I301" s="179" t="s">
        <v>2279</v>
      </c>
      <c r="J301" s="22">
        <v>1000</v>
      </c>
      <c r="K301" s="41" t="s">
        <v>511</v>
      </c>
      <c r="L301" s="7" t="s">
        <v>471</v>
      </c>
      <c r="W301" s="182">
        <v>1</v>
      </c>
    </row>
    <row r="302" spans="2:24" ht="41.4" thickBot="1" x14ac:dyDescent="0.55000000000000004">
      <c r="B302" s="163">
        <v>303</v>
      </c>
      <c r="C302" s="5">
        <v>1</v>
      </c>
      <c r="D302" s="34">
        <v>1.6</v>
      </c>
      <c r="E302" s="21" t="s">
        <v>505</v>
      </c>
      <c r="F302" s="5" t="s">
        <v>509</v>
      </c>
      <c r="G302" s="455"/>
      <c r="H302" s="178">
        <v>265</v>
      </c>
      <c r="I302" s="179" t="s">
        <v>2280</v>
      </c>
      <c r="J302" s="22">
        <v>300</v>
      </c>
      <c r="K302" s="32" t="s">
        <v>512</v>
      </c>
      <c r="L302" s="7" t="s">
        <v>471</v>
      </c>
      <c r="W302" s="182">
        <v>1</v>
      </c>
    </row>
    <row r="303" spans="2:24" ht="26.4" thickBot="1" x14ac:dyDescent="0.55000000000000004">
      <c r="B303" s="163">
        <v>304</v>
      </c>
      <c r="C303" s="5">
        <v>1</v>
      </c>
      <c r="D303" s="34">
        <v>1.6</v>
      </c>
      <c r="E303" s="21" t="s">
        <v>505</v>
      </c>
      <c r="F303" s="21" t="s">
        <v>513</v>
      </c>
      <c r="G303" s="453" t="s">
        <v>514</v>
      </c>
      <c r="H303" s="178">
        <v>266</v>
      </c>
      <c r="I303" s="179" t="s">
        <v>2281</v>
      </c>
      <c r="J303" s="22">
        <v>40</v>
      </c>
      <c r="K303" s="35" t="s">
        <v>515</v>
      </c>
      <c r="L303" s="7" t="s">
        <v>471</v>
      </c>
      <c r="W303" s="182">
        <v>1</v>
      </c>
    </row>
    <row r="304" spans="2:24" ht="61.8" thickBot="1" x14ac:dyDescent="0.55000000000000004">
      <c r="B304" s="163">
        <v>305</v>
      </c>
      <c r="C304" s="5">
        <v>1</v>
      </c>
      <c r="D304" s="34">
        <v>1.6</v>
      </c>
      <c r="E304" s="21" t="s">
        <v>505</v>
      </c>
      <c r="F304" s="21" t="s">
        <v>513</v>
      </c>
      <c r="G304" s="455"/>
      <c r="H304" s="178">
        <v>267</v>
      </c>
      <c r="I304" s="179" t="s">
        <v>2282</v>
      </c>
      <c r="J304" s="22">
        <v>4</v>
      </c>
      <c r="K304" s="35" t="s">
        <v>516</v>
      </c>
      <c r="L304" s="7" t="s">
        <v>471</v>
      </c>
      <c r="W304" s="182">
        <v>1</v>
      </c>
    </row>
    <row r="305" spans="2:24" ht="26.4" thickBot="1" x14ac:dyDescent="0.55000000000000004">
      <c r="B305" s="163">
        <v>306</v>
      </c>
      <c r="G305" s="26" t="s">
        <v>517</v>
      </c>
      <c r="H305" s="27"/>
      <c r="I305" s="28"/>
      <c r="J305" s="29"/>
      <c r="K305" s="30"/>
      <c r="M305" s="173"/>
      <c r="N305" s="173"/>
      <c r="O305" s="173"/>
      <c r="P305" s="173"/>
      <c r="Q305" s="174"/>
      <c r="R305" s="175"/>
      <c r="S305" s="176">
        <v>3</v>
      </c>
      <c r="T305" s="175" t="s">
        <v>2013</v>
      </c>
      <c r="U305" s="176"/>
      <c r="V305" s="175"/>
      <c r="W305" s="177">
        <f>SUM(W306:W310)</f>
        <v>5</v>
      </c>
      <c r="X305" s="175" t="s">
        <v>2015</v>
      </c>
    </row>
    <row r="306" spans="2:24" ht="41.4" thickBot="1" x14ac:dyDescent="0.55000000000000004">
      <c r="B306" s="163">
        <v>307</v>
      </c>
      <c r="C306" s="5">
        <v>1</v>
      </c>
      <c r="D306" s="34">
        <v>1.6</v>
      </c>
      <c r="E306" s="31" t="s">
        <v>518</v>
      </c>
      <c r="F306" s="31" t="s">
        <v>519</v>
      </c>
      <c r="G306" s="138" t="s">
        <v>520</v>
      </c>
      <c r="H306" s="178">
        <v>268</v>
      </c>
      <c r="I306" s="179" t="s">
        <v>2283</v>
      </c>
      <c r="J306" s="22">
        <v>1</v>
      </c>
      <c r="K306" s="35" t="s">
        <v>521</v>
      </c>
      <c r="L306" s="7" t="s">
        <v>471</v>
      </c>
      <c r="W306" s="182">
        <v>1</v>
      </c>
    </row>
    <row r="307" spans="2:24" ht="45.6" customHeight="1" thickBot="1" x14ac:dyDescent="0.55000000000000004">
      <c r="B307" s="163">
        <v>308</v>
      </c>
      <c r="C307" s="5">
        <v>1</v>
      </c>
      <c r="D307" s="34">
        <v>1.6</v>
      </c>
      <c r="E307" s="31" t="s">
        <v>518</v>
      </c>
      <c r="F307" s="5" t="s">
        <v>522</v>
      </c>
      <c r="G307" s="453" t="s">
        <v>523</v>
      </c>
      <c r="H307" s="178">
        <v>269</v>
      </c>
      <c r="I307" s="179" t="s">
        <v>2284</v>
      </c>
      <c r="J307" s="22">
        <v>4</v>
      </c>
      <c r="K307" s="35" t="s">
        <v>524</v>
      </c>
      <c r="L307" s="7" t="s">
        <v>471</v>
      </c>
      <c r="W307" s="182">
        <v>1</v>
      </c>
    </row>
    <row r="308" spans="2:24" ht="61.8" thickBot="1" x14ac:dyDescent="0.55000000000000004">
      <c r="B308" s="163">
        <v>309</v>
      </c>
      <c r="C308" s="5">
        <v>1</v>
      </c>
      <c r="D308" s="34">
        <v>1.6</v>
      </c>
      <c r="E308" s="31" t="s">
        <v>518</v>
      </c>
      <c r="F308" s="5" t="s">
        <v>522</v>
      </c>
      <c r="G308" s="454"/>
      <c r="H308" s="178">
        <v>270</v>
      </c>
      <c r="I308" s="179" t="s">
        <v>2285</v>
      </c>
      <c r="J308" s="22">
        <v>400</v>
      </c>
      <c r="K308" s="35" t="s">
        <v>525</v>
      </c>
      <c r="L308" s="7" t="s">
        <v>471</v>
      </c>
      <c r="W308" s="182">
        <v>1</v>
      </c>
    </row>
    <row r="309" spans="2:24" ht="41.4" customHeight="1" thickBot="1" x14ac:dyDescent="0.55000000000000004">
      <c r="B309" s="163">
        <v>311</v>
      </c>
      <c r="C309" s="5">
        <v>1</v>
      </c>
      <c r="D309" s="34">
        <v>1.6</v>
      </c>
      <c r="E309" s="31" t="s">
        <v>518</v>
      </c>
      <c r="F309" s="31" t="s">
        <v>526</v>
      </c>
      <c r="G309" s="453" t="s">
        <v>527</v>
      </c>
      <c r="H309" s="178">
        <v>271</v>
      </c>
      <c r="I309" s="179" t="s">
        <v>2286</v>
      </c>
      <c r="J309" s="22">
        <v>40</v>
      </c>
      <c r="K309" s="35" t="s">
        <v>528</v>
      </c>
      <c r="L309" s="7" t="s">
        <v>471</v>
      </c>
      <c r="W309" s="182">
        <v>1</v>
      </c>
    </row>
    <row r="310" spans="2:24" ht="41.4" thickBot="1" x14ac:dyDescent="0.55000000000000004">
      <c r="B310" s="163">
        <v>312</v>
      </c>
      <c r="C310" s="5">
        <v>1</v>
      </c>
      <c r="D310" s="34">
        <v>1.6</v>
      </c>
      <c r="E310" s="31" t="s">
        <v>518</v>
      </c>
      <c r="F310" s="31" t="s">
        <v>526</v>
      </c>
      <c r="G310" s="455"/>
      <c r="H310" s="178">
        <v>272</v>
      </c>
      <c r="I310" s="179" t="s">
        <v>2287</v>
      </c>
      <c r="J310" s="22">
        <v>3</v>
      </c>
      <c r="K310" s="35" t="s">
        <v>529</v>
      </c>
      <c r="L310" s="7" t="s">
        <v>471</v>
      </c>
      <c r="W310" s="182">
        <v>1</v>
      </c>
    </row>
    <row r="311" spans="2:24" ht="26.4" thickBot="1" x14ac:dyDescent="0.55000000000000004">
      <c r="B311" s="163">
        <v>313</v>
      </c>
      <c r="G311" s="26" t="s">
        <v>530</v>
      </c>
      <c r="H311" s="27"/>
      <c r="I311" s="28"/>
      <c r="J311" s="29"/>
      <c r="K311" s="30"/>
      <c r="M311" s="173"/>
      <c r="N311" s="173"/>
      <c r="O311" s="173"/>
      <c r="P311" s="173"/>
      <c r="Q311" s="174"/>
      <c r="R311" s="175"/>
      <c r="S311" s="176">
        <v>3</v>
      </c>
      <c r="T311" s="175" t="s">
        <v>2013</v>
      </c>
      <c r="U311" s="176"/>
      <c r="V311" s="175"/>
      <c r="W311" s="177">
        <f>SUM(W312:W322)</f>
        <v>11</v>
      </c>
      <c r="X311" s="175" t="s">
        <v>2015</v>
      </c>
    </row>
    <row r="312" spans="2:24" ht="41.4" thickBot="1" x14ac:dyDescent="0.55000000000000004">
      <c r="B312" s="163">
        <v>314</v>
      </c>
      <c r="C312" s="5">
        <v>1</v>
      </c>
      <c r="D312" s="34">
        <v>1.6</v>
      </c>
      <c r="E312" s="21" t="s">
        <v>531</v>
      </c>
      <c r="F312" s="21" t="s">
        <v>532</v>
      </c>
      <c r="G312" s="453" t="s">
        <v>533</v>
      </c>
      <c r="H312" s="178">
        <v>273</v>
      </c>
      <c r="I312" s="179" t="s">
        <v>2288</v>
      </c>
      <c r="J312" s="22">
        <v>1</v>
      </c>
      <c r="K312" s="23" t="s">
        <v>534</v>
      </c>
      <c r="L312" s="7" t="s">
        <v>471</v>
      </c>
      <c r="W312" s="182">
        <v>1</v>
      </c>
    </row>
    <row r="313" spans="2:24" ht="41.4" thickBot="1" x14ac:dyDescent="0.55000000000000004">
      <c r="B313" s="163">
        <v>315</v>
      </c>
      <c r="C313" s="5">
        <v>1</v>
      </c>
      <c r="D313" s="34">
        <v>1.6</v>
      </c>
      <c r="E313" s="21" t="s">
        <v>531</v>
      </c>
      <c r="F313" s="21" t="s">
        <v>532</v>
      </c>
      <c r="G313" s="454"/>
      <c r="H313" s="178">
        <v>274</v>
      </c>
      <c r="I313" s="179" t="s">
        <v>2289</v>
      </c>
      <c r="J313" s="22">
        <v>1</v>
      </c>
      <c r="K313" s="23" t="s">
        <v>535</v>
      </c>
      <c r="L313" s="7" t="s">
        <v>471</v>
      </c>
      <c r="W313" s="182">
        <v>1</v>
      </c>
    </row>
    <row r="314" spans="2:24" ht="61.8" thickBot="1" x14ac:dyDescent="0.55000000000000004">
      <c r="B314" s="163">
        <v>316</v>
      </c>
      <c r="C314" s="5">
        <v>1</v>
      </c>
      <c r="D314" s="34">
        <v>1.6</v>
      </c>
      <c r="E314" s="21" t="s">
        <v>531</v>
      </c>
      <c r="F314" s="21" t="s">
        <v>532</v>
      </c>
      <c r="G314" s="455"/>
      <c r="H314" s="178">
        <v>275</v>
      </c>
      <c r="I314" s="179" t="s">
        <v>2290</v>
      </c>
      <c r="J314" s="22">
        <v>3</v>
      </c>
      <c r="K314" s="23" t="s">
        <v>536</v>
      </c>
      <c r="L314" s="7" t="s">
        <v>471</v>
      </c>
      <c r="W314" s="182">
        <v>1</v>
      </c>
    </row>
    <row r="315" spans="2:24" ht="61.8" thickBot="1" x14ac:dyDescent="0.55000000000000004">
      <c r="B315" s="163">
        <v>317</v>
      </c>
      <c r="C315" s="5">
        <v>1</v>
      </c>
      <c r="D315" s="34">
        <v>1.6</v>
      </c>
      <c r="E315" s="21" t="s">
        <v>531</v>
      </c>
      <c r="F315" s="36" t="s">
        <v>537</v>
      </c>
      <c r="G315" s="453" t="s">
        <v>538</v>
      </c>
      <c r="H315" s="178">
        <v>276</v>
      </c>
      <c r="I315" s="179" t="s">
        <v>2291</v>
      </c>
      <c r="J315" s="22">
        <v>40</v>
      </c>
      <c r="K315" s="23" t="s">
        <v>539</v>
      </c>
      <c r="L315" s="7" t="s">
        <v>471</v>
      </c>
      <c r="W315" s="182">
        <v>1</v>
      </c>
    </row>
    <row r="316" spans="2:24" ht="82.2" thickBot="1" x14ac:dyDescent="0.55000000000000004">
      <c r="B316" s="163">
        <v>319</v>
      </c>
      <c r="C316" s="5">
        <v>1</v>
      </c>
      <c r="D316" s="34">
        <v>1.6</v>
      </c>
      <c r="E316" s="21" t="s">
        <v>531</v>
      </c>
      <c r="F316" s="36" t="s">
        <v>537</v>
      </c>
      <c r="G316" s="454"/>
      <c r="H316" s="178">
        <v>277</v>
      </c>
      <c r="I316" s="179" t="s">
        <v>2292</v>
      </c>
      <c r="J316" s="22">
        <v>15000</v>
      </c>
      <c r="K316" s="23" t="s">
        <v>540</v>
      </c>
      <c r="L316" s="7" t="s">
        <v>471</v>
      </c>
      <c r="W316" s="182">
        <v>1</v>
      </c>
    </row>
    <row r="317" spans="2:24" ht="41.4" thickBot="1" x14ac:dyDescent="0.55000000000000004">
      <c r="B317" s="163"/>
      <c r="D317" s="34"/>
      <c r="E317" s="21"/>
      <c r="F317" s="36"/>
      <c r="G317" s="454"/>
      <c r="H317" s="178">
        <v>278</v>
      </c>
      <c r="I317" s="179" t="s">
        <v>2293</v>
      </c>
      <c r="J317" s="22">
        <v>400</v>
      </c>
      <c r="K317" s="32" t="s">
        <v>541</v>
      </c>
      <c r="L317" s="7" t="s">
        <v>471</v>
      </c>
      <c r="W317" s="182">
        <v>1</v>
      </c>
    </row>
    <row r="318" spans="2:24" ht="41.4" thickBot="1" x14ac:dyDescent="0.55000000000000004">
      <c r="B318" s="163"/>
      <c r="D318" s="34"/>
      <c r="E318" s="21"/>
      <c r="F318" s="36"/>
      <c r="G318" s="454"/>
      <c r="H318" s="178">
        <v>279</v>
      </c>
      <c r="I318" s="179" t="s">
        <v>2294</v>
      </c>
      <c r="J318" s="22">
        <v>200</v>
      </c>
      <c r="K318" s="32" t="s">
        <v>542</v>
      </c>
      <c r="L318" s="7" t="s">
        <v>471</v>
      </c>
      <c r="W318" s="182">
        <v>1</v>
      </c>
    </row>
    <row r="319" spans="2:24" ht="41.4" thickBot="1" x14ac:dyDescent="0.55000000000000004">
      <c r="B319" s="163">
        <v>320</v>
      </c>
      <c r="C319" s="5">
        <v>1</v>
      </c>
      <c r="D319" s="34">
        <v>1.6</v>
      </c>
      <c r="E319" s="21" t="s">
        <v>531</v>
      </c>
      <c r="F319" s="36" t="s">
        <v>537</v>
      </c>
      <c r="G319" s="454"/>
      <c r="H319" s="178">
        <v>280</v>
      </c>
      <c r="I319" s="179" t="s">
        <v>2295</v>
      </c>
      <c r="J319" s="22">
        <v>40</v>
      </c>
      <c r="K319" s="23" t="s">
        <v>543</v>
      </c>
      <c r="L319" s="7" t="s">
        <v>471</v>
      </c>
      <c r="W319" s="182">
        <v>1</v>
      </c>
    </row>
    <row r="320" spans="2:24" ht="41.4" thickBot="1" x14ac:dyDescent="0.55000000000000004">
      <c r="B320" s="163">
        <v>321</v>
      </c>
      <c r="C320" s="5">
        <v>1</v>
      </c>
      <c r="D320" s="34">
        <v>1.6</v>
      </c>
      <c r="E320" s="21" t="s">
        <v>531</v>
      </c>
      <c r="F320" s="36" t="s">
        <v>537</v>
      </c>
      <c r="G320" s="454"/>
      <c r="H320" s="178">
        <v>281</v>
      </c>
      <c r="I320" s="179" t="s">
        <v>2296</v>
      </c>
      <c r="J320" s="22">
        <v>3</v>
      </c>
      <c r="K320" s="35" t="s">
        <v>544</v>
      </c>
      <c r="L320" s="7" t="s">
        <v>471</v>
      </c>
      <c r="W320" s="182">
        <v>1</v>
      </c>
    </row>
    <row r="321" spans="2:24" ht="61.8" thickBot="1" x14ac:dyDescent="0.55000000000000004">
      <c r="B321" s="163">
        <v>323</v>
      </c>
      <c r="C321" s="5">
        <v>1</v>
      </c>
      <c r="D321" s="34">
        <v>1.6</v>
      </c>
      <c r="E321" s="21" t="s">
        <v>531</v>
      </c>
      <c r="F321" s="36" t="s">
        <v>537</v>
      </c>
      <c r="G321" s="455"/>
      <c r="H321" s="178">
        <v>282</v>
      </c>
      <c r="I321" s="179" t="s">
        <v>2297</v>
      </c>
      <c r="J321" s="22">
        <v>40</v>
      </c>
      <c r="K321" s="35" t="s">
        <v>545</v>
      </c>
      <c r="L321" s="7" t="s">
        <v>471</v>
      </c>
      <c r="W321" s="182">
        <v>1</v>
      </c>
    </row>
    <row r="322" spans="2:24" ht="41.4" thickBot="1" x14ac:dyDescent="0.55000000000000004">
      <c r="B322" s="163">
        <v>324</v>
      </c>
      <c r="C322" s="5">
        <v>1</v>
      </c>
      <c r="D322" s="34">
        <v>1.6</v>
      </c>
      <c r="E322" s="21" t="s">
        <v>531</v>
      </c>
      <c r="F322" s="21" t="s">
        <v>546</v>
      </c>
      <c r="G322" s="138" t="s">
        <v>547</v>
      </c>
      <c r="H322" s="178">
        <v>283</v>
      </c>
      <c r="I322" s="179" t="s">
        <v>2298</v>
      </c>
      <c r="J322" s="22">
        <v>40</v>
      </c>
      <c r="K322" s="35" t="s">
        <v>548</v>
      </c>
      <c r="L322" s="7" t="s">
        <v>471</v>
      </c>
      <c r="W322" s="182">
        <v>1</v>
      </c>
    </row>
    <row r="323" spans="2:24" ht="26.4" thickBot="1" x14ac:dyDescent="0.55000000000000004">
      <c r="B323" s="163">
        <v>325</v>
      </c>
      <c r="G323" s="13" t="s">
        <v>549</v>
      </c>
      <c r="H323" s="14"/>
      <c r="I323" s="14"/>
      <c r="J323" s="14"/>
      <c r="K323" s="46"/>
      <c r="M323" s="168"/>
      <c r="N323" s="168"/>
      <c r="O323" s="168"/>
      <c r="P323" s="168"/>
      <c r="Q323" s="169">
        <v>3</v>
      </c>
      <c r="R323" s="170" t="s">
        <v>2012</v>
      </c>
      <c r="S323" s="171">
        <f>SUM(S324:S341)</f>
        <v>5</v>
      </c>
      <c r="T323" s="170" t="s">
        <v>2013</v>
      </c>
      <c r="U323" s="171">
        <v>1</v>
      </c>
      <c r="V323" s="170" t="s">
        <v>2014</v>
      </c>
      <c r="W323" s="171">
        <f>SUM(W324:W341)/2</f>
        <v>15</v>
      </c>
      <c r="X323" s="170" t="s">
        <v>2015</v>
      </c>
    </row>
    <row r="324" spans="2:24" ht="26.4" thickBot="1" x14ac:dyDescent="0.55000000000000004">
      <c r="B324" s="163">
        <v>326</v>
      </c>
      <c r="G324" s="26" t="s">
        <v>550</v>
      </c>
      <c r="H324" s="33"/>
      <c r="I324" s="28"/>
      <c r="J324" s="29"/>
      <c r="K324" s="30"/>
      <c r="M324" s="173"/>
      <c r="N324" s="173"/>
      <c r="O324" s="173"/>
      <c r="P324" s="173"/>
      <c r="Q324" s="174"/>
      <c r="R324" s="175"/>
      <c r="S324" s="176">
        <v>2</v>
      </c>
      <c r="T324" s="175" t="s">
        <v>2013</v>
      </c>
      <c r="U324" s="176"/>
      <c r="V324" s="175"/>
      <c r="W324" s="177">
        <f>SUM(W325:W331)</f>
        <v>7</v>
      </c>
      <c r="X324" s="175" t="s">
        <v>2015</v>
      </c>
    </row>
    <row r="325" spans="2:24" ht="61.8" thickBot="1" x14ac:dyDescent="0.55000000000000004">
      <c r="B325" s="163">
        <v>327</v>
      </c>
      <c r="C325" s="5">
        <v>1</v>
      </c>
      <c r="D325" s="20">
        <v>1.7</v>
      </c>
      <c r="E325" s="21" t="s">
        <v>551</v>
      </c>
      <c r="F325" s="21" t="s">
        <v>552</v>
      </c>
      <c r="G325" s="453" t="s">
        <v>553</v>
      </c>
      <c r="H325" s="178">
        <v>284</v>
      </c>
      <c r="I325" s="179" t="s">
        <v>2299</v>
      </c>
      <c r="J325" s="22">
        <v>40</v>
      </c>
      <c r="K325" s="23" t="s">
        <v>554</v>
      </c>
      <c r="L325" s="7" t="s">
        <v>471</v>
      </c>
      <c r="W325" s="182">
        <v>1</v>
      </c>
    </row>
    <row r="326" spans="2:24" ht="66" customHeight="1" thickBot="1" x14ac:dyDescent="0.55000000000000004">
      <c r="B326" s="163">
        <v>328</v>
      </c>
      <c r="C326" s="5">
        <v>1</v>
      </c>
      <c r="D326" s="20">
        <v>1.7</v>
      </c>
      <c r="E326" s="21" t="s">
        <v>551</v>
      </c>
      <c r="F326" s="21" t="s">
        <v>552</v>
      </c>
      <c r="G326" s="454"/>
      <c r="H326" s="178">
        <v>285</v>
      </c>
      <c r="I326" s="179" t="s">
        <v>2300</v>
      </c>
      <c r="J326" s="22">
        <v>40</v>
      </c>
      <c r="K326" s="23" t="s">
        <v>555</v>
      </c>
      <c r="L326" s="7" t="s">
        <v>471</v>
      </c>
      <c r="W326" s="182">
        <v>1</v>
      </c>
    </row>
    <row r="327" spans="2:24" ht="41.4" thickBot="1" x14ac:dyDescent="0.55000000000000004">
      <c r="B327" s="163">
        <v>329</v>
      </c>
      <c r="C327" s="5">
        <v>1</v>
      </c>
      <c r="D327" s="20">
        <v>1.7</v>
      </c>
      <c r="E327" s="21" t="s">
        <v>551</v>
      </c>
      <c r="F327" s="21" t="s">
        <v>552</v>
      </c>
      <c r="G327" s="454"/>
      <c r="H327" s="178">
        <v>286</v>
      </c>
      <c r="I327" s="179" t="s">
        <v>2301</v>
      </c>
      <c r="J327" s="22">
        <v>1</v>
      </c>
      <c r="K327" s="23" t="s">
        <v>556</v>
      </c>
      <c r="L327" s="7" t="s">
        <v>471</v>
      </c>
      <c r="W327" s="182">
        <v>1</v>
      </c>
    </row>
    <row r="328" spans="2:24" ht="41.4" thickBot="1" x14ac:dyDescent="0.55000000000000004">
      <c r="B328" s="163">
        <v>330</v>
      </c>
      <c r="C328" s="5">
        <v>1</v>
      </c>
      <c r="D328" s="20">
        <v>1.7</v>
      </c>
      <c r="E328" s="21" t="s">
        <v>551</v>
      </c>
      <c r="F328" s="21" t="s">
        <v>552</v>
      </c>
      <c r="G328" s="454"/>
      <c r="H328" s="178">
        <v>287</v>
      </c>
      <c r="I328" s="179" t="s">
        <v>2302</v>
      </c>
      <c r="J328" s="22">
        <v>1</v>
      </c>
      <c r="K328" s="23" t="s">
        <v>557</v>
      </c>
      <c r="L328" s="7" t="s">
        <v>471</v>
      </c>
      <c r="W328" s="182">
        <v>1</v>
      </c>
    </row>
    <row r="329" spans="2:24" ht="41.4" thickBot="1" x14ac:dyDescent="0.55000000000000004">
      <c r="B329" s="163"/>
      <c r="D329" s="20"/>
      <c r="E329" s="21"/>
      <c r="F329" s="21"/>
      <c r="G329" s="454"/>
      <c r="H329" s="178">
        <v>288</v>
      </c>
      <c r="I329" s="179" t="s">
        <v>2303</v>
      </c>
      <c r="J329" s="22">
        <v>3</v>
      </c>
      <c r="K329" s="23" t="s">
        <v>558</v>
      </c>
      <c r="L329" s="7" t="s">
        <v>471</v>
      </c>
      <c r="W329" s="182">
        <v>1</v>
      </c>
    </row>
    <row r="330" spans="2:24" ht="26.4" thickBot="1" x14ac:dyDescent="0.55000000000000004">
      <c r="B330" s="163">
        <v>331</v>
      </c>
      <c r="C330" s="5">
        <v>1</v>
      </c>
      <c r="D330" s="20">
        <v>1.7</v>
      </c>
      <c r="E330" s="21" t="s">
        <v>551</v>
      </c>
      <c r="F330" s="21" t="s">
        <v>552</v>
      </c>
      <c r="G330" s="455"/>
      <c r="H330" s="178">
        <v>289</v>
      </c>
      <c r="I330" s="179" t="s">
        <v>2304</v>
      </c>
      <c r="J330" s="42">
        <v>3</v>
      </c>
      <c r="K330" s="32" t="s">
        <v>559</v>
      </c>
      <c r="L330" s="7" t="s">
        <v>471</v>
      </c>
      <c r="W330" s="182">
        <v>1</v>
      </c>
    </row>
    <row r="331" spans="2:24" ht="41.4" thickBot="1" x14ac:dyDescent="0.55000000000000004">
      <c r="B331" s="163">
        <v>332</v>
      </c>
      <c r="C331" s="5">
        <v>1</v>
      </c>
      <c r="D331" s="20">
        <v>1.7</v>
      </c>
      <c r="E331" s="21" t="s">
        <v>551</v>
      </c>
      <c r="F331" s="5" t="s">
        <v>560</v>
      </c>
      <c r="G331" s="138" t="s">
        <v>561</v>
      </c>
      <c r="H331" s="178">
        <v>290</v>
      </c>
      <c r="I331" s="179" t="s">
        <v>2305</v>
      </c>
      <c r="J331" s="22">
        <v>40</v>
      </c>
      <c r="K331" s="23" t="s">
        <v>562</v>
      </c>
      <c r="L331" s="7" t="s">
        <v>471</v>
      </c>
      <c r="W331" s="182">
        <v>1</v>
      </c>
    </row>
    <row r="332" spans="2:24" ht="26.4" thickBot="1" x14ac:dyDescent="0.55000000000000004">
      <c r="B332" s="163">
        <v>334</v>
      </c>
      <c r="G332" s="26" t="s">
        <v>563</v>
      </c>
      <c r="H332" s="27"/>
      <c r="I332" s="28"/>
      <c r="J332" s="29"/>
      <c r="K332" s="30"/>
      <c r="M332" s="173"/>
      <c r="N332" s="173"/>
      <c r="O332" s="173"/>
      <c r="P332" s="173"/>
      <c r="Q332" s="174"/>
      <c r="R332" s="175"/>
      <c r="S332" s="176">
        <v>1</v>
      </c>
      <c r="T332" s="175" t="s">
        <v>2013</v>
      </c>
      <c r="U332" s="176"/>
      <c r="V332" s="175"/>
      <c r="W332" s="177">
        <f>SUM(W333:W336)</f>
        <v>4</v>
      </c>
      <c r="X332" s="175" t="s">
        <v>2015</v>
      </c>
    </row>
    <row r="333" spans="2:24" ht="41.4" thickBot="1" x14ac:dyDescent="0.55000000000000004">
      <c r="B333" s="163">
        <v>335</v>
      </c>
      <c r="C333" s="5">
        <v>1</v>
      </c>
      <c r="D333" s="20">
        <v>1.7</v>
      </c>
      <c r="E333" s="31" t="s">
        <v>564</v>
      </c>
      <c r="F333" s="31" t="s">
        <v>565</v>
      </c>
      <c r="G333" s="453" t="s">
        <v>566</v>
      </c>
      <c r="H333" s="178">
        <v>291</v>
      </c>
      <c r="I333" s="179" t="s">
        <v>2306</v>
      </c>
      <c r="J333" s="22">
        <v>40</v>
      </c>
      <c r="K333" s="35" t="s">
        <v>567</v>
      </c>
      <c r="L333" s="7" t="s">
        <v>471</v>
      </c>
      <c r="W333" s="182">
        <v>1</v>
      </c>
    </row>
    <row r="334" spans="2:24" ht="61.8" thickBot="1" x14ac:dyDescent="0.55000000000000004">
      <c r="B334" s="163">
        <v>336</v>
      </c>
      <c r="C334" s="5">
        <v>1</v>
      </c>
      <c r="D334" s="20">
        <v>1.7</v>
      </c>
      <c r="E334" s="31" t="s">
        <v>564</v>
      </c>
      <c r="F334" s="31" t="s">
        <v>565</v>
      </c>
      <c r="G334" s="454"/>
      <c r="H334" s="178">
        <v>292</v>
      </c>
      <c r="I334" s="179" t="s">
        <v>2307</v>
      </c>
      <c r="J334" s="22">
        <v>40</v>
      </c>
      <c r="K334" s="35" t="s">
        <v>568</v>
      </c>
      <c r="L334" s="7" t="s">
        <v>471</v>
      </c>
      <c r="W334" s="182">
        <v>1</v>
      </c>
    </row>
    <row r="335" spans="2:24" ht="41.4" thickBot="1" x14ac:dyDescent="0.55000000000000004">
      <c r="B335" s="163"/>
      <c r="D335" s="20"/>
      <c r="E335" s="31"/>
      <c r="F335" s="31"/>
      <c r="G335" s="454"/>
      <c r="H335" s="178">
        <v>293</v>
      </c>
      <c r="I335" s="179" t="s">
        <v>2308</v>
      </c>
      <c r="J335" s="22">
        <v>40</v>
      </c>
      <c r="K335" s="35" t="s">
        <v>569</v>
      </c>
      <c r="L335" s="7" t="s">
        <v>471</v>
      </c>
      <c r="W335" s="182">
        <v>1</v>
      </c>
    </row>
    <row r="336" spans="2:24" ht="26.4" thickBot="1" x14ac:dyDescent="0.55000000000000004">
      <c r="B336" s="163">
        <v>337</v>
      </c>
      <c r="C336" s="5">
        <v>1</v>
      </c>
      <c r="D336" s="20">
        <v>1.7</v>
      </c>
      <c r="E336" s="31" t="s">
        <v>564</v>
      </c>
      <c r="F336" s="31" t="s">
        <v>565</v>
      </c>
      <c r="G336" s="455"/>
      <c r="H336" s="178">
        <v>294</v>
      </c>
      <c r="I336" s="179" t="s">
        <v>2309</v>
      </c>
      <c r="J336" s="42">
        <v>500</v>
      </c>
      <c r="K336" s="32" t="s">
        <v>570</v>
      </c>
      <c r="L336" s="7" t="s">
        <v>471</v>
      </c>
      <c r="W336" s="182">
        <v>1</v>
      </c>
    </row>
    <row r="337" spans="2:24" ht="26.4" thickBot="1" x14ac:dyDescent="0.55000000000000004">
      <c r="B337" s="163">
        <v>338</v>
      </c>
      <c r="G337" s="26" t="s">
        <v>571</v>
      </c>
      <c r="H337" s="27"/>
      <c r="I337" s="28"/>
      <c r="J337" s="29"/>
      <c r="K337" s="30"/>
      <c r="M337" s="173"/>
      <c r="N337" s="173"/>
      <c r="O337" s="173"/>
      <c r="P337" s="173"/>
      <c r="Q337" s="174"/>
      <c r="R337" s="175"/>
      <c r="S337" s="176">
        <v>2</v>
      </c>
      <c r="T337" s="175" t="s">
        <v>2013</v>
      </c>
      <c r="U337" s="176"/>
      <c r="V337" s="175"/>
      <c r="W337" s="177">
        <f>SUM(W338:W341)</f>
        <v>4</v>
      </c>
      <c r="X337" s="175" t="s">
        <v>2015</v>
      </c>
    </row>
    <row r="338" spans="2:24" ht="61.8" thickBot="1" x14ac:dyDescent="0.55000000000000004">
      <c r="B338" s="163">
        <v>339</v>
      </c>
      <c r="C338" s="5">
        <v>1</v>
      </c>
      <c r="D338" s="20">
        <v>1.7</v>
      </c>
      <c r="E338" s="21" t="s">
        <v>572</v>
      </c>
      <c r="F338" s="21" t="s">
        <v>573</v>
      </c>
      <c r="G338" s="453" t="s">
        <v>574</v>
      </c>
      <c r="H338" s="178">
        <v>295</v>
      </c>
      <c r="I338" s="179" t="s">
        <v>2310</v>
      </c>
      <c r="J338" s="22">
        <v>40</v>
      </c>
      <c r="K338" s="23" t="s">
        <v>575</v>
      </c>
      <c r="L338" s="7" t="s">
        <v>471</v>
      </c>
      <c r="W338" s="182">
        <v>1</v>
      </c>
    </row>
    <row r="339" spans="2:24" ht="41.4" thickBot="1" x14ac:dyDescent="0.55000000000000004">
      <c r="B339" s="163">
        <v>340</v>
      </c>
      <c r="C339" s="5">
        <v>1</v>
      </c>
      <c r="D339" s="20">
        <v>1.7</v>
      </c>
      <c r="E339" s="21" t="s">
        <v>572</v>
      </c>
      <c r="F339" s="21" t="s">
        <v>573</v>
      </c>
      <c r="G339" s="454"/>
      <c r="H339" s="178">
        <v>296</v>
      </c>
      <c r="I339" s="179" t="s">
        <v>2311</v>
      </c>
      <c r="J339" s="22">
        <v>40</v>
      </c>
      <c r="K339" s="23" t="s">
        <v>576</v>
      </c>
      <c r="L339" s="7" t="s">
        <v>471</v>
      </c>
      <c r="W339" s="182">
        <v>1</v>
      </c>
    </row>
    <row r="340" spans="2:24" ht="26.4" thickBot="1" x14ac:dyDescent="0.55000000000000004">
      <c r="B340" s="163">
        <v>341</v>
      </c>
      <c r="C340" s="5">
        <v>1</v>
      </c>
      <c r="D340" s="20">
        <v>1.7</v>
      </c>
      <c r="E340" s="21" t="s">
        <v>572</v>
      </c>
      <c r="F340" s="21" t="s">
        <v>573</v>
      </c>
      <c r="G340" s="455"/>
      <c r="H340" s="178">
        <v>297</v>
      </c>
      <c r="I340" s="179" t="s">
        <v>2312</v>
      </c>
      <c r="J340" s="22">
        <v>400</v>
      </c>
      <c r="K340" s="23" t="s">
        <v>577</v>
      </c>
      <c r="L340" s="7" t="s">
        <v>471</v>
      </c>
      <c r="W340" s="182">
        <v>1</v>
      </c>
    </row>
    <row r="341" spans="2:24" ht="41.4" thickBot="1" x14ac:dyDescent="0.55000000000000004">
      <c r="B341" s="163">
        <v>342</v>
      </c>
      <c r="C341" s="5">
        <v>1</v>
      </c>
      <c r="D341" s="20">
        <v>1.7</v>
      </c>
      <c r="E341" s="21" t="s">
        <v>572</v>
      </c>
      <c r="F341" s="5" t="s">
        <v>578</v>
      </c>
      <c r="G341" s="138" t="s">
        <v>579</v>
      </c>
      <c r="H341" s="178">
        <v>298</v>
      </c>
      <c r="I341" s="179" t="s">
        <v>2313</v>
      </c>
      <c r="J341" s="22">
        <v>10</v>
      </c>
      <c r="K341" s="35" t="s">
        <v>580</v>
      </c>
      <c r="L341" s="7" t="s">
        <v>471</v>
      </c>
      <c r="W341" s="182">
        <v>1</v>
      </c>
    </row>
    <row r="342" spans="2:24" ht="26.4" thickBot="1" x14ac:dyDescent="0.55000000000000004">
      <c r="B342" s="163">
        <v>343</v>
      </c>
      <c r="G342" s="13" t="s">
        <v>581</v>
      </c>
      <c r="H342" s="14"/>
      <c r="I342" s="14"/>
      <c r="J342" s="14"/>
      <c r="K342" s="46"/>
      <c r="M342" s="168"/>
      <c r="N342" s="168"/>
      <c r="O342" s="168"/>
      <c r="P342" s="168"/>
      <c r="Q342" s="169">
        <v>2</v>
      </c>
      <c r="R342" s="170" t="s">
        <v>2012</v>
      </c>
      <c r="S342" s="184">
        <f>SUM(S343:S361)</f>
        <v>6</v>
      </c>
      <c r="T342" s="170" t="s">
        <v>2013</v>
      </c>
      <c r="U342" s="171">
        <v>2</v>
      </c>
      <c r="V342" s="170" t="s">
        <v>2014</v>
      </c>
      <c r="W342" s="184">
        <f>SUM(W343:W361)/2</f>
        <v>17</v>
      </c>
      <c r="X342" s="170" t="s">
        <v>2015</v>
      </c>
    </row>
    <row r="343" spans="2:24" ht="26.4" thickBot="1" x14ac:dyDescent="0.55000000000000004">
      <c r="B343" s="163">
        <v>344</v>
      </c>
      <c r="G343" s="26" t="s">
        <v>582</v>
      </c>
      <c r="H343" s="33"/>
      <c r="I343" s="28"/>
      <c r="J343" s="29"/>
      <c r="K343" s="30"/>
      <c r="M343" s="173"/>
      <c r="N343" s="173"/>
      <c r="O343" s="173"/>
      <c r="P343" s="173"/>
      <c r="Q343" s="174"/>
      <c r="R343" s="175"/>
      <c r="S343" s="176">
        <v>5</v>
      </c>
      <c r="T343" s="175" t="s">
        <v>2013</v>
      </c>
      <c r="U343" s="176"/>
      <c r="V343" s="175"/>
      <c r="W343" s="177">
        <f>SUM(W344:W357)</f>
        <v>14</v>
      </c>
      <c r="X343" s="175" t="s">
        <v>2015</v>
      </c>
    </row>
    <row r="344" spans="2:24" ht="41.4" thickBot="1" x14ac:dyDescent="0.55000000000000004">
      <c r="B344" s="163">
        <v>345</v>
      </c>
      <c r="C344" s="5">
        <v>1</v>
      </c>
      <c r="D344" s="34">
        <v>1.8</v>
      </c>
      <c r="E344" s="21" t="s">
        <v>583</v>
      </c>
      <c r="F344" s="21" t="s">
        <v>584</v>
      </c>
      <c r="G344" s="453" t="s">
        <v>585</v>
      </c>
      <c r="H344" s="178">
        <v>299</v>
      </c>
      <c r="I344" s="179" t="s">
        <v>2314</v>
      </c>
      <c r="J344" s="22">
        <v>40</v>
      </c>
      <c r="K344" s="45" t="s">
        <v>586</v>
      </c>
      <c r="L344" s="7" t="s">
        <v>471</v>
      </c>
      <c r="W344" s="182">
        <v>1</v>
      </c>
    </row>
    <row r="345" spans="2:24" ht="41.4" thickBot="1" x14ac:dyDescent="0.55000000000000004">
      <c r="B345" s="163">
        <v>346</v>
      </c>
      <c r="C345" s="5">
        <v>1</v>
      </c>
      <c r="D345" s="34">
        <v>1.8</v>
      </c>
      <c r="E345" s="21" t="s">
        <v>583</v>
      </c>
      <c r="F345" s="21" t="s">
        <v>584</v>
      </c>
      <c r="G345" s="455"/>
      <c r="H345" s="178">
        <v>300</v>
      </c>
      <c r="I345" s="179" t="s">
        <v>2315</v>
      </c>
      <c r="J345" s="22">
        <v>1</v>
      </c>
      <c r="K345" s="50" t="s">
        <v>587</v>
      </c>
      <c r="L345" s="7" t="s">
        <v>471</v>
      </c>
      <c r="W345" s="182">
        <v>1</v>
      </c>
    </row>
    <row r="346" spans="2:24" ht="41.4" thickBot="1" x14ac:dyDescent="0.55000000000000004">
      <c r="B346" s="163">
        <v>347</v>
      </c>
      <c r="C346" s="5">
        <v>1</v>
      </c>
      <c r="D346" s="34">
        <v>1.8</v>
      </c>
      <c r="E346" s="21" t="s">
        <v>583</v>
      </c>
      <c r="F346" s="36" t="s">
        <v>588</v>
      </c>
      <c r="G346" s="453" t="s">
        <v>589</v>
      </c>
      <c r="H346" s="178">
        <v>301</v>
      </c>
      <c r="I346" s="179" t="s">
        <v>2316</v>
      </c>
      <c r="J346" s="47">
        <v>10</v>
      </c>
      <c r="K346" s="45" t="s">
        <v>590</v>
      </c>
      <c r="L346" s="7" t="s">
        <v>471</v>
      </c>
      <c r="W346" s="182">
        <v>1</v>
      </c>
    </row>
    <row r="347" spans="2:24" ht="41.4" thickBot="1" x14ac:dyDescent="0.55000000000000004">
      <c r="B347" s="163"/>
      <c r="D347" s="34"/>
      <c r="E347" s="21"/>
      <c r="F347" s="36"/>
      <c r="G347" s="454"/>
      <c r="H347" s="178">
        <v>302</v>
      </c>
      <c r="I347" s="179" t="s">
        <v>2317</v>
      </c>
      <c r="J347" s="22">
        <v>50</v>
      </c>
      <c r="K347" s="45" t="s">
        <v>591</v>
      </c>
      <c r="L347" s="7" t="s">
        <v>471</v>
      </c>
      <c r="W347" s="182">
        <v>1</v>
      </c>
    </row>
    <row r="348" spans="2:24" ht="26.4" thickBot="1" x14ac:dyDescent="0.55000000000000004">
      <c r="B348" s="163">
        <v>348</v>
      </c>
      <c r="C348" s="5">
        <v>1</v>
      </c>
      <c r="D348" s="34">
        <v>1.8</v>
      </c>
      <c r="E348" s="21" t="s">
        <v>583</v>
      </c>
      <c r="F348" s="36" t="s">
        <v>588</v>
      </c>
      <c r="G348" s="455"/>
      <c r="H348" s="178">
        <v>303</v>
      </c>
      <c r="I348" s="179" t="s">
        <v>2318</v>
      </c>
      <c r="J348" s="42">
        <v>80</v>
      </c>
      <c r="K348" s="51" t="s">
        <v>592</v>
      </c>
      <c r="L348" s="7" t="s">
        <v>471</v>
      </c>
      <c r="W348" s="182">
        <v>1</v>
      </c>
    </row>
    <row r="349" spans="2:24" ht="41.4" thickBot="1" x14ac:dyDescent="0.55000000000000004">
      <c r="B349" s="163">
        <v>349</v>
      </c>
      <c r="C349" s="5">
        <v>1</v>
      </c>
      <c r="D349" s="34">
        <v>1.8</v>
      </c>
      <c r="E349" s="21" t="s">
        <v>583</v>
      </c>
      <c r="F349" s="21" t="s">
        <v>593</v>
      </c>
      <c r="G349" s="453" t="s">
        <v>594</v>
      </c>
      <c r="H349" s="178">
        <v>304</v>
      </c>
      <c r="I349" s="179" t="s">
        <v>2319</v>
      </c>
      <c r="J349" s="47">
        <v>10000</v>
      </c>
      <c r="K349" s="50" t="s">
        <v>595</v>
      </c>
      <c r="L349" s="7" t="s">
        <v>471</v>
      </c>
      <c r="W349" s="182">
        <v>1</v>
      </c>
    </row>
    <row r="350" spans="2:24" ht="26.4" thickBot="1" x14ac:dyDescent="0.55000000000000004">
      <c r="B350" s="163">
        <v>350</v>
      </c>
      <c r="C350" s="5">
        <v>1</v>
      </c>
      <c r="D350" s="34">
        <v>1.8</v>
      </c>
      <c r="E350" s="21" t="s">
        <v>583</v>
      </c>
      <c r="F350" s="21" t="s">
        <v>593</v>
      </c>
      <c r="G350" s="454"/>
      <c r="H350" s="178">
        <v>305</v>
      </c>
      <c r="I350" s="179" t="s">
        <v>2320</v>
      </c>
      <c r="J350" s="22">
        <v>600</v>
      </c>
      <c r="K350" s="45" t="s">
        <v>596</v>
      </c>
      <c r="L350" s="7" t="s">
        <v>471</v>
      </c>
      <c r="W350" s="182">
        <v>1</v>
      </c>
    </row>
    <row r="351" spans="2:24" ht="41.4" thickBot="1" x14ac:dyDescent="0.55000000000000004">
      <c r="B351" s="163">
        <v>351</v>
      </c>
      <c r="C351" s="5">
        <v>1</v>
      </c>
      <c r="D351" s="34">
        <v>1.8</v>
      </c>
      <c r="E351" s="21" t="s">
        <v>583</v>
      </c>
      <c r="F351" s="21" t="s">
        <v>593</v>
      </c>
      <c r="G351" s="455"/>
      <c r="H351" s="178">
        <v>306</v>
      </c>
      <c r="I351" s="179" t="s">
        <v>2321</v>
      </c>
      <c r="J351" s="47">
        <v>3</v>
      </c>
      <c r="K351" s="50" t="s">
        <v>597</v>
      </c>
      <c r="L351" s="7" t="s">
        <v>471</v>
      </c>
      <c r="W351" s="182">
        <v>1</v>
      </c>
    </row>
    <row r="352" spans="2:24" ht="61.8" thickBot="1" x14ac:dyDescent="0.55000000000000004">
      <c r="B352" s="163">
        <v>352</v>
      </c>
      <c r="C352" s="5">
        <v>1</v>
      </c>
      <c r="D352" s="34">
        <v>1.8</v>
      </c>
      <c r="E352" s="21" t="s">
        <v>583</v>
      </c>
      <c r="F352" s="36" t="s">
        <v>598</v>
      </c>
      <c r="G352" s="453" t="s">
        <v>599</v>
      </c>
      <c r="H352" s="178">
        <v>307</v>
      </c>
      <c r="I352" s="179" t="s">
        <v>2322</v>
      </c>
      <c r="J352" s="22">
        <v>40</v>
      </c>
      <c r="K352" s="45" t="s">
        <v>600</v>
      </c>
      <c r="L352" s="7" t="s">
        <v>471</v>
      </c>
      <c r="W352" s="182">
        <v>1</v>
      </c>
    </row>
    <row r="353" spans="2:24" ht="26.4" thickBot="1" x14ac:dyDescent="0.55000000000000004">
      <c r="B353" s="163">
        <v>353</v>
      </c>
      <c r="C353" s="5">
        <v>1</v>
      </c>
      <c r="D353" s="34">
        <v>1.8</v>
      </c>
      <c r="E353" s="21" t="s">
        <v>583</v>
      </c>
      <c r="F353" s="36" t="s">
        <v>598</v>
      </c>
      <c r="G353" s="454"/>
      <c r="H353" s="178">
        <v>308</v>
      </c>
      <c r="I353" s="179" t="s">
        <v>2323</v>
      </c>
      <c r="J353" s="22">
        <v>40000</v>
      </c>
      <c r="K353" s="45" t="s">
        <v>601</v>
      </c>
      <c r="L353" s="7" t="s">
        <v>471</v>
      </c>
      <c r="W353" s="182">
        <v>1</v>
      </c>
    </row>
    <row r="354" spans="2:24" ht="41.4" thickBot="1" x14ac:dyDescent="0.55000000000000004">
      <c r="B354" s="163">
        <v>354</v>
      </c>
      <c r="C354" s="5">
        <v>1</v>
      </c>
      <c r="D354" s="34">
        <v>1.8</v>
      </c>
      <c r="E354" s="21" t="s">
        <v>583</v>
      </c>
      <c r="F354" s="36" t="s">
        <v>598</v>
      </c>
      <c r="G354" s="454"/>
      <c r="H354" s="178">
        <v>309</v>
      </c>
      <c r="I354" s="179" t="s">
        <v>2324</v>
      </c>
      <c r="J354" s="22">
        <v>2000</v>
      </c>
      <c r="K354" s="45" t="s">
        <v>602</v>
      </c>
      <c r="L354" s="7" t="s">
        <v>471</v>
      </c>
      <c r="W354" s="182">
        <v>1</v>
      </c>
    </row>
    <row r="355" spans="2:24" ht="41.4" thickBot="1" x14ac:dyDescent="0.55000000000000004">
      <c r="B355" s="163">
        <v>355</v>
      </c>
      <c r="C355" s="5">
        <v>1</v>
      </c>
      <c r="D355" s="34">
        <v>1.8</v>
      </c>
      <c r="E355" s="21" t="s">
        <v>583</v>
      </c>
      <c r="F355" s="36" t="s">
        <v>598</v>
      </c>
      <c r="G355" s="454"/>
      <c r="H355" s="178">
        <v>310</v>
      </c>
      <c r="I355" s="179" t="s">
        <v>2325</v>
      </c>
      <c r="J355" s="22">
        <v>5000</v>
      </c>
      <c r="K355" s="45" t="s">
        <v>603</v>
      </c>
      <c r="L355" s="7" t="s">
        <v>471</v>
      </c>
      <c r="W355" s="182">
        <v>1</v>
      </c>
    </row>
    <row r="356" spans="2:24" ht="41.4" thickBot="1" x14ac:dyDescent="0.55000000000000004">
      <c r="B356" s="163">
        <v>356</v>
      </c>
      <c r="C356" s="5">
        <v>1</v>
      </c>
      <c r="D356" s="34">
        <v>1.8</v>
      </c>
      <c r="E356" s="21" t="s">
        <v>583</v>
      </c>
      <c r="F356" s="36" t="s">
        <v>598</v>
      </c>
      <c r="G356" s="455"/>
      <c r="H356" s="178">
        <v>311</v>
      </c>
      <c r="I356" s="179" t="s">
        <v>2326</v>
      </c>
      <c r="J356" s="22">
        <v>5000</v>
      </c>
      <c r="K356" s="45" t="s">
        <v>604</v>
      </c>
      <c r="L356" s="7" t="s">
        <v>471</v>
      </c>
      <c r="W356" s="182">
        <v>1</v>
      </c>
    </row>
    <row r="357" spans="2:24" ht="61.8" thickBot="1" x14ac:dyDescent="0.55000000000000004">
      <c r="B357" s="163">
        <v>357</v>
      </c>
      <c r="C357" s="5">
        <v>1</v>
      </c>
      <c r="D357" s="34">
        <v>1.8</v>
      </c>
      <c r="E357" s="21" t="s">
        <v>583</v>
      </c>
      <c r="F357" s="21" t="s">
        <v>605</v>
      </c>
      <c r="G357" s="139" t="s">
        <v>606</v>
      </c>
      <c r="H357" s="178">
        <v>312</v>
      </c>
      <c r="I357" s="179" t="s">
        <v>2327</v>
      </c>
      <c r="J357" s="22">
        <v>40</v>
      </c>
      <c r="K357" s="50" t="s">
        <v>607</v>
      </c>
      <c r="L357" s="7" t="s">
        <v>471</v>
      </c>
      <c r="W357" s="182">
        <v>1</v>
      </c>
    </row>
    <row r="358" spans="2:24" ht="26.4" thickBot="1" x14ac:dyDescent="0.55000000000000004">
      <c r="B358" s="163">
        <v>358</v>
      </c>
      <c r="G358" s="26" t="s">
        <v>608</v>
      </c>
      <c r="H358" s="27"/>
      <c r="I358" s="28"/>
      <c r="J358" s="29"/>
      <c r="K358" s="30"/>
      <c r="M358" s="173"/>
      <c r="N358" s="173"/>
      <c r="O358" s="173"/>
      <c r="P358" s="173"/>
      <c r="Q358" s="174"/>
      <c r="R358" s="175"/>
      <c r="S358" s="176">
        <v>1</v>
      </c>
      <c r="T358" s="175" t="s">
        <v>2013</v>
      </c>
      <c r="U358" s="176"/>
      <c r="V358" s="175"/>
      <c r="W358" s="177">
        <f>SUM(W359:W361)</f>
        <v>3</v>
      </c>
      <c r="X358" s="175" t="s">
        <v>2015</v>
      </c>
    </row>
    <row r="359" spans="2:24" ht="61.8" thickBot="1" x14ac:dyDescent="0.55000000000000004">
      <c r="B359" s="163">
        <v>359</v>
      </c>
      <c r="C359" s="5">
        <v>1</v>
      </c>
      <c r="D359" s="34">
        <v>1.8</v>
      </c>
      <c r="E359" s="31" t="s">
        <v>609</v>
      </c>
      <c r="F359" s="31" t="s">
        <v>610</v>
      </c>
      <c r="G359" s="453" t="s">
        <v>611</v>
      </c>
      <c r="H359" s="178">
        <v>313</v>
      </c>
      <c r="I359" s="179" t="s">
        <v>2328</v>
      </c>
      <c r="J359" s="22">
        <v>2000</v>
      </c>
      <c r="K359" s="45" t="s">
        <v>612</v>
      </c>
      <c r="L359" s="7" t="s">
        <v>471</v>
      </c>
      <c r="W359" s="182">
        <v>1</v>
      </c>
    </row>
    <row r="360" spans="2:24" ht="41.4" thickBot="1" x14ac:dyDescent="0.55000000000000004">
      <c r="B360" s="163">
        <v>360</v>
      </c>
      <c r="C360" s="5">
        <v>1</v>
      </c>
      <c r="D360" s="34">
        <v>1.8</v>
      </c>
      <c r="E360" s="31" t="s">
        <v>609</v>
      </c>
      <c r="F360" s="31" t="s">
        <v>610</v>
      </c>
      <c r="G360" s="454"/>
      <c r="H360" s="178">
        <v>314</v>
      </c>
      <c r="I360" s="179" t="s">
        <v>2329</v>
      </c>
      <c r="J360" s="22">
        <v>40</v>
      </c>
      <c r="K360" s="45" t="s">
        <v>613</v>
      </c>
      <c r="L360" s="7" t="s">
        <v>471</v>
      </c>
      <c r="W360" s="182">
        <v>1</v>
      </c>
    </row>
    <row r="361" spans="2:24" ht="26.4" thickBot="1" x14ac:dyDescent="0.55000000000000004">
      <c r="B361" s="163">
        <v>361</v>
      </c>
      <c r="C361" s="5">
        <v>1</v>
      </c>
      <c r="D361" s="34">
        <v>1.8</v>
      </c>
      <c r="E361" s="31" t="s">
        <v>609</v>
      </c>
      <c r="F361" s="31" t="s">
        <v>610</v>
      </c>
      <c r="G361" s="455"/>
      <c r="H361" s="178">
        <v>315</v>
      </c>
      <c r="I361" s="179" t="s">
        <v>2330</v>
      </c>
      <c r="J361" s="47">
        <v>3</v>
      </c>
      <c r="K361" s="50" t="s">
        <v>614</v>
      </c>
      <c r="L361" s="7" t="s">
        <v>471</v>
      </c>
      <c r="W361" s="182">
        <v>1</v>
      </c>
    </row>
    <row r="362" spans="2:24" ht="26.4" thickBot="1" x14ac:dyDescent="0.55000000000000004">
      <c r="B362" s="163">
        <v>362</v>
      </c>
      <c r="G362" s="13" t="s">
        <v>615</v>
      </c>
      <c r="H362" s="14"/>
      <c r="I362" s="14"/>
      <c r="J362" s="14"/>
      <c r="K362" s="46"/>
      <c r="M362" s="185"/>
      <c r="N362" s="185"/>
      <c r="O362" s="185"/>
      <c r="P362" s="185"/>
      <c r="Q362" s="186">
        <v>4</v>
      </c>
      <c r="R362" s="187" t="s">
        <v>2012</v>
      </c>
      <c r="S362" s="188">
        <f>SUM(S363:S399)</f>
        <v>13</v>
      </c>
      <c r="T362" s="187" t="s">
        <v>2013</v>
      </c>
      <c r="U362" s="188">
        <v>4</v>
      </c>
      <c r="V362" s="187" t="s">
        <v>2014</v>
      </c>
      <c r="W362" s="188">
        <f>SUM(W363:W399)/2</f>
        <v>33</v>
      </c>
      <c r="X362" s="187" t="s">
        <v>2015</v>
      </c>
    </row>
    <row r="363" spans="2:24" ht="26.4" thickBot="1" x14ac:dyDescent="0.55000000000000004">
      <c r="B363" s="163">
        <v>363</v>
      </c>
      <c r="G363" s="26" t="s">
        <v>616</v>
      </c>
      <c r="H363" s="33"/>
      <c r="I363" s="28"/>
      <c r="J363" s="29"/>
      <c r="K363" s="30"/>
      <c r="M363" s="173"/>
      <c r="N363" s="173"/>
      <c r="O363" s="173"/>
      <c r="P363" s="173"/>
      <c r="Q363" s="174"/>
      <c r="R363" s="175"/>
      <c r="S363" s="176">
        <v>4</v>
      </c>
      <c r="T363" s="175" t="s">
        <v>2013</v>
      </c>
      <c r="U363" s="176"/>
      <c r="V363" s="175"/>
      <c r="W363" s="177">
        <f>SUM(W364:W377)</f>
        <v>14</v>
      </c>
      <c r="X363" s="175" t="s">
        <v>2015</v>
      </c>
    </row>
    <row r="364" spans="2:24" ht="26.4" thickBot="1" x14ac:dyDescent="0.55000000000000004">
      <c r="B364" s="163">
        <v>364</v>
      </c>
      <c r="C364" s="5">
        <v>1</v>
      </c>
      <c r="D364" s="20">
        <v>1.9</v>
      </c>
      <c r="E364" s="21" t="s">
        <v>617</v>
      </c>
      <c r="F364" s="21" t="s">
        <v>618</v>
      </c>
      <c r="G364" s="453" t="s">
        <v>619</v>
      </c>
      <c r="H364" s="178">
        <v>316</v>
      </c>
      <c r="I364" s="179" t="s">
        <v>2331</v>
      </c>
      <c r="J364" s="22">
        <v>8</v>
      </c>
      <c r="K364" s="45" t="s">
        <v>620</v>
      </c>
      <c r="L364" s="7" t="s">
        <v>621</v>
      </c>
      <c r="W364" s="182">
        <v>1</v>
      </c>
    </row>
    <row r="365" spans="2:24" ht="26.4" thickBot="1" x14ac:dyDescent="0.55000000000000004">
      <c r="B365" s="163">
        <v>365</v>
      </c>
      <c r="C365" s="5">
        <v>1</v>
      </c>
      <c r="D365" s="20">
        <v>1.9</v>
      </c>
      <c r="E365" s="21" t="s">
        <v>617</v>
      </c>
      <c r="F365" s="21" t="s">
        <v>618</v>
      </c>
      <c r="G365" s="454"/>
      <c r="H365" s="178">
        <v>317</v>
      </c>
      <c r="I365" s="179" t="s">
        <v>2332</v>
      </c>
      <c r="J365" s="22">
        <v>3000</v>
      </c>
      <c r="K365" s="45" t="s">
        <v>622</v>
      </c>
      <c r="L365" s="7" t="s">
        <v>621</v>
      </c>
      <c r="W365" s="182">
        <v>1</v>
      </c>
    </row>
    <row r="366" spans="2:24" ht="26.4" thickBot="1" x14ac:dyDescent="0.55000000000000004">
      <c r="B366" s="163">
        <v>366</v>
      </c>
      <c r="C366" s="5">
        <v>1</v>
      </c>
      <c r="D366" s="20">
        <v>1.9</v>
      </c>
      <c r="E366" s="21" t="s">
        <v>617</v>
      </c>
      <c r="F366" s="21" t="s">
        <v>618</v>
      </c>
      <c r="G366" s="454"/>
      <c r="H366" s="178">
        <v>318</v>
      </c>
      <c r="I366" s="179" t="s">
        <v>2333</v>
      </c>
      <c r="J366" s="22">
        <v>40</v>
      </c>
      <c r="K366" s="45" t="s">
        <v>623</v>
      </c>
      <c r="L366" s="7" t="s">
        <v>621</v>
      </c>
      <c r="W366" s="182">
        <v>1</v>
      </c>
    </row>
    <row r="367" spans="2:24" ht="26.4" thickBot="1" x14ac:dyDescent="0.55000000000000004">
      <c r="B367" s="163">
        <v>367</v>
      </c>
      <c r="C367" s="5">
        <v>1</v>
      </c>
      <c r="D367" s="20">
        <v>1.9</v>
      </c>
      <c r="E367" s="21" t="s">
        <v>617</v>
      </c>
      <c r="F367" s="21" t="s">
        <v>618</v>
      </c>
      <c r="G367" s="455"/>
      <c r="H367" s="178">
        <v>319</v>
      </c>
      <c r="I367" s="179" t="s">
        <v>2334</v>
      </c>
      <c r="J367" s="22">
        <v>20</v>
      </c>
      <c r="K367" s="45" t="s">
        <v>624</v>
      </c>
      <c r="L367" s="7" t="s">
        <v>621</v>
      </c>
      <c r="W367" s="182">
        <v>1</v>
      </c>
    </row>
    <row r="368" spans="2:24" ht="41.4" thickBot="1" x14ac:dyDescent="0.55000000000000004">
      <c r="B368" s="163">
        <v>368</v>
      </c>
      <c r="C368" s="5">
        <v>1</v>
      </c>
      <c r="D368" s="20">
        <v>1.9</v>
      </c>
      <c r="E368" s="21" t="s">
        <v>617</v>
      </c>
      <c r="F368" s="36" t="s">
        <v>625</v>
      </c>
      <c r="G368" s="447" t="s">
        <v>626</v>
      </c>
      <c r="H368" s="178">
        <v>320</v>
      </c>
      <c r="I368" s="179" t="s">
        <v>2335</v>
      </c>
      <c r="J368" s="22">
        <v>40</v>
      </c>
      <c r="K368" s="45" t="s">
        <v>627</v>
      </c>
      <c r="L368" s="7" t="s">
        <v>621</v>
      </c>
      <c r="W368" s="182">
        <v>1</v>
      </c>
    </row>
    <row r="369" spans="2:24" ht="41.4" thickBot="1" x14ac:dyDescent="0.55000000000000004">
      <c r="B369" s="163">
        <v>369</v>
      </c>
      <c r="C369" s="5">
        <v>1</v>
      </c>
      <c r="D369" s="20">
        <v>1.9</v>
      </c>
      <c r="E369" s="21" t="s">
        <v>617</v>
      </c>
      <c r="F369" s="36" t="s">
        <v>625</v>
      </c>
      <c r="G369" s="448"/>
      <c r="H369" s="178">
        <v>321</v>
      </c>
      <c r="I369" s="179" t="s">
        <v>2336</v>
      </c>
      <c r="J369" s="22">
        <v>40</v>
      </c>
      <c r="K369" s="45" t="s">
        <v>628</v>
      </c>
      <c r="L369" s="7" t="s">
        <v>621</v>
      </c>
      <c r="W369" s="182">
        <v>1</v>
      </c>
    </row>
    <row r="370" spans="2:24" ht="26.4" thickBot="1" x14ac:dyDescent="0.55000000000000004">
      <c r="B370" s="163">
        <v>370</v>
      </c>
      <c r="C370" s="5">
        <v>1</v>
      </c>
      <c r="D370" s="20">
        <v>1.9</v>
      </c>
      <c r="E370" s="21" t="s">
        <v>617</v>
      </c>
      <c r="F370" s="36" t="s">
        <v>625</v>
      </c>
      <c r="G370" s="448"/>
      <c r="H370" s="178">
        <v>322</v>
      </c>
      <c r="I370" s="179" t="s">
        <v>2337</v>
      </c>
      <c r="J370" s="22">
        <v>40</v>
      </c>
      <c r="K370" s="45" t="s">
        <v>629</v>
      </c>
      <c r="L370" s="7" t="s">
        <v>621</v>
      </c>
      <c r="W370" s="182">
        <v>1</v>
      </c>
    </row>
    <row r="371" spans="2:24" ht="26.4" thickBot="1" x14ac:dyDescent="0.55000000000000004">
      <c r="B371" s="163"/>
      <c r="D371" s="20"/>
      <c r="E371" s="21"/>
      <c r="F371" s="36"/>
      <c r="G371" s="448"/>
      <c r="H371" s="178">
        <v>323</v>
      </c>
      <c r="I371" s="179" t="s">
        <v>2338</v>
      </c>
      <c r="J371" s="22">
        <v>3500</v>
      </c>
      <c r="K371" s="45" t="s">
        <v>630</v>
      </c>
      <c r="L371" s="7" t="s">
        <v>621</v>
      </c>
      <c r="W371" s="182">
        <v>1</v>
      </c>
    </row>
    <row r="372" spans="2:24" ht="41.4" thickBot="1" x14ac:dyDescent="0.55000000000000004">
      <c r="B372" s="163">
        <v>371</v>
      </c>
      <c r="C372" s="5">
        <v>1</v>
      </c>
      <c r="D372" s="20">
        <v>1.9</v>
      </c>
      <c r="E372" s="21" t="s">
        <v>617</v>
      </c>
      <c r="F372" s="36" t="s">
        <v>625</v>
      </c>
      <c r="G372" s="449"/>
      <c r="H372" s="178">
        <v>324</v>
      </c>
      <c r="I372" s="179" t="s">
        <v>2339</v>
      </c>
      <c r="J372" s="42">
        <v>12</v>
      </c>
      <c r="K372" s="51" t="s">
        <v>631</v>
      </c>
      <c r="L372" s="7" t="s">
        <v>621</v>
      </c>
      <c r="W372" s="182">
        <v>1</v>
      </c>
    </row>
    <row r="373" spans="2:24" ht="41.4" thickBot="1" x14ac:dyDescent="0.55000000000000004">
      <c r="B373" s="163">
        <v>372</v>
      </c>
      <c r="C373" s="5">
        <v>1</v>
      </c>
      <c r="D373" s="20">
        <v>1.9</v>
      </c>
      <c r="E373" s="21" t="s">
        <v>617</v>
      </c>
      <c r="F373" s="21" t="s">
        <v>632</v>
      </c>
      <c r="G373" s="447" t="s">
        <v>633</v>
      </c>
      <c r="H373" s="178">
        <v>325</v>
      </c>
      <c r="I373" s="179" t="s">
        <v>2340</v>
      </c>
      <c r="J373" s="22">
        <v>4</v>
      </c>
      <c r="K373" s="45" t="s">
        <v>634</v>
      </c>
      <c r="L373" s="7" t="s">
        <v>621</v>
      </c>
      <c r="W373" s="182">
        <v>1</v>
      </c>
    </row>
    <row r="374" spans="2:24" ht="26.4" thickBot="1" x14ac:dyDescent="0.55000000000000004">
      <c r="B374" s="163">
        <v>373</v>
      </c>
      <c r="C374" s="5">
        <v>1</v>
      </c>
      <c r="D374" s="20">
        <v>1.9</v>
      </c>
      <c r="E374" s="21" t="s">
        <v>617</v>
      </c>
      <c r="F374" s="21" t="s">
        <v>632</v>
      </c>
      <c r="G374" s="448"/>
      <c r="H374" s="178">
        <v>326</v>
      </c>
      <c r="I374" s="179" t="s">
        <v>2341</v>
      </c>
      <c r="J374" s="22">
        <v>40</v>
      </c>
      <c r="K374" s="45" t="s">
        <v>635</v>
      </c>
      <c r="L374" s="7" t="s">
        <v>621</v>
      </c>
      <c r="W374" s="182">
        <v>1</v>
      </c>
    </row>
    <row r="375" spans="2:24" ht="41.4" thickBot="1" x14ac:dyDescent="0.55000000000000004">
      <c r="B375" s="163">
        <v>374</v>
      </c>
      <c r="C375" s="5">
        <v>1</v>
      </c>
      <c r="D375" s="20">
        <v>1.9</v>
      </c>
      <c r="E375" s="21" t="s">
        <v>617</v>
      </c>
      <c r="F375" s="21" t="s">
        <v>632</v>
      </c>
      <c r="G375" s="449"/>
      <c r="H375" s="178">
        <v>327</v>
      </c>
      <c r="I375" s="179" t="s">
        <v>2342</v>
      </c>
      <c r="J375" s="22">
        <v>1500</v>
      </c>
      <c r="K375" s="45" t="s">
        <v>636</v>
      </c>
      <c r="L375" s="7" t="s">
        <v>621</v>
      </c>
      <c r="W375" s="182">
        <v>1</v>
      </c>
    </row>
    <row r="376" spans="2:24" ht="26.4" thickBot="1" x14ac:dyDescent="0.55000000000000004">
      <c r="B376" s="163">
        <v>375</v>
      </c>
      <c r="C376" s="5">
        <v>1</v>
      </c>
      <c r="D376" s="20">
        <v>1.9</v>
      </c>
      <c r="E376" s="21" t="s">
        <v>617</v>
      </c>
      <c r="F376" s="36" t="s">
        <v>637</v>
      </c>
      <c r="G376" s="453" t="s">
        <v>638</v>
      </c>
      <c r="H376" s="178">
        <v>328</v>
      </c>
      <c r="I376" s="179" t="s">
        <v>2343</v>
      </c>
      <c r="J376" s="22">
        <v>39</v>
      </c>
      <c r="K376" s="45" t="s">
        <v>639</v>
      </c>
      <c r="L376" s="7" t="s">
        <v>621</v>
      </c>
      <c r="W376" s="182">
        <v>1</v>
      </c>
    </row>
    <row r="377" spans="2:24" ht="41.4" thickBot="1" x14ac:dyDescent="0.55000000000000004">
      <c r="B377" s="163">
        <v>376</v>
      </c>
      <c r="C377" s="5">
        <v>1</v>
      </c>
      <c r="D377" s="20">
        <v>1.9</v>
      </c>
      <c r="E377" s="21" t="s">
        <v>617</v>
      </c>
      <c r="F377" s="36" t="s">
        <v>637</v>
      </c>
      <c r="G377" s="455"/>
      <c r="H377" s="178">
        <v>329</v>
      </c>
      <c r="I377" s="179" t="s">
        <v>2344</v>
      </c>
      <c r="J377" s="22">
        <v>40</v>
      </c>
      <c r="K377" s="45" t="s">
        <v>640</v>
      </c>
      <c r="L377" s="7" t="s">
        <v>621</v>
      </c>
      <c r="W377" s="182">
        <v>1</v>
      </c>
    </row>
    <row r="378" spans="2:24" ht="26.4" thickBot="1" x14ac:dyDescent="0.55000000000000004">
      <c r="B378" s="163">
        <v>377</v>
      </c>
      <c r="G378" s="26" t="s">
        <v>641</v>
      </c>
      <c r="H378" s="27"/>
      <c r="I378" s="28"/>
      <c r="J378" s="29"/>
      <c r="K378" s="30"/>
      <c r="M378" s="173"/>
      <c r="N378" s="173"/>
      <c r="O378" s="173"/>
      <c r="P378" s="173"/>
      <c r="Q378" s="174"/>
      <c r="R378" s="175"/>
      <c r="S378" s="176">
        <v>3</v>
      </c>
      <c r="T378" s="175" t="s">
        <v>2013</v>
      </c>
      <c r="U378" s="176"/>
      <c r="V378" s="175"/>
      <c r="W378" s="177">
        <f>SUM(W379:W384)</f>
        <v>6</v>
      </c>
      <c r="X378" s="175" t="s">
        <v>2015</v>
      </c>
    </row>
    <row r="379" spans="2:24" ht="41.4" thickBot="1" x14ac:dyDescent="0.55000000000000004">
      <c r="B379" s="163">
        <v>378</v>
      </c>
      <c r="C379" s="5">
        <v>1</v>
      </c>
      <c r="D379" s="20">
        <v>1.9</v>
      </c>
      <c r="E379" s="31" t="s">
        <v>642</v>
      </c>
      <c r="F379" s="31" t="s">
        <v>643</v>
      </c>
      <c r="G379" s="447" t="s">
        <v>644</v>
      </c>
      <c r="H379" s="189">
        <v>330</v>
      </c>
      <c r="I379" s="179" t="s">
        <v>2345</v>
      </c>
      <c r="J379" s="22">
        <v>16</v>
      </c>
      <c r="K379" s="45" t="s">
        <v>645</v>
      </c>
      <c r="L379" s="7" t="s">
        <v>621</v>
      </c>
      <c r="W379" s="182">
        <v>1</v>
      </c>
    </row>
    <row r="380" spans="2:24" ht="26.4" thickBot="1" x14ac:dyDescent="0.55000000000000004">
      <c r="B380" s="163">
        <v>379</v>
      </c>
      <c r="C380" s="5">
        <v>1</v>
      </c>
      <c r="D380" s="20">
        <v>1.9</v>
      </c>
      <c r="E380" s="31" t="s">
        <v>642</v>
      </c>
      <c r="F380" s="31" t="s">
        <v>643</v>
      </c>
      <c r="G380" s="449"/>
      <c r="H380" s="189">
        <v>331</v>
      </c>
      <c r="I380" s="179" t="s">
        <v>2346</v>
      </c>
      <c r="J380" s="22">
        <v>4</v>
      </c>
      <c r="K380" s="45" t="s">
        <v>646</v>
      </c>
      <c r="L380" s="7" t="s">
        <v>621</v>
      </c>
      <c r="W380" s="182">
        <v>1</v>
      </c>
    </row>
    <row r="381" spans="2:24" ht="41.4" thickBot="1" x14ac:dyDescent="0.55000000000000004">
      <c r="B381" s="163">
        <v>380</v>
      </c>
      <c r="C381" s="5">
        <v>1</v>
      </c>
      <c r="D381" s="20">
        <v>1.9</v>
      </c>
      <c r="E381" s="31" t="s">
        <v>642</v>
      </c>
      <c r="F381" s="36" t="s">
        <v>647</v>
      </c>
      <c r="G381" s="447" t="s">
        <v>648</v>
      </c>
      <c r="H381" s="189">
        <v>332</v>
      </c>
      <c r="I381" s="179" t="s">
        <v>2347</v>
      </c>
      <c r="J381" s="22">
        <v>4</v>
      </c>
      <c r="K381" s="45" t="s">
        <v>649</v>
      </c>
      <c r="L381" s="7" t="s">
        <v>621</v>
      </c>
      <c r="W381" s="182">
        <v>1</v>
      </c>
    </row>
    <row r="382" spans="2:24" ht="26.4" thickBot="1" x14ac:dyDescent="0.55000000000000004">
      <c r="B382" s="163">
        <v>381</v>
      </c>
      <c r="C382" s="5">
        <v>1</v>
      </c>
      <c r="D382" s="20">
        <v>1.9</v>
      </c>
      <c r="E382" s="31" t="s">
        <v>642</v>
      </c>
      <c r="F382" s="36" t="s">
        <v>647</v>
      </c>
      <c r="G382" s="449"/>
      <c r="H382" s="189">
        <v>333</v>
      </c>
      <c r="I382" s="179" t="s">
        <v>2348</v>
      </c>
      <c r="J382" s="22">
        <v>80</v>
      </c>
      <c r="K382" s="45" t="s">
        <v>650</v>
      </c>
      <c r="L382" s="7" t="s">
        <v>621</v>
      </c>
      <c r="W382" s="182">
        <v>1</v>
      </c>
    </row>
    <row r="383" spans="2:24" ht="26.4" thickBot="1" x14ac:dyDescent="0.55000000000000004">
      <c r="B383" s="163">
        <v>382</v>
      </c>
      <c r="C383" s="5">
        <v>1</v>
      </c>
      <c r="D383" s="20">
        <v>1.9</v>
      </c>
      <c r="E383" s="31" t="s">
        <v>642</v>
      </c>
      <c r="F383" s="31" t="s">
        <v>651</v>
      </c>
      <c r="G383" s="453" t="s">
        <v>652</v>
      </c>
      <c r="H383" s="189">
        <v>334</v>
      </c>
      <c r="I383" s="179" t="s">
        <v>2349</v>
      </c>
      <c r="J383" s="22">
        <v>4</v>
      </c>
      <c r="K383" s="45" t="s">
        <v>653</v>
      </c>
      <c r="L383" s="7" t="s">
        <v>621</v>
      </c>
      <c r="W383" s="182">
        <v>1</v>
      </c>
    </row>
    <row r="384" spans="2:24" ht="26.4" thickBot="1" x14ac:dyDescent="0.55000000000000004">
      <c r="B384" s="163">
        <v>383</v>
      </c>
      <c r="C384" s="5">
        <v>1</v>
      </c>
      <c r="D384" s="20">
        <v>1.9</v>
      </c>
      <c r="E384" s="31" t="s">
        <v>642</v>
      </c>
      <c r="F384" s="31" t="s">
        <v>651</v>
      </c>
      <c r="G384" s="455"/>
      <c r="H384" s="189">
        <v>335</v>
      </c>
      <c r="I384" s="179" t="s">
        <v>2350</v>
      </c>
      <c r="J384" s="22">
        <v>15</v>
      </c>
      <c r="K384" s="45" t="s">
        <v>650</v>
      </c>
      <c r="L384" s="7" t="s">
        <v>621</v>
      </c>
      <c r="W384" s="182">
        <v>1</v>
      </c>
    </row>
    <row r="385" spans="2:24" ht="26.4" thickBot="1" x14ac:dyDescent="0.55000000000000004">
      <c r="B385" s="163">
        <v>384</v>
      </c>
      <c r="G385" s="26" t="s">
        <v>654</v>
      </c>
      <c r="H385" s="27"/>
      <c r="I385" s="28"/>
      <c r="J385" s="29"/>
      <c r="K385" s="30"/>
      <c r="M385" s="173"/>
      <c r="N385" s="173"/>
      <c r="O385" s="173"/>
      <c r="P385" s="173"/>
      <c r="Q385" s="174"/>
      <c r="R385" s="175"/>
      <c r="S385" s="176">
        <v>3</v>
      </c>
      <c r="T385" s="175" t="s">
        <v>2013</v>
      </c>
      <c r="U385" s="176"/>
      <c r="V385" s="175"/>
      <c r="W385" s="177">
        <f>SUM(W386:W393)</f>
        <v>8</v>
      </c>
      <c r="X385" s="175" t="s">
        <v>2015</v>
      </c>
    </row>
    <row r="386" spans="2:24" ht="26.4" thickBot="1" x14ac:dyDescent="0.55000000000000004">
      <c r="B386" s="163">
        <v>385</v>
      </c>
      <c r="C386" s="5">
        <v>1</v>
      </c>
      <c r="D386" s="20">
        <v>1.9</v>
      </c>
      <c r="E386" s="21" t="s">
        <v>655</v>
      </c>
      <c r="F386" s="21" t="s">
        <v>656</v>
      </c>
      <c r="G386" s="447" t="s">
        <v>657</v>
      </c>
      <c r="H386" s="189">
        <v>336</v>
      </c>
      <c r="I386" s="179" t="s">
        <v>2351</v>
      </c>
      <c r="J386" s="22">
        <v>40</v>
      </c>
      <c r="K386" s="45" t="s">
        <v>658</v>
      </c>
      <c r="L386" s="7" t="s">
        <v>621</v>
      </c>
      <c r="W386" s="182">
        <v>1</v>
      </c>
    </row>
    <row r="387" spans="2:24" ht="41.4" thickBot="1" x14ac:dyDescent="0.55000000000000004">
      <c r="B387" s="163">
        <v>386</v>
      </c>
      <c r="C387" s="5">
        <v>1</v>
      </c>
      <c r="D387" s="20">
        <v>1.9</v>
      </c>
      <c r="E387" s="21" t="s">
        <v>655</v>
      </c>
      <c r="F387" s="21" t="s">
        <v>656</v>
      </c>
      <c r="G387" s="448"/>
      <c r="H387" s="189">
        <v>337</v>
      </c>
      <c r="I387" s="179" t="s">
        <v>2352</v>
      </c>
      <c r="J387" s="22">
        <v>4</v>
      </c>
      <c r="K387" s="45" t="s">
        <v>659</v>
      </c>
      <c r="L387" s="7" t="s">
        <v>621</v>
      </c>
      <c r="W387" s="182">
        <v>1</v>
      </c>
    </row>
    <row r="388" spans="2:24" ht="26.4" thickBot="1" x14ac:dyDescent="0.55000000000000004">
      <c r="B388" s="163">
        <v>387</v>
      </c>
      <c r="C388" s="5">
        <v>1</v>
      </c>
      <c r="D388" s="20">
        <v>1.9</v>
      </c>
      <c r="E388" s="21" t="s">
        <v>655</v>
      </c>
      <c r="F388" s="21" t="s">
        <v>656</v>
      </c>
      <c r="G388" s="449"/>
      <c r="H388" s="189">
        <v>338</v>
      </c>
      <c r="I388" s="179" t="s">
        <v>2353</v>
      </c>
      <c r="J388" s="22">
        <v>4</v>
      </c>
      <c r="K388" s="45" t="s">
        <v>660</v>
      </c>
      <c r="L388" s="7" t="s">
        <v>621</v>
      </c>
      <c r="W388" s="182">
        <v>1</v>
      </c>
    </row>
    <row r="389" spans="2:24" ht="41.4" thickBot="1" x14ac:dyDescent="0.55000000000000004">
      <c r="B389" s="163">
        <v>388</v>
      </c>
      <c r="C389" s="5">
        <v>1</v>
      </c>
      <c r="D389" s="20">
        <v>1.9</v>
      </c>
      <c r="E389" s="21" t="s">
        <v>655</v>
      </c>
      <c r="F389" s="36" t="s">
        <v>661</v>
      </c>
      <c r="G389" s="447" t="s">
        <v>662</v>
      </c>
      <c r="H389" s="189">
        <v>339</v>
      </c>
      <c r="I389" s="179" t="s">
        <v>2354</v>
      </c>
      <c r="J389" s="22">
        <v>8</v>
      </c>
      <c r="K389" s="45" t="s">
        <v>663</v>
      </c>
      <c r="L389" s="7" t="s">
        <v>621</v>
      </c>
      <c r="W389" s="182">
        <v>1</v>
      </c>
    </row>
    <row r="390" spans="2:24" ht="26.4" thickBot="1" x14ac:dyDescent="0.55000000000000004">
      <c r="B390" s="163">
        <v>389</v>
      </c>
      <c r="C390" s="5">
        <v>1</v>
      </c>
      <c r="D390" s="20">
        <v>1.9</v>
      </c>
      <c r="E390" s="21" t="s">
        <v>655</v>
      </c>
      <c r="F390" s="36" t="s">
        <v>661</v>
      </c>
      <c r="G390" s="449"/>
      <c r="H390" s="189">
        <v>340</v>
      </c>
      <c r="I390" s="179" t="s">
        <v>2355</v>
      </c>
      <c r="J390" s="22">
        <v>8</v>
      </c>
      <c r="K390" s="52" t="s">
        <v>664</v>
      </c>
      <c r="L390" s="7" t="s">
        <v>621</v>
      </c>
      <c r="W390" s="182">
        <v>1</v>
      </c>
    </row>
    <row r="391" spans="2:24" ht="26.4" thickBot="1" x14ac:dyDescent="0.55000000000000004">
      <c r="B391" s="163">
        <v>390</v>
      </c>
      <c r="C391" s="5">
        <v>1</v>
      </c>
      <c r="D391" s="20">
        <v>1.9</v>
      </c>
      <c r="E391" s="21" t="s">
        <v>655</v>
      </c>
      <c r="F391" s="21" t="s">
        <v>665</v>
      </c>
      <c r="G391" s="453" t="s">
        <v>666</v>
      </c>
      <c r="H391" s="189">
        <v>341</v>
      </c>
      <c r="I391" s="179" t="s">
        <v>2356</v>
      </c>
      <c r="J391" s="22">
        <v>40</v>
      </c>
      <c r="K391" s="52" t="s">
        <v>667</v>
      </c>
      <c r="L391" s="7" t="s">
        <v>621</v>
      </c>
      <c r="W391" s="182">
        <v>1</v>
      </c>
    </row>
    <row r="392" spans="2:24" ht="41.4" thickBot="1" x14ac:dyDescent="0.55000000000000004">
      <c r="B392" s="163">
        <v>391</v>
      </c>
      <c r="C392" s="5">
        <v>1</v>
      </c>
      <c r="D392" s="20">
        <v>1.9</v>
      </c>
      <c r="E392" s="21" t="s">
        <v>655</v>
      </c>
      <c r="F392" s="21" t="s">
        <v>665</v>
      </c>
      <c r="G392" s="454"/>
      <c r="H392" s="189">
        <v>342</v>
      </c>
      <c r="I392" s="179" t="s">
        <v>2357</v>
      </c>
      <c r="J392" s="22">
        <v>40</v>
      </c>
      <c r="K392" s="52" t="s">
        <v>668</v>
      </c>
      <c r="L392" s="7" t="s">
        <v>621</v>
      </c>
      <c r="W392" s="182">
        <v>1</v>
      </c>
    </row>
    <row r="393" spans="2:24" ht="26.4" thickBot="1" x14ac:dyDescent="0.55000000000000004">
      <c r="B393" s="163">
        <v>392</v>
      </c>
      <c r="C393" s="5">
        <v>1</v>
      </c>
      <c r="D393" s="20">
        <v>1.9</v>
      </c>
      <c r="E393" s="21" t="s">
        <v>655</v>
      </c>
      <c r="F393" s="21" t="s">
        <v>665</v>
      </c>
      <c r="G393" s="455"/>
      <c r="H393" s="189">
        <v>343</v>
      </c>
      <c r="I393" s="179" t="s">
        <v>2358</v>
      </c>
      <c r="J393" s="38">
        <v>1</v>
      </c>
      <c r="K393" s="45" t="s">
        <v>669</v>
      </c>
      <c r="L393" s="7" t="s">
        <v>621</v>
      </c>
      <c r="W393" s="182">
        <v>1</v>
      </c>
    </row>
    <row r="394" spans="2:24" ht="26.4" thickBot="1" x14ac:dyDescent="0.55000000000000004">
      <c r="B394" s="163"/>
      <c r="G394" s="53" t="s">
        <v>670</v>
      </c>
      <c r="H394" s="27"/>
      <c r="I394" s="33"/>
      <c r="J394" s="54"/>
      <c r="K394" s="55"/>
      <c r="M394" s="173"/>
      <c r="N394" s="173"/>
      <c r="O394" s="173"/>
      <c r="P394" s="173"/>
      <c r="Q394" s="174"/>
      <c r="R394" s="175"/>
      <c r="S394" s="176">
        <v>3</v>
      </c>
      <c r="T394" s="175" t="s">
        <v>2013</v>
      </c>
      <c r="U394" s="176"/>
      <c r="V394" s="175"/>
      <c r="W394" s="177">
        <f>SUM(W395:W399)</f>
        <v>5</v>
      </c>
      <c r="X394" s="175" t="s">
        <v>2015</v>
      </c>
    </row>
    <row r="395" spans="2:24" ht="82.2" thickBot="1" x14ac:dyDescent="0.55000000000000004">
      <c r="B395" s="163"/>
      <c r="C395" s="5" t="s">
        <v>671</v>
      </c>
      <c r="D395" s="20">
        <v>1.9</v>
      </c>
      <c r="E395" s="31" t="s">
        <v>672</v>
      </c>
      <c r="F395" s="31" t="s">
        <v>673</v>
      </c>
      <c r="G395" s="145" t="s">
        <v>674</v>
      </c>
      <c r="H395" s="190">
        <v>344</v>
      </c>
      <c r="I395" s="179" t="s">
        <v>2359</v>
      </c>
      <c r="J395" s="56">
        <v>1</v>
      </c>
      <c r="K395" s="57" t="s">
        <v>675</v>
      </c>
      <c r="L395" s="7" t="s">
        <v>676</v>
      </c>
      <c r="W395" s="182">
        <v>1</v>
      </c>
    </row>
    <row r="396" spans="2:24" ht="82.2" customHeight="1" thickBot="1" x14ac:dyDescent="0.55000000000000004">
      <c r="B396" s="163"/>
      <c r="C396" s="5">
        <v>1</v>
      </c>
      <c r="D396" s="20">
        <v>1.9</v>
      </c>
      <c r="E396" s="31" t="s">
        <v>672</v>
      </c>
      <c r="F396" s="36" t="s">
        <v>677</v>
      </c>
      <c r="G396" s="495" t="s">
        <v>678</v>
      </c>
      <c r="H396" s="190">
        <v>345</v>
      </c>
      <c r="I396" s="179" t="s">
        <v>2360</v>
      </c>
      <c r="J396" s="56">
        <v>40</v>
      </c>
      <c r="K396" s="57" t="s">
        <v>679</v>
      </c>
      <c r="L396" s="7" t="s">
        <v>676</v>
      </c>
      <c r="W396" s="182">
        <v>1</v>
      </c>
    </row>
    <row r="397" spans="2:24" ht="41.4" thickBot="1" x14ac:dyDescent="0.55000000000000004">
      <c r="B397" s="163"/>
      <c r="C397" s="5">
        <v>1</v>
      </c>
      <c r="D397" s="20">
        <v>1.9</v>
      </c>
      <c r="E397" s="31" t="s">
        <v>672</v>
      </c>
      <c r="F397" s="36" t="s">
        <v>677</v>
      </c>
      <c r="G397" s="495"/>
      <c r="H397" s="190">
        <v>346</v>
      </c>
      <c r="I397" s="179" t="s">
        <v>2361</v>
      </c>
      <c r="J397" s="56">
        <v>576</v>
      </c>
      <c r="K397" s="57" t="s">
        <v>680</v>
      </c>
      <c r="L397" s="7" t="s">
        <v>676</v>
      </c>
      <c r="W397" s="182">
        <v>1</v>
      </c>
    </row>
    <row r="398" spans="2:24" ht="41.4" thickBot="1" x14ac:dyDescent="0.55000000000000004">
      <c r="B398" s="163"/>
      <c r="C398" s="5">
        <v>1</v>
      </c>
      <c r="D398" s="20">
        <v>1.9</v>
      </c>
      <c r="E398" s="31" t="s">
        <v>672</v>
      </c>
      <c r="F398" s="36" t="s">
        <v>677</v>
      </c>
      <c r="G398" s="495"/>
      <c r="H398" s="190">
        <v>347</v>
      </c>
      <c r="I398" s="179" t="s">
        <v>2362</v>
      </c>
      <c r="J398" s="56">
        <v>60</v>
      </c>
      <c r="K398" s="57" t="s">
        <v>681</v>
      </c>
      <c r="L398" s="7" t="s">
        <v>676</v>
      </c>
      <c r="W398" s="182">
        <v>1</v>
      </c>
    </row>
    <row r="399" spans="2:24" ht="102.6" thickBot="1" x14ac:dyDescent="0.55000000000000004">
      <c r="B399" s="163"/>
      <c r="C399" s="5">
        <v>1</v>
      </c>
      <c r="D399" s="20">
        <v>1.9</v>
      </c>
      <c r="E399" s="31" t="s">
        <v>672</v>
      </c>
      <c r="F399" s="31" t="s">
        <v>682</v>
      </c>
      <c r="G399" s="145" t="s">
        <v>683</v>
      </c>
      <c r="H399" s="190">
        <v>348</v>
      </c>
      <c r="I399" s="179" t="s">
        <v>2363</v>
      </c>
      <c r="J399" s="58">
        <v>0.5</v>
      </c>
      <c r="K399" s="57" t="s">
        <v>684</v>
      </c>
      <c r="L399" s="7" t="s">
        <v>676</v>
      </c>
      <c r="W399" s="182">
        <v>1</v>
      </c>
    </row>
    <row r="400" spans="2:24" ht="26.4" thickBot="1" x14ac:dyDescent="0.55000000000000004">
      <c r="B400" s="163">
        <v>393</v>
      </c>
      <c r="G400" s="13" t="s">
        <v>685</v>
      </c>
      <c r="H400" s="14"/>
      <c r="I400" s="14"/>
      <c r="J400" s="14"/>
      <c r="K400" s="46"/>
      <c r="M400" s="168"/>
      <c r="N400" s="168"/>
      <c r="O400" s="168"/>
      <c r="P400" s="168"/>
      <c r="Q400" s="169">
        <v>5</v>
      </c>
      <c r="R400" s="170" t="s">
        <v>2012</v>
      </c>
      <c r="S400" s="184">
        <f>SUM(S401:S483)</f>
        <v>30</v>
      </c>
      <c r="T400" s="170" t="s">
        <v>2013</v>
      </c>
      <c r="U400" s="171">
        <v>9</v>
      </c>
      <c r="V400" s="170" t="s">
        <v>2014</v>
      </c>
      <c r="W400" s="184">
        <f>SUM(W401:W483)/2</f>
        <v>78</v>
      </c>
      <c r="X400" s="170" t="s">
        <v>2015</v>
      </c>
    </row>
    <row r="401" spans="2:24" ht="26.4" thickBot="1" x14ac:dyDescent="0.55000000000000004">
      <c r="B401" s="163">
        <v>394</v>
      </c>
      <c r="G401" s="26" t="s">
        <v>686</v>
      </c>
      <c r="H401" s="33"/>
      <c r="I401" s="28"/>
      <c r="J401" s="29"/>
      <c r="K401" s="30"/>
      <c r="M401" s="173"/>
      <c r="N401" s="173"/>
      <c r="O401" s="173"/>
      <c r="P401" s="173"/>
      <c r="Q401" s="174"/>
      <c r="R401" s="175"/>
      <c r="S401" s="176">
        <v>2</v>
      </c>
      <c r="T401" s="175" t="s">
        <v>2013</v>
      </c>
      <c r="U401" s="176"/>
      <c r="V401" s="175"/>
      <c r="W401" s="177">
        <f>SUM(W402:W408)</f>
        <v>7</v>
      </c>
      <c r="X401" s="175" t="s">
        <v>2015</v>
      </c>
    </row>
    <row r="402" spans="2:24" ht="41.4" thickBot="1" x14ac:dyDescent="0.55000000000000004">
      <c r="B402" s="163">
        <v>395</v>
      </c>
      <c r="C402" s="5">
        <v>1</v>
      </c>
      <c r="D402" s="34" t="s">
        <v>687</v>
      </c>
      <c r="E402" s="21" t="s">
        <v>688</v>
      </c>
      <c r="F402" s="21" t="s">
        <v>689</v>
      </c>
      <c r="G402" s="453" t="s">
        <v>690</v>
      </c>
      <c r="H402" s="178">
        <v>349</v>
      </c>
      <c r="I402" s="179" t="s">
        <v>2364</v>
      </c>
      <c r="J402" s="22">
        <v>40</v>
      </c>
      <c r="K402" s="45" t="s">
        <v>691</v>
      </c>
      <c r="L402" s="7" t="s">
        <v>692</v>
      </c>
      <c r="W402" s="182">
        <v>1</v>
      </c>
    </row>
    <row r="403" spans="2:24" ht="26.4" thickBot="1" x14ac:dyDescent="0.55000000000000004">
      <c r="B403" s="163">
        <v>396</v>
      </c>
      <c r="C403" s="5">
        <v>1</v>
      </c>
      <c r="D403" s="34" t="s">
        <v>687</v>
      </c>
      <c r="E403" s="21" t="s">
        <v>688</v>
      </c>
      <c r="F403" s="21" t="s">
        <v>689</v>
      </c>
      <c r="G403" s="454"/>
      <c r="H403" s="178">
        <v>350</v>
      </c>
      <c r="I403" s="179" t="s">
        <v>2365</v>
      </c>
      <c r="J403" s="22">
        <v>1</v>
      </c>
      <c r="K403" s="45" t="s">
        <v>693</v>
      </c>
      <c r="L403" s="7" t="s">
        <v>692</v>
      </c>
      <c r="W403" s="182">
        <v>1</v>
      </c>
    </row>
    <row r="404" spans="2:24" ht="41.4" thickBot="1" x14ac:dyDescent="0.55000000000000004">
      <c r="B404" s="163">
        <v>397</v>
      </c>
      <c r="C404" s="5">
        <v>1</v>
      </c>
      <c r="D404" s="34" t="s">
        <v>687</v>
      </c>
      <c r="E404" s="21" t="s">
        <v>688</v>
      </c>
      <c r="F404" s="21" t="s">
        <v>689</v>
      </c>
      <c r="G404" s="454"/>
      <c r="H404" s="178">
        <v>351</v>
      </c>
      <c r="I404" s="179" t="s">
        <v>2366</v>
      </c>
      <c r="J404" s="22">
        <v>40</v>
      </c>
      <c r="K404" s="45" t="s">
        <v>694</v>
      </c>
      <c r="L404" s="7" t="s">
        <v>692</v>
      </c>
      <c r="W404" s="182">
        <v>1</v>
      </c>
    </row>
    <row r="405" spans="2:24" ht="41.4" thickBot="1" x14ac:dyDescent="0.55000000000000004">
      <c r="B405" s="163">
        <v>398</v>
      </c>
      <c r="C405" s="5">
        <v>1</v>
      </c>
      <c r="D405" s="34" t="s">
        <v>687</v>
      </c>
      <c r="E405" s="21" t="s">
        <v>688</v>
      </c>
      <c r="F405" s="21" t="s">
        <v>689</v>
      </c>
      <c r="G405" s="454"/>
      <c r="H405" s="178">
        <v>352</v>
      </c>
      <c r="I405" s="179" t="s">
        <v>2367</v>
      </c>
      <c r="J405" s="22">
        <v>1</v>
      </c>
      <c r="K405" s="45" t="s">
        <v>695</v>
      </c>
      <c r="L405" s="7" t="s">
        <v>692</v>
      </c>
      <c r="W405" s="182">
        <v>1</v>
      </c>
    </row>
    <row r="406" spans="2:24" ht="61.8" thickBot="1" x14ac:dyDescent="0.55000000000000004">
      <c r="B406" s="163">
        <v>399</v>
      </c>
      <c r="C406" s="5">
        <v>1</v>
      </c>
      <c r="D406" s="34" t="s">
        <v>687</v>
      </c>
      <c r="E406" s="21" t="s">
        <v>688</v>
      </c>
      <c r="F406" s="21" t="s">
        <v>689</v>
      </c>
      <c r="G406" s="455"/>
      <c r="H406" s="178">
        <v>353</v>
      </c>
      <c r="I406" s="179" t="s">
        <v>2368</v>
      </c>
      <c r="J406" s="22">
        <v>40</v>
      </c>
      <c r="K406" s="45" t="s">
        <v>696</v>
      </c>
      <c r="L406" s="7" t="s">
        <v>692</v>
      </c>
      <c r="W406" s="182">
        <v>1</v>
      </c>
    </row>
    <row r="407" spans="2:24" ht="26.4" thickBot="1" x14ac:dyDescent="0.55000000000000004">
      <c r="B407" s="163">
        <v>400</v>
      </c>
      <c r="C407" s="5">
        <v>1</v>
      </c>
      <c r="D407" s="34" t="s">
        <v>687</v>
      </c>
      <c r="E407" s="21" t="s">
        <v>688</v>
      </c>
      <c r="F407" s="36" t="s">
        <v>697</v>
      </c>
      <c r="G407" s="453" t="s">
        <v>698</v>
      </c>
      <c r="H407" s="178">
        <v>354</v>
      </c>
      <c r="I407" s="179" t="s">
        <v>2369</v>
      </c>
      <c r="J407" s="22">
        <v>20</v>
      </c>
      <c r="K407" s="45" t="s">
        <v>699</v>
      </c>
      <c r="L407" s="7" t="s">
        <v>692</v>
      </c>
      <c r="W407" s="182">
        <v>1</v>
      </c>
    </row>
    <row r="408" spans="2:24" ht="41.4" thickBot="1" x14ac:dyDescent="0.55000000000000004">
      <c r="B408" s="163">
        <v>401</v>
      </c>
      <c r="C408" s="5">
        <v>1</v>
      </c>
      <c r="D408" s="34" t="s">
        <v>687</v>
      </c>
      <c r="E408" s="21" t="s">
        <v>688</v>
      </c>
      <c r="F408" s="36" t="s">
        <v>697</v>
      </c>
      <c r="G408" s="455"/>
      <c r="H408" s="178">
        <v>355</v>
      </c>
      <c r="I408" s="179" t="s">
        <v>2370</v>
      </c>
      <c r="J408" s="22">
        <v>40</v>
      </c>
      <c r="K408" s="45" t="s">
        <v>700</v>
      </c>
      <c r="L408" s="7" t="s">
        <v>692</v>
      </c>
      <c r="W408" s="182">
        <v>1</v>
      </c>
    </row>
    <row r="409" spans="2:24" ht="26.4" thickBot="1" x14ac:dyDescent="0.55000000000000004">
      <c r="B409" s="163">
        <v>402</v>
      </c>
      <c r="G409" s="26" t="s">
        <v>701</v>
      </c>
      <c r="H409" s="27"/>
      <c r="I409" s="28"/>
      <c r="J409" s="29"/>
      <c r="K409" s="30"/>
      <c r="M409" s="173"/>
      <c r="N409" s="173"/>
      <c r="O409" s="173"/>
      <c r="P409" s="173"/>
      <c r="Q409" s="174"/>
      <c r="R409" s="175"/>
      <c r="S409" s="176">
        <v>6</v>
      </c>
      <c r="T409" s="175" t="s">
        <v>2013</v>
      </c>
      <c r="U409" s="176"/>
      <c r="V409" s="175"/>
      <c r="W409" s="177">
        <f>SUM(W410:W422)</f>
        <v>13</v>
      </c>
      <c r="X409" s="175" t="s">
        <v>2015</v>
      </c>
    </row>
    <row r="410" spans="2:24" ht="41.4" thickBot="1" x14ac:dyDescent="0.55000000000000004">
      <c r="B410" s="163">
        <v>403</v>
      </c>
      <c r="C410" s="5">
        <v>1</v>
      </c>
      <c r="D410" s="34" t="s">
        <v>687</v>
      </c>
      <c r="E410" s="31" t="s">
        <v>702</v>
      </c>
      <c r="F410" s="31" t="s">
        <v>703</v>
      </c>
      <c r="G410" s="139" t="s">
        <v>704</v>
      </c>
      <c r="H410" s="178">
        <v>356</v>
      </c>
      <c r="I410" s="179" t="s">
        <v>2371</v>
      </c>
      <c r="J410" s="22">
        <v>80</v>
      </c>
      <c r="K410" s="45" t="s">
        <v>705</v>
      </c>
      <c r="L410" s="7" t="s">
        <v>692</v>
      </c>
      <c r="W410" s="182">
        <v>1</v>
      </c>
    </row>
    <row r="411" spans="2:24" ht="41.4" thickBot="1" x14ac:dyDescent="0.55000000000000004">
      <c r="B411" s="163">
        <v>404</v>
      </c>
      <c r="C411" s="5">
        <v>1</v>
      </c>
      <c r="D411" s="34" t="s">
        <v>687</v>
      </c>
      <c r="E411" s="31" t="s">
        <v>702</v>
      </c>
      <c r="F411" s="36" t="s">
        <v>706</v>
      </c>
      <c r="G411" s="139" t="s">
        <v>707</v>
      </c>
      <c r="H411" s="178">
        <v>357</v>
      </c>
      <c r="I411" s="179" t="s">
        <v>2372</v>
      </c>
      <c r="J411" s="22">
        <v>80</v>
      </c>
      <c r="K411" s="45" t="s">
        <v>708</v>
      </c>
      <c r="L411" s="7" t="s">
        <v>692</v>
      </c>
      <c r="W411" s="182">
        <v>1</v>
      </c>
    </row>
    <row r="412" spans="2:24" ht="41.4" thickBot="1" x14ac:dyDescent="0.55000000000000004">
      <c r="B412" s="163">
        <v>405</v>
      </c>
      <c r="C412" s="5">
        <v>1</v>
      </c>
      <c r="D412" s="34" t="s">
        <v>687</v>
      </c>
      <c r="E412" s="31" t="s">
        <v>702</v>
      </c>
      <c r="F412" s="31" t="s">
        <v>709</v>
      </c>
      <c r="G412" s="453" t="s">
        <v>710</v>
      </c>
      <c r="H412" s="178">
        <v>358</v>
      </c>
      <c r="I412" s="179" t="s">
        <v>2373</v>
      </c>
      <c r="J412" s="22">
        <v>80</v>
      </c>
      <c r="K412" s="45" t="s">
        <v>711</v>
      </c>
      <c r="L412" s="7" t="s">
        <v>692</v>
      </c>
      <c r="W412" s="182">
        <v>1</v>
      </c>
    </row>
    <row r="413" spans="2:24" ht="41.4" thickBot="1" x14ac:dyDescent="0.55000000000000004">
      <c r="B413" s="163">
        <v>406</v>
      </c>
      <c r="C413" s="5">
        <v>1</v>
      </c>
      <c r="D413" s="34" t="s">
        <v>687</v>
      </c>
      <c r="E413" s="31" t="s">
        <v>702</v>
      </c>
      <c r="F413" s="31" t="s">
        <v>709</v>
      </c>
      <c r="G413" s="455"/>
      <c r="H413" s="178">
        <v>359</v>
      </c>
      <c r="I413" s="179" t="s">
        <v>2374</v>
      </c>
      <c r="J413" s="22">
        <v>80</v>
      </c>
      <c r="K413" s="45" t="s">
        <v>712</v>
      </c>
      <c r="L413" s="7" t="s">
        <v>692</v>
      </c>
      <c r="W413" s="182">
        <v>1</v>
      </c>
    </row>
    <row r="414" spans="2:24" ht="26.4" thickBot="1" x14ac:dyDescent="0.55000000000000004">
      <c r="B414" s="163">
        <v>407</v>
      </c>
      <c r="C414" s="5">
        <v>1</v>
      </c>
      <c r="D414" s="34" t="s">
        <v>687</v>
      </c>
      <c r="E414" s="31" t="s">
        <v>702</v>
      </c>
      <c r="F414" s="36" t="s">
        <v>713</v>
      </c>
      <c r="G414" s="139" t="s">
        <v>714</v>
      </c>
      <c r="H414" s="178">
        <v>360</v>
      </c>
      <c r="I414" s="179" t="s">
        <v>2375</v>
      </c>
      <c r="J414" s="22">
        <v>5600</v>
      </c>
      <c r="K414" s="45" t="s">
        <v>715</v>
      </c>
      <c r="L414" s="7" t="s">
        <v>692</v>
      </c>
      <c r="W414" s="182">
        <v>1</v>
      </c>
    </row>
    <row r="415" spans="2:24" ht="26.4" thickBot="1" x14ac:dyDescent="0.55000000000000004">
      <c r="B415" s="163">
        <v>408</v>
      </c>
      <c r="C415" s="5">
        <v>1</v>
      </c>
      <c r="D415" s="34" t="s">
        <v>687</v>
      </c>
      <c r="E415" s="31" t="s">
        <v>702</v>
      </c>
      <c r="F415" s="31" t="s">
        <v>716</v>
      </c>
      <c r="G415" s="453" t="s">
        <v>717</v>
      </c>
      <c r="H415" s="178">
        <v>361</v>
      </c>
      <c r="I415" s="179" t="s">
        <v>2376</v>
      </c>
      <c r="J415" s="22">
        <v>9000</v>
      </c>
      <c r="K415" s="45" t="s">
        <v>718</v>
      </c>
      <c r="L415" s="7" t="s">
        <v>692</v>
      </c>
      <c r="W415" s="182">
        <v>1</v>
      </c>
    </row>
    <row r="416" spans="2:24" ht="26.4" thickBot="1" x14ac:dyDescent="0.55000000000000004">
      <c r="B416" s="163">
        <v>409</v>
      </c>
      <c r="C416" s="5">
        <v>1</v>
      </c>
      <c r="D416" s="34" t="s">
        <v>687</v>
      </c>
      <c r="E416" s="31" t="s">
        <v>702</v>
      </c>
      <c r="F416" s="31" t="s">
        <v>716</v>
      </c>
      <c r="G416" s="454"/>
      <c r="H416" s="178">
        <v>362</v>
      </c>
      <c r="I416" s="179" t="s">
        <v>2377</v>
      </c>
      <c r="J416" s="22">
        <v>1000</v>
      </c>
      <c r="K416" s="45" t="s">
        <v>719</v>
      </c>
      <c r="L416" s="7" t="s">
        <v>692</v>
      </c>
      <c r="W416" s="182">
        <v>1</v>
      </c>
    </row>
    <row r="417" spans="2:24" ht="41.4" thickBot="1" x14ac:dyDescent="0.55000000000000004">
      <c r="B417" s="163">
        <v>410</v>
      </c>
      <c r="C417" s="5">
        <v>1</v>
      </c>
      <c r="D417" s="34" t="s">
        <v>687</v>
      </c>
      <c r="E417" s="31" t="s">
        <v>702</v>
      </c>
      <c r="F417" s="31" t="s">
        <v>716</v>
      </c>
      <c r="G417" s="454"/>
      <c r="H417" s="178">
        <v>363</v>
      </c>
      <c r="I417" s="179" t="s">
        <v>2378</v>
      </c>
      <c r="J417" s="22">
        <v>500</v>
      </c>
      <c r="K417" s="45" t="s">
        <v>720</v>
      </c>
      <c r="L417" s="7" t="s">
        <v>692</v>
      </c>
      <c r="W417" s="182">
        <v>1</v>
      </c>
    </row>
    <row r="418" spans="2:24" ht="41.4" thickBot="1" x14ac:dyDescent="0.55000000000000004">
      <c r="B418" s="163">
        <v>411</v>
      </c>
      <c r="C418" s="5">
        <v>1</v>
      </c>
      <c r="D418" s="34" t="s">
        <v>687</v>
      </c>
      <c r="E418" s="31" t="s">
        <v>702</v>
      </c>
      <c r="F418" s="31" t="s">
        <v>716</v>
      </c>
      <c r="G418" s="454"/>
      <c r="H418" s="178">
        <v>364</v>
      </c>
      <c r="I418" s="179" t="s">
        <v>2379</v>
      </c>
      <c r="J418" s="22">
        <v>8</v>
      </c>
      <c r="K418" s="45" t="s">
        <v>721</v>
      </c>
      <c r="L418" s="7" t="s">
        <v>692</v>
      </c>
      <c r="W418" s="182">
        <v>1</v>
      </c>
    </row>
    <row r="419" spans="2:24" ht="26.4" thickBot="1" x14ac:dyDescent="0.55000000000000004">
      <c r="B419" s="163">
        <v>412</v>
      </c>
      <c r="C419" s="5">
        <v>1</v>
      </c>
      <c r="D419" s="34" t="s">
        <v>687</v>
      </c>
      <c r="E419" s="31" t="s">
        <v>702</v>
      </c>
      <c r="F419" s="31" t="s">
        <v>716</v>
      </c>
      <c r="G419" s="454"/>
      <c r="H419" s="178">
        <v>365</v>
      </c>
      <c r="I419" s="179" t="s">
        <v>2380</v>
      </c>
      <c r="J419" s="22">
        <v>10000</v>
      </c>
      <c r="K419" s="45" t="s">
        <v>722</v>
      </c>
      <c r="L419" s="7" t="s">
        <v>692</v>
      </c>
      <c r="W419" s="182">
        <v>1</v>
      </c>
    </row>
    <row r="420" spans="2:24" ht="41.4" thickBot="1" x14ac:dyDescent="0.55000000000000004">
      <c r="B420" s="163">
        <v>413</v>
      </c>
      <c r="C420" s="5">
        <v>1</v>
      </c>
      <c r="D420" s="34" t="s">
        <v>687</v>
      </c>
      <c r="E420" s="31" t="s">
        <v>702</v>
      </c>
      <c r="F420" s="31" t="s">
        <v>716</v>
      </c>
      <c r="G420" s="454"/>
      <c r="H420" s="178">
        <v>366</v>
      </c>
      <c r="I420" s="179" t="s">
        <v>2381</v>
      </c>
      <c r="J420" s="22">
        <v>1</v>
      </c>
      <c r="K420" s="45" t="s">
        <v>723</v>
      </c>
      <c r="L420" s="7" t="s">
        <v>692</v>
      </c>
      <c r="W420" s="182">
        <v>1</v>
      </c>
    </row>
    <row r="421" spans="2:24" ht="26.4" thickBot="1" x14ac:dyDescent="0.55000000000000004">
      <c r="B421" s="163">
        <v>414</v>
      </c>
      <c r="C421" s="5">
        <v>1</v>
      </c>
      <c r="D421" s="34" t="s">
        <v>687</v>
      </c>
      <c r="E421" s="31" t="s">
        <v>702</v>
      </c>
      <c r="F421" s="31" t="s">
        <v>716</v>
      </c>
      <c r="G421" s="455"/>
      <c r="H421" s="178">
        <v>367</v>
      </c>
      <c r="I421" s="179" t="s">
        <v>2382</v>
      </c>
      <c r="J421" s="22">
        <v>3600</v>
      </c>
      <c r="K421" s="45" t="s">
        <v>724</v>
      </c>
      <c r="L421" s="7" t="s">
        <v>692</v>
      </c>
      <c r="W421" s="182">
        <v>1</v>
      </c>
    </row>
    <row r="422" spans="2:24" ht="26.4" thickBot="1" x14ac:dyDescent="0.55000000000000004">
      <c r="B422" s="163">
        <v>415</v>
      </c>
      <c r="C422" s="5">
        <v>1</v>
      </c>
      <c r="D422" s="34" t="s">
        <v>687</v>
      </c>
      <c r="E422" s="31" t="s">
        <v>702</v>
      </c>
      <c r="F422" s="36" t="s">
        <v>725</v>
      </c>
      <c r="G422" s="139" t="s">
        <v>726</v>
      </c>
      <c r="H422" s="178">
        <v>368</v>
      </c>
      <c r="I422" s="179" t="s">
        <v>2383</v>
      </c>
      <c r="J422" s="22">
        <v>1</v>
      </c>
      <c r="K422" s="45" t="s">
        <v>727</v>
      </c>
      <c r="L422" s="7" t="s">
        <v>692</v>
      </c>
      <c r="W422" s="182">
        <v>1</v>
      </c>
    </row>
    <row r="423" spans="2:24" ht="26.4" thickBot="1" x14ac:dyDescent="0.55000000000000004">
      <c r="B423" s="163">
        <v>416</v>
      </c>
      <c r="G423" s="26" t="s">
        <v>728</v>
      </c>
      <c r="H423" s="27"/>
      <c r="I423" s="28"/>
      <c r="J423" s="29"/>
      <c r="K423" s="30"/>
      <c r="M423" s="173"/>
      <c r="N423" s="173"/>
      <c r="O423" s="173"/>
      <c r="P423" s="173"/>
      <c r="Q423" s="174"/>
      <c r="R423" s="175"/>
      <c r="S423" s="176">
        <v>6</v>
      </c>
      <c r="T423" s="175" t="s">
        <v>2013</v>
      </c>
      <c r="U423" s="176"/>
      <c r="V423" s="175"/>
      <c r="W423" s="177">
        <f>SUM(W424:W438)</f>
        <v>15</v>
      </c>
      <c r="X423" s="175" t="s">
        <v>2015</v>
      </c>
    </row>
    <row r="424" spans="2:24" ht="61.8" thickBot="1" x14ac:dyDescent="0.55000000000000004">
      <c r="B424" s="163">
        <v>417</v>
      </c>
      <c r="C424" s="5">
        <v>1</v>
      </c>
      <c r="D424" s="34" t="s">
        <v>687</v>
      </c>
      <c r="E424" s="21" t="s">
        <v>729</v>
      </c>
      <c r="F424" s="21" t="s">
        <v>730</v>
      </c>
      <c r="G424" s="139" t="s">
        <v>731</v>
      </c>
      <c r="H424" s="178">
        <v>369</v>
      </c>
      <c r="I424" s="179" t="s">
        <v>2384</v>
      </c>
      <c r="J424" s="22">
        <v>50</v>
      </c>
      <c r="K424" s="45" t="s">
        <v>732</v>
      </c>
      <c r="L424" s="7" t="s">
        <v>692</v>
      </c>
      <c r="W424" s="182">
        <v>1</v>
      </c>
    </row>
    <row r="425" spans="2:24" ht="26.4" thickBot="1" x14ac:dyDescent="0.55000000000000004">
      <c r="B425" s="163">
        <v>418</v>
      </c>
      <c r="C425" s="5">
        <v>1</v>
      </c>
      <c r="D425" s="34" t="s">
        <v>687</v>
      </c>
      <c r="E425" s="21" t="s">
        <v>729</v>
      </c>
      <c r="F425" s="36" t="s">
        <v>733</v>
      </c>
      <c r="G425" s="453" t="s">
        <v>734</v>
      </c>
      <c r="H425" s="178">
        <v>370</v>
      </c>
      <c r="I425" s="179" t="s">
        <v>2385</v>
      </c>
      <c r="J425" s="22">
        <v>240</v>
      </c>
      <c r="K425" s="45" t="s">
        <v>735</v>
      </c>
      <c r="L425" s="7" t="s">
        <v>692</v>
      </c>
      <c r="W425" s="182">
        <v>1</v>
      </c>
    </row>
    <row r="426" spans="2:24" ht="26.4" thickBot="1" x14ac:dyDescent="0.55000000000000004">
      <c r="B426" s="163">
        <v>419</v>
      </c>
      <c r="C426" s="5">
        <v>1</v>
      </c>
      <c r="D426" s="34" t="s">
        <v>687</v>
      </c>
      <c r="E426" s="21" t="s">
        <v>729</v>
      </c>
      <c r="F426" s="36" t="s">
        <v>733</v>
      </c>
      <c r="G426" s="454"/>
      <c r="H426" s="178">
        <v>371</v>
      </c>
      <c r="I426" s="179" t="s">
        <v>2386</v>
      </c>
      <c r="J426" s="22">
        <v>60</v>
      </c>
      <c r="K426" s="45" t="s">
        <v>736</v>
      </c>
      <c r="L426" s="7" t="s">
        <v>692</v>
      </c>
      <c r="W426" s="182">
        <v>1</v>
      </c>
    </row>
    <row r="427" spans="2:24" ht="41.4" thickBot="1" x14ac:dyDescent="0.55000000000000004">
      <c r="B427" s="163">
        <v>420</v>
      </c>
      <c r="C427" s="5">
        <v>1</v>
      </c>
      <c r="D427" s="34" t="s">
        <v>687</v>
      </c>
      <c r="E427" s="21" t="s">
        <v>729</v>
      </c>
      <c r="F427" s="36" t="s">
        <v>733</v>
      </c>
      <c r="G427" s="454"/>
      <c r="H427" s="178">
        <v>372</v>
      </c>
      <c r="I427" s="179" t="s">
        <v>2387</v>
      </c>
      <c r="J427" s="22">
        <v>10000</v>
      </c>
      <c r="K427" s="45" t="s">
        <v>737</v>
      </c>
      <c r="L427" s="7" t="s">
        <v>692</v>
      </c>
      <c r="W427" s="182">
        <v>1</v>
      </c>
    </row>
    <row r="428" spans="2:24" ht="41.4" thickBot="1" x14ac:dyDescent="0.55000000000000004">
      <c r="B428" s="163">
        <v>421</v>
      </c>
      <c r="C428" s="5">
        <v>1</v>
      </c>
      <c r="D428" s="34" t="s">
        <v>687</v>
      </c>
      <c r="E428" s="21" t="s">
        <v>729</v>
      </c>
      <c r="F428" s="36" t="s">
        <v>733</v>
      </c>
      <c r="G428" s="454"/>
      <c r="H428" s="178">
        <v>373</v>
      </c>
      <c r="I428" s="179" t="s">
        <v>2388</v>
      </c>
      <c r="J428" s="22">
        <v>2000</v>
      </c>
      <c r="K428" s="45" t="s">
        <v>738</v>
      </c>
      <c r="L428" s="7" t="s">
        <v>692</v>
      </c>
      <c r="W428" s="182">
        <v>1</v>
      </c>
    </row>
    <row r="429" spans="2:24" ht="41.4" thickBot="1" x14ac:dyDescent="0.55000000000000004">
      <c r="B429" s="163">
        <v>422</v>
      </c>
      <c r="C429" s="5">
        <v>1</v>
      </c>
      <c r="D429" s="34" t="s">
        <v>687</v>
      </c>
      <c r="E429" s="21" t="s">
        <v>729</v>
      </c>
      <c r="F429" s="36" t="s">
        <v>733</v>
      </c>
      <c r="G429" s="454"/>
      <c r="H429" s="178">
        <v>374</v>
      </c>
      <c r="I429" s="179" t="s">
        <v>2389</v>
      </c>
      <c r="J429" s="22">
        <v>1000</v>
      </c>
      <c r="K429" s="45" t="s">
        <v>739</v>
      </c>
      <c r="L429" s="7" t="s">
        <v>692</v>
      </c>
      <c r="W429" s="182">
        <v>1</v>
      </c>
    </row>
    <row r="430" spans="2:24" ht="41.4" thickBot="1" x14ac:dyDescent="0.55000000000000004">
      <c r="B430" s="163">
        <v>423</v>
      </c>
      <c r="C430" s="5">
        <v>1</v>
      </c>
      <c r="D430" s="34" t="s">
        <v>687</v>
      </c>
      <c r="E430" s="21" t="s">
        <v>729</v>
      </c>
      <c r="F430" s="36" t="s">
        <v>733</v>
      </c>
      <c r="G430" s="454"/>
      <c r="H430" s="178">
        <v>375</v>
      </c>
      <c r="I430" s="179" t="s">
        <v>2390</v>
      </c>
      <c r="J430" s="22">
        <v>3</v>
      </c>
      <c r="K430" s="50" t="s">
        <v>740</v>
      </c>
      <c r="L430" s="7" t="s">
        <v>692</v>
      </c>
      <c r="W430" s="182">
        <v>1</v>
      </c>
    </row>
    <row r="431" spans="2:24" ht="41.4" thickBot="1" x14ac:dyDescent="0.55000000000000004">
      <c r="B431" s="163">
        <v>424</v>
      </c>
      <c r="C431" s="5">
        <v>1</v>
      </c>
      <c r="D431" s="34" t="s">
        <v>687</v>
      </c>
      <c r="E431" s="21" t="s">
        <v>729</v>
      </c>
      <c r="F431" s="36" t="s">
        <v>733</v>
      </c>
      <c r="G431" s="454"/>
      <c r="H431" s="178">
        <v>376</v>
      </c>
      <c r="I431" s="179" t="s">
        <v>2391</v>
      </c>
      <c r="J431" s="22">
        <v>50</v>
      </c>
      <c r="K431" s="45" t="s">
        <v>741</v>
      </c>
      <c r="L431" s="7" t="s">
        <v>692</v>
      </c>
      <c r="W431" s="182">
        <v>1</v>
      </c>
    </row>
    <row r="432" spans="2:24" ht="41.4" thickBot="1" x14ac:dyDescent="0.55000000000000004">
      <c r="B432" s="163">
        <v>425</v>
      </c>
      <c r="C432" s="5">
        <v>1</v>
      </c>
      <c r="D432" s="34" t="s">
        <v>687</v>
      </c>
      <c r="E432" s="21" t="s">
        <v>729</v>
      </c>
      <c r="F432" s="36" t="s">
        <v>733</v>
      </c>
      <c r="G432" s="455"/>
      <c r="H432" s="178">
        <v>377</v>
      </c>
      <c r="I432" s="179" t="s">
        <v>2392</v>
      </c>
      <c r="J432" s="22">
        <v>10</v>
      </c>
      <c r="K432" s="45" t="s">
        <v>742</v>
      </c>
      <c r="L432" s="7" t="s">
        <v>692</v>
      </c>
      <c r="W432" s="182">
        <v>1</v>
      </c>
    </row>
    <row r="433" spans="2:24" ht="61.8" thickBot="1" x14ac:dyDescent="0.55000000000000004">
      <c r="B433" s="163">
        <v>426</v>
      </c>
      <c r="C433" s="5">
        <v>1</v>
      </c>
      <c r="D433" s="34" t="s">
        <v>687</v>
      </c>
      <c r="E433" s="21" t="s">
        <v>729</v>
      </c>
      <c r="F433" s="21" t="s">
        <v>743</v>
      </c>
      <c r="G433" s="139" t="s">
        <v>744</v>
      </c>
      <c r="H433" s="178">
        <v>378</v>
      </c>
      <c r="I433" s="179" t="s">
        <v>2393</v>
      </c>
      <c r="J433" s="22">
        <v>2500</v>
      </c>
      <c r="K433" s="45" t="s">
        <v>745</v>
      </c>
      <c r="L433" s="7" t="s">
        <v>692</v>
      </c>
      <c r="W433" s="182">
        <v>1</v>
      </c>
    </row>
    <row r="434" spans="2:24" ht="41.4" thickBot="1" x14ac:dyDescent="0.55000000000000004">
      <c r="B434" s="163">
        <v>427</v>
      </c>
      <c r="C434" s="5">
        <v>1</v>
      </c>
      <c r="D434" s="34" t="s">
        <v>687</v>
      </c>
      <c r="E434" s="21" t="s">
        <v>729</v>
      </c>
      <c r="F434" s="36" t="s">
        <v>746</v>
      </c>
      <c r="G434" s="139" t="s">
        <v>747</v>
      </c>
      <c r="H434" s="178">
        <v>379</v>
      </c>
      <c r="I434" s="179" t="s">
        <v>2394</v>
      </c>
      <c r="J434" s="22">
        <v>70</v>
      </c>
      <c r="K434" s="45" t="s">
        <v>748</v>
      </c>
      <c r="L434" s="7" t="s">
        <v>692</v>
      </c>
      <c r="W434" s="182">
        <v>1</v>
      </c>
    </row>
    <row r="435" spans="2:24" ht="41.4" thickBot="1" x14ac:dyDescent="0.55000000000000004">
      <c r="B435" s="163">
        <v>428</v>
      </c>
      <c r="C435" s="5">
        <v>1</v>
      </c>
      <c r="D435" s="34" t="s">
        <v>687</v>
      </c>
      <c r="E435" s="21" t="s">
        <v>729</v>
      </c>
      <c r="F435" s="21" t="s">
        <v>749</v>
      </c>
      <c r="G435" s="139" t="s">
        <v>750</v>
      </c>
      <c r="H435" s="178">
        <v>380</v>
      </c>
      <c r="I435" s="179" t="s">
        <v>2395</v>
      </c>
      <c r="J435" s="22">
        <v>50</v>
      </c>
      <c r="K435" s="45" t="s">
        <v>751</v>
      </c>
      <c r="L435" s="7" t="s">
        <v>692</v>
      </c>
      <c r="W435" s="182">
        <v>1</v>
      </c>
    </row>
    <row r="436" spans="2:24" ht="26.4" thickBot="1" x14ac:dyDescent="0.55000000000000004">
      <c r="B436" s="163">
        <v>429</v>
      </c>
      <c r="C436" s="5">
        <v>1</v>
      </c>
      <c r="D436" s="34" t="s">
        <v>687</v>
      </c>
      <c r="E436" s="21" t="s">
        <v>729</v>
      </c>
      <c r="F436" s="36" t="s">
        <v>752</v>
      </c>
      <c r="G436" s="453" t="s">
        <v>753</v>
      </c>
      <c r="H436" s="178">
        <v>381</v>
      </c>
      <c r="I436" s="179" t="s">
        <v>2396</v>
      </c>
      <c r="J436" s="22">
        <v>4</v>
      </c>
      <c r="K436" s="45" t="s">
        <v>754</v>
      </c>
      <c r="L436" s="7" t="s">
        <v>692</v>
      </c>
      <c r="W436" s="182">
        <v>1</v>
      </c>
    </row>
    <row r="437" spans="2:24" ht="41.4" thickBot="1" x14ac:dyDescent="0.55000000000000004">
      <c r="B437" s="163">
        <v>430</v>
      </c>
      <c r="C437" s="5">
        <v>1</v>
      </c>
      <c r="D437" s="34" t="s">
        <v>687</v>
      </c>
      <c r="E437" s="21" t="s">
        <v>729</v>
      </c>
      <c r="F437" s="36" t="s">
        <v>752</v>
      </c>
      <c r="G437" s="454"/>
      <c r="H437" s="178">
        <v>382</v>
      </c>
      <c r="I437" s="179" t="s">
        <v>2397</v>
      </c>
      <c r="J437" s="22">
        <v>12</v>
      </c>
      <c r="K437" s="45" t="s">
        <v>755</v>
      </c>
      <c r="L437" s="7" t="s">
        <v>692</v>
      </c>
      <c r="W437" s="182">
        <v>1</v>
      </c>
    </row>
    <row r="438" spans="2:24" ht="41.4" thickBot="1" x14ac:dyDescent="0.55000000000000004">
      <c r="B438" s="163">
        <v>431</v>
      </c>
      <c r="C438" s="5">
        <v>1</v>
      </c>
      <c r="D438" s="34" t="s">
        <v>687</v>
      </c>
      <c r="E438" s="21" t="s">
        <v>729</v>
      </c>
      <c r="F438" s="36" t="s">
        <v>752</v>
      </c>
      <c r="G438" s="455"/>
      <c r="H438" s="178">
        <v>383</v>
      </c>
      <c r="I438" s="179" t="s">
        <v>2398</v>
      </c>
      <c r="J438" s="22">
        <v>40</v>
      </c>
      <c r="K438" s="45" t="s">
        <v>756</v>
      </c>
      <c r="L438" s="7" t="s">
        <v>692</v>
      </c>
      <c r="W438" s="182">
        <v>1</v>
      </c>
    </row>
    <row r="439" spans="2:24" ht="26.4" thickBot="1" x14ac:dyDescent="0.55000000000000004">
      <c r="B439" s="163">
        <v>432</v>
      </c>
      <c r="G439" s="26" t="s">
        <v>757</v>
      </c>
      <c r="H439" s="27"/>
      <c r="I439" s="28"/>
      <c r="J439" s="29"/>
      <c r="K439" s="30"/>
      <c r="M439" s="173"/>
      <c r="N439" s="173"/>
      <c r="O439" s="173"/>
      <c r="P439" s="173"/>
      <c r="Q439" s="174"/>
      <c r="R439" s="175"/>
      <c r="S439" s="176">
        <v>10</v>
      </c>
      <c r="T439" s="175" t="s">
        <v>2013</v>
      </c>
      <c r="U439" s="176"/>
      <c r="V439" s="175"/>
      <c r="W439" s="177">
        <f>SUM(W440:W469)</f>
        <v>30</v>
      </c>
      <c r="X439" s="175" t="s">
        <v>2015</v>
      </c>
    </row>
    <row r="440" spans="2:24" ht="26.4" thickBot="1" x14ac:dyDescent="0.55000000000000004">
      <c r="B440" s="163">
        <v>433</v>
      </c>
      <c r="C440" s="5">
        <v>1</v>
      </c>
      <c r="D440" s="34" t="s">
        <v>687</v>
      </c>
      <c r="E440" s="31" t="s">
        <v>758</v>
      </c>
      <c r="F440" s="31" t="s">
        <v>759</v>
      </c>
      <c r="G440" s="139" t="s">
        <v>760</v>
      </c>
      <c r="H440" s="178">
        <v>384</v>
      </c>
      <c r="I440" s="179" t="s">
        <v>2399</v>
      </c>
      <c r="J440" s="22">
        <v>6</v>
      </c>
      <c r="K440" s="45" t="s">
        <v>761</v>
      </c>
      <c r="L440" s="7" t="s">
        <v>692</v>
      </c>
      <c r="W440" s="182">
        <v>1</v>
      </c>
    </row>
    <row r="441" spans="2:24" ht="26.4" thickBot="1" x14ac:dyDescent="0.55000000000000004">
      <c r="B441" s="163">
        <v>434</v>
      </c>
      <c r="C441" s="5">
        <v>1</v>
      </c>
      <c r="D441" s="34" t="s">
        <v>687</v>
      </c>
      <c r="E441" s="31" t="s">
        <v>758</v>
      </c>
      <c r="F441" s="36" t="s">
        <v>762</v>
      </c>
      <c r="G441" s="453" t="s">
        <v>763</v>
      </c>
      <c r="H441" s="178">
        <v>385</v>
      </c>
      <c r="I441" s="179" t="s">
        <v>2400</v>
      </c>
      <c r="J441" s="22">
        <v>500</v>
      </c>
      <c r="K441" s="45" t="s">
        <v>764</v>
      </c>
      <c r="L441" s="7" t="s">
        <v>692</v>
      </c>
      <c r="W441" s="182">
        <v>1</v>
      </c>
    </row>
    <row r="442" spans="2:24" ht="41.4" thickBot="1" x14ac:dyDescent="0.55000000000000004">
      <c r="B442" s="163">
        <v>435</v>
      </c>
      <c r="C442" s="5">
        <v>1</v>
      </c>
      <c r="D442" s="34" t="s">
        <v>687</v>
      </c>
      <c r="E442" s="31" t="s">
        <v>758</v>
      </c>
      <c r="F442" s="36" t="s">
        <v>762</v>
      </c>
      <c r="G442" s="455"/>
      <c r="H442" s="178">
        <v>386</v>
      </c>
      <c r="I442" s="179" t="s">
        <v>2401</v>
      </c>
      <c r="J442" s="22">
        <v>8</v>
      </c>
      <c r="K442" s="45" t="s">
        <v>765</v>
      </c>
      <c r="L442" s="7" t="s">
        <v>692</v>
      </c>
      <c r="W442" s="182">
        <v>1</v>
      </c>
    </row>
    <row r="443" spans="2:24" ht="26.4" thickBot="1" x14ac:dyDescent="0.55000000000000004">
      <c r="B443" s="163">
        <v>436</v>
      </c>
      <c r="C443" s="5">
        <v>1</v>
      </c>
      <c r="D443" s="34" t="s">
        <v>687</v>
      </c>
      <c r="E443" s="31" t="s">
        <v>758</v>
      </c>
      <c r="F443" s="31" t="s">
        <v>766</v>
      </c>
      <c r="G443" s="139" t="s">
        <v>767</v>
      </c>
      <c r="H443" s="178">
        <v>387</v>
      </c>
      <c r="I443" s="179" t="s">
        <v>2402</v>
      </c>
      <c r="J443" s="22">
        <v>50</v>
      </c>
      <c r="K443" s="45" t="s">
        <v>768</v>
      </c>
      <c r="L443" s="7" t="s">
        <v>692</v>
      </c>
      <c r="W443" s="182">
        <v>1</v>
      </c>
    </row>
    <row r="444" spans="2:24" ht="26.4" thickBot="1" x14ac:dyDescent="0.55000000000000004">
      <c r="B444" s="163">
        <v>437</v>
      </c>
      <c r="C444" s="5">
        <v>1</v>
      </c>
      <c r="D444" s="34" t="s">
        <v>687</v>
      </c>
      <c r="E444" s="31" t="s">
        <v>758</v>
      </c>
      <c r="F444" s="36" t="s">
        <v>769</v>
      </c>
      <c r="G444" s="453" t="s">
        <v>770</v>
      </c>
      <c r="H444" s="178">
        <v>388</v>
      </c>
      <c r="I444" s="179" t="s">
        <v>2403</v>
      </c>
      <c r="J444" s="22">
        <v>1</v>
      </c>
      <c r="K444" s="45" t="s">
        <v>771</v>
      </c>
      <c r="L444" s="7" t="s">
        <v>692</v>
      </c>
      <c r="W444" s="182">
        <v>1</v>
      </c>
    </row>
    <row r="445" spans="2:24" ht="41.4" thickBot="1" x14ac:dyDescent="0.55000000000000004">
      <c r="B445" s="163">
        <v>438</v>
      </c>
      <c r="C445" s="5">
        <v>1</v>
      </c>
      <c r="D445" s="34" t="s">
        <v>687</v>
      </c>
      <c r="E445" s="31" t="s">
        <v>758</v>
      </c>
      <c r="F445" s="36" t="s">
        <v>769</v>
      </c>
      <c r="G445" s="455"/>
      <c r="H445" s="178">
        <v>389</v>
      </c>
      <c r="I445" s="179" t="s">
        <v>2404</v>
      </c>
      <c r="J445" s="22">
        <v>1000</v>
      </c>
      <c r="K445" s="45" t="s">
        <v>772</v>
      </c>
      <c r="L445" s="7" t="s">
        <v>692</v>
      </c>
      <c r="W445" s="182">
        <v>1</v>
      </c>
    </row>
    <row r="446" spans="2:24" ht="26.4" thickBot="1" x14ac:dyDescent="0.55000000000000004">
      <c r="B446" s="163">
        <v>439</v>
      </c>
      <c r="C446" s="5">
        <v>1</v>
      </c>
      <c r="D446" s="34" t="s">
        <v>687</v>
      </c>
      <c r="E446" s="31" t="s">
        <v>758</v>
      </c>
      <c r="F446" s="31" t="s">
        <v>773</v>
      </c>
      <c r="G446" s="453" t="s">
        <v>774</v>
      </c>
      <c r="H446" s="178">
        <v>390</v>
      </c>
      <c r="I446" s="179" t="s">
        <v>2405</v>
      </c>
      <c r="J446" s="22">
        <v>1</v>
      </c>
      <c r="K446" s="45" t="s">
        <v>775</v>
      </c>
      <c r="L446" s="7" t="s">
        <v>692</v>
      </c>
      <c r="W446" s="182">
        <v>1</v>
      </c>
    </row>
    <row r="447" spans="2:24" ht="41.4" thickBot="1" x14ac:dyDescent="0.55000000000000004">
      <c r="B447" s="163">
        <v>440</v>
      </c>
      <c r="C447" s="5">
        <v>1</v>
      </c>
      <c r="D447" s="34" t="s">
        <v>687</v>
      </c>
      <c r="E447" s="31" t="s">
        <v>758</v>
      </c>
      <c r="F447" s="31" t="s">
        <v>773</v>
      </c>
      <c r="G447" s="455"/>
      <c r="H447" s="178">
        <v>391</v>
      </c>
      <c r="I447" s="179" t="s">
        <v>2406</v>
      </c>
      <c r="J447" s="22">
        <v>800</v>
      </c>
      <c r="K447" s="45" t="s">
        <v>776</v>
      </c>
      <c r="L447" s="7" t="s">
        <v>692</v>
      </c>
      <c r="W447" s="182">
        <v>1</v>
      </c>
    </row>
    <row r="448" spans="2:24" ht="26.4" thickBot="1" x14ac:dyDescent="0.55000000000000004">
      <c r="B448" s="163">
        <v>441</v>
      </c>
      <c r="C448" s="5">
        <v>1</v>
      </c>
      <c r="D448" s="34" t="s">
        <v>687</v>
      </c>
      <c r="E448" s="31" t="s">
        <v>758</v>
      </c>
      <c r="F448" s="36" t="s">
        <v>777</v>
      </c>
      <c r="G448" s="453" t="s">
        <v>778</v>
      </c>
      <c r="H448" s="178">
        <v>392</v>
      </c>
      <c r="I448" s="179" t="s">
        <v>2407</v>
      </c>
      <c r="J448" s="22">
        <v>10000</v>
      </c>
      <c r="K448" s="45" t="s">
        <v>779</v>
      </c>
      <c r="L448" s="7" t="s">
        <v>692</v>
      </c>
      <c r="W448" s="182">
        <v>1</v>
      </c>
    </row>
    <row r="449" spans="2:23" ht="26.4" thickBot="1" x14ac:dyDescent="0.55000000000000004">
      <c r="B449" s="163">
        <v>442</v>
      </c>
      <c r="C449" s="5">
        <v>1</v>
      </c>
      <c r="D449" s="34" t="s">
        <v>687</v>
      </c>
      <c r="E449" s="31" t="s">
        <v>758</v>
      </c>
      <c r="F449" s="36" t="s">
        <v>777</v>
      </c>
      <c r="G449" s="454"/>
      <c r="H449" s="178">
        <v>393</v>
      </c>
      <c r="I449" s="179" t="s">
        <v>2408</v>
      </c>
      <c r="J449" s="22">
        <v>5000</v>
      </c>
      <c r="K449" s="45" t="s">
        <v>780</v>
      </c>
      <c r="L449" s="7" t="s">
        <v>692</v>
      </c>
      <c r="W449" s="182">
        <v>1</v>
      </c>
    </row>
    <row r="450" spans="2:23" ht="26.4" thickBot="1" x14ac:dyDescent="0.55000000000000004">
      <c r="B450" s="163">
        <v>443</v>
      </c>
      <c r="C450" s="5">
        <v>1</v>
      </c>
      <c r="D450" s="34" t="s">
        <v>687</v>
      </c>
      <c r="E450" s="31" t="s">
        <v>758</v>
      </c>
      <c r="F450" s="36" t="s">
        <v>777</v>
      </c>
      <c r="G450" s="454"/>
      <c r="H450" s="178">
        <v>394</v>
      </c>
      <c r="I450" s="179" t="s">
        <v>2409</v>
      </c>
      <c r="J450" s="22">
        <v>1000</v>
      </c>
      <c r="K450" s="45" t="s">
        <v>781</v>
      </c>
      <c r="L450" s="7" t="s">
        <v>692</v>
      </c>
      <c r="W450" s="182">
        <v>1</v>
      </c>
    </row>
    <row r="451" spans="2:23" ht="41.4" thickBot="1" x14ac:dyDescent="0.55000000000000004">
      <c r="B451" s="163">
        <v>444</v>
      </c>
      <c r="C451" s="5">
        <v>1</v>
      </c>
      <c r="D451" s="34" t="s">
        <v>687</v>
      </c>
      <c r="E451" s="31" t="s">
        <v>758</v>
      </c>
      <c r="F451" s="36" t="s">
        <v>777</v>
      </c>
      <c r="G451" s="454"/>
      <c r="H451" s="178">
        <v>395</v>
      </c>
      <c r="I451" s="179" t="s">
        <v>2410</v>
      </c>
      <c r="J451" s="22">
        <v>200</v>
      </c>
      <c r="K451" s="45" t="s">
        <v>782</v>
      </c>
      <c r="L451" s="7" t="s">
        <v>692</v>
      </c>
      <c r="W451" s="182">
        <v>1</v>
      </c>
    </row>
    <row r="452" spans="2:23" ht="26.4" thickBot="1" x14ac:dyDescent="0.55000000000000004">
      <c r="B452" s="163">
        <v>445</v>
      </c>
      <c r="C452" s="5">
        <v>1</v>
      </c>
      <c r="D452" s="34" t="s">
        <v>687</v>
      </c>
      <c r="E452" s="31" t="s">
        <v>758</v>
      </c>
      <c r="F452" s="36" t="s">
        <v>777</v>
      </c>
      <c r="G452" s="454"/>
      <c r="H452" s="178">
        <v>396</v>
      </c>
      <c r="I452" s="179" t="s">
        <v>2411</v>
      </c>
      <c r="J452" s="22">
        <v>500</v>
      </c>
      <c r="K452" s="45" t="s">
        <v>783</v>
      </c>
      <c r="L452" s="7" t="s">
        <v>692</v>
      </c>
      <c r="W452" s="182">
        <v>1</v>
      </c>
    </row>
    <row r="453" spans="2:23" ht="41.4" thickBot="1" x14ac:dyDescent="0.55000000000000004">
      <c r="B453" s="163">
        <v>446</v>
      </c>
      <c r="C453" s="5">
        <v>1</v>
      </c>
      <c r="D453" s="34" t="s">
        <v>687</v>
      </c>
      <c r="E453" s="31" t="s">
        <v>758</v>
      </c>
      <c r="F453" s="36" t="s">
        <v>777</v>
      </c>
      <c r="G453" s="454"/>
      <c r="H453" s="178">
        <v>397</v>
      </c>
      <c r="I453" s="179" t="s">
        <v>2412</v>
      </c>
      <c r="J453" s="22">
        <v>4000</v>
      </c>
      <c r="K453" s="45" t="s">
        <v>784</v>
      </c>
      <c r="L453" s="7" t="s">
        <v>692</v>
      </c>
      <c r="W453" s="182">
        <v>1</v>
      </c>
    </row>
    <row r="454" spans="2:23" ht="26.4" thickBot="1" x14ac:dyDescent="0.55000000000000004">
      <c r="B454" s="163">
        <v>447</v>
      </c>
      <c r="C454" s="5">
        <v>1</v>
      </c>
      <c r="D454" s="34" t="s">
        <v>687</v>
      </c>
      <c r="E454" s="31" t="s">
        <v>758</v>
      </c>
      <c r="F454" s="36" t="s">
        <v>777</v>
      </c>
      <c r="G454" s="454"/>
      <c r="H454" s="178">
        <v>398</v>
      </c>
      <c r="I454" s="179" t="s">
        <v>2413</v>
      </c>
      <c r="J454" s="22">
        <v>300</v>
      </c>
      <c r="K454" s="45" t="s">
        <v>785</v>
      </c>
      <c r="L454" s="7" t="s">
        <v>692</v>
      </c>
      <c r="W454" s="182">
        <v>1</v>
      </c>
    </row>
    <row r="455" spans="2:23" ht="61.8" thickBot="1" x14ac:dyDescent="0.55000000000000004">
      <c r="B455" s="163">
        <v>448</v>
      </c>
      <c r="C455" s="5">
        <v>1</v>
      </c>
      <c r="D455" s="34" t="s">
        <v>687</v>
      </c>
      <c r="E455" s="31" t="s">
        <v>758</v>
      </c>
      <c r="F455" s="36" t="s">
        <v>777</v>
      </c>
      <c r="G455" s="454"/>
      <c r="H455" s="178">
        <v>399</v>
      </c>
      <c r="I455" s="179" t="s">
        <v>2414</v>
      </c>
      <c r="J455" s="22">
        <v>4</v>
      </c>
      <c r="K455" s="45" t="s">
        <v>786</v>
      </c>
      <c r="L455" s="7" t="s">
        <v>692</v>
      </c>
      <c r="W455" s="182">
        <v>1</v>
      </c>
    </row>
    <row r="456" spans="2:23" ht="64.2" customHeight="1" thickBot="1" x14ac:dyDescent="0.55000000000000004">
      <c r="B456" s="163">
        <v>449</v>
      </c>
      <c r="C456" s="5">
        <v>1</v>
      </c>
      <c r="D456" s="34" t="s">
        <v>687</v>
      </c>
      <c r="E456" s="31" t="s">
        <v>758</v>
      </c>
      <c r="F456" s="36" t="s">
        <v>777</v>
      </c>
      <c r="G456" s="454"/>
      <c r="H456" s="178">
        <v>400</v>
      </c>
      <c r="I456" s="179" t="s">
        <v>2415</v>
      </c>
      <c r="J456" s="59">
        <v>30000</v>
      </c>
      <c r="K456" s="142" t="s">
        <v>787</v>
      </c>
      <c r="L456" s="7" t="s">
        <v>692</v>
      </c>
      <c r="W456" s="182">
        <v>1</v>
      </c>
    </row>
    <row r="457" spans="2:23" ht="61.8" thickBot="1" x14ac:dyDescent="0.55000000000000004">
      <c r="B457" s="163">
        <v>451</v>
      </c>
      <c r="C457" s="5">
        <v>1</v>
      </c>
      <c r="D457" s="34" t="s">
        <v>687</v>
      </c>
      <c r="E457" s="31" t="s">
        <v>758</v>
      </c>
      <c r="F457" s="36" t="s">
        <v>777</v>
      </c>
      <c r="G457" s="454"/>
      <c r="H457" s="178">
        <v>401</v>
      </c>
      <c r="I457" s="179" t="s">
        <v>2416</v>
      </c>
      <c r="J457" s="22">
        <v>200</v>
      </c>
      <c r="K457" s="45" t="s">
        <v>788</v>
      </c>
      <c r="L457" s="7" t="s">
        <v>692</v>
      </c>
      <c r="W457" s="182">
        <v>1</v>
      </c>
    </row>
    <row r="458" spans="2:23" ht="41.4" thickBot="1" x14ac:dyDescent="0.55000000000000004">
      <c r="B458" s="163">
        <v>452</v>
      </c>
      <c r="C458" s="5">
        <v>1</v>
      </c>
      <c r="D458" s="34" t="s">
        <v>687</v>
      </c>
      <c r="E458" s="31" t="s">
        <v>758</v>
      </c>
      <c r="F458" s="36" t="s">
        <v>777</v>
      </c>
      <c r="G458" s="455"/>
      <c r="H458" s="178">
        <v>402</v>
      </c>
      <c r="I458" s="179" t="s">
        <v>2417</v>
      </c>
      <c r="J458" s="22">
        <v>4000</v>
      </c>
      <c r="K458" s="45" t="s">
        <v>789</v>
      </c>
      <c r="L458" s="7" t="s">
        <v>692</v>
      </c>
      <c r="W458" s="182">
        <v>1</v>
      </c>
    </row>
    <row r="459" spans="2:23" ht="41.4" thickBot="1" x14ac:dyDescent="0.55000000000000004">
      <c r="B459" s="163">
        <v>453</v>
      </c>
      <c r="C459" s="5">
        <v>1</v>
      </c>
      <c r="D459" s="34" t="s">
        <v>687</v>
      </c>
      <c r="E459" s="31" t="s">
        <v>758</v>
      </c>
      <c r="F459" s="31" t="s">
        <v>790</v>
      </c>
      <c r="G459" s="453" t="s">
        <v>791</v>
      </c>
      <c r="H459" s="178">
        <v>403</v>
      </c>
      <c r="I459" s="179" t="s">
        <v>2418</v>
      </c>
      <c r="J459" s="22">
        <v>6</v>
      </c>
      <c r="K459" s="45" t="s">
        <v>792</v>
      </c>
      <c r="L459" s="7" t="s">
        <v>692</v>
      </c>
      <c r="W459" s="182">
        <v>1</v>
      </c>
    </row>
    <row r="460" spans="2:23" ht="61.8" thickBot="1" x14ac:dyDescent="0.55000000000000004">
      <c r="B460" s="163">
        <v>454</v>
      </c>
      <c r="C460" s="5">
        <v>1</v>
      </c>
      <c r="D460" s="34" t="s">
        <v>687</v>
      </c>
      <c r="E460" s="31" t="s">
        <v>758</v>
      </c>
      <c r="F460" s="31" t="s">
        <v>790</v>
      </c>
      <c r="G460" s="454"/>
      <c r="H460" s="178">
        <v>404</v>
      </c>
      <c r="I460" s="179" t="s">
        <v>2419</v>
      </c>
      <c r="J460" s="22">
        <v>3</v>
      </c>
      <c r="K460" s="45" t="s">
        <v>793</v>
      </c>
      <c r="L460" s="7" t="s">
        <v>692</v>
      </c>
      <c r="W460" s="182">
        <v>1</v>
      </c>
    </row>
    <row r="461" spans="2:23" ht="41.4" thickBot="1" x14ac:dyDescent="0.55000000000000004">
      <c r="B461" s="163">
        <v>455</v>
      </c>
      <c r="C461" s="5">
        <v>1</v>
      </c>
      <c r="D461" s="34" t="s">
        <v>687</v>
      </c>
      <c r="E461" s="31" t="s">
        <v>758</v>
      </c>
      <c r="F461" s="31" t="s">
        <v>790</v>
      </c>
      <c r="G461" s="455"/>
      <c r="H461" s="178">
        <v>405</v>
      </c>
      <c r="I461" s="179" t="s">
        <v>2420</v>
      </c>
      <c r="J461" s="22">
        <v>4</v>
      </c>
      <c r="K461" s="45" t="s">
        <v>794</v>
      </c>
      <c r="L461" s="7" t="s">
        <v>692</v>
      </c>
      <c r="W461" s="182">
        <v>1</v>
      </c>
    </row>
    <row r="462" spans="2:23" ht="41.4" thickBot="1" x14ac:dyDescent="0.55000000000000004">
      <c r="B462" s="163">
        <v>456</v>
      </c>
      <c r="C462" s="5">
        <v>1</v>
      </c>
      <c r="D462" s="34" t="s">
        <v>687</v>
      </c>
      <c r="E462" s="31" t="s">
        <v>758</v>
      </c>
      <c r="F462" s="36" t="s">
        <v>795</v>
      </c>
      <c r="G462" s="453" t="s">
        <v>796</v>
      </c>
      <c r="H462" s="178">
        <v>406</v>
      </c>
      <c r="I462" s="179" t="s">
        <v>2421</v>
      </c>
      <c r="J462" s="22">
        <v>40</v>
      </c>
      <c r="K462" s="60" t="s">
        <v>797</v>
      </c>
      <c r="L462" s="7" t="s">
        <v>692</v>
      </c>
      <c r="W462" s="182">
        <v>1</v>
      </c>
    </row>
    <row r="463" spans="2:23" ht="61.8" thickBot="1" x14ac:dyDescent="0.55000000000000004">
      <c r="B463" s="163">
        <v>457</v>
      </c>
      <c r="C463" s="5">
        <v>1</v>
      </c>
      <c r="D463" s="34" t="s">
        <v>687</v>
      </c>
      <c r="E463" s="31" t="s">
        <v>758</v>
      </c>
      <c r="F463" s="36" t="s">
        <v>795</v>
      </c>
      <c r="G463" s="454"/>
      <c r="H463" s="178">
        <v>407</v>
      </c>
      <c r="I463" s="179" t="s">
        <v>2422</v>
      </c>
      <c r="J463" s="22">
        <v>100</v>
      </c>
      <c r="K463" s="60" t="s">
        <v>798</v>
      </c>
      <c r="L463" s="7" t="s">
        <v>692</v>
      </c>
      <c r="W463" s="182">
        <v>1</v>
      </c>
    </row>
    <row r="464" spans="2:23" ht="41.4" thickBot="1" x14ac:dyDescent="0.55000000000000004">
      <c r="B464" s="163">
        <v>458</v>
      </c>
      <c r="C464" s="5">
        <v>1</v>
      </c>
      <c r="D464" s="34" t="s">
        <v>687</v>
      </c>
      <c r="E464" s="31" t="s">
        <v>758</v>
      </c>
      <c r="F464" s="36" t="s">
        <v>795</v>
      </c>
      <c r="G464" s="455"/>
      <c r="H464" s="178">
        <v>408</v>
      </c>
      <c r="I464" s="179" t="s">
        <v>2423</v>
      </c>
      <c r="J464" s="22">
        <v>40</v>
      </c>
      <c r="K464" s="60" t="s">
        <v>799</v>
      </c>
      <c r="L464" s="7" t="s">
        <v>692</v>
      </c>
      <c r="W464" s="182">
        <v>1</v>
      </c>
    </row>
    <row r="465" spans="2:24" ht="61.8" thickBot="1" x14ac:dyDescent="0.55000000000000004">
      <c r="B465" s="163">
        <v>459</v>
      </c>
      <c r="C465" s="5">
        <v>1</v>
      </c>
      <c r="D465" s="34" t="s">
        <v>687</v>
      </c>
      <c r="E465" s="31" t="s">
        <v>758</v>
      </c>
      <c r="F465" s="31" t="s">
        <v>800</v>
      </c>
      <c r="G465" s="453" t="s">
        <v>801</v>
      </c>
      <c r="H465" s="178">
        <v>409</v>
      </c>
      <c r="I465" s="179" t="s">
        <v>2424</v>
      </c>
      <c r="J465" s="22">
        <v>40</v>
      </c>
      <c r="K465" s="52" t="s">
        <v>802</v>
      </c>
      <c r="L465" s="7" t="s">
        <v>692</v>
      </c>
      <c r="W465" s="182">
        <v>1</v>
      </c>
    </row>
    <row r="466" spans="2:24" ht="41.4" thickBot="1" x14ac:dyDescent="0.55000000000000004">
      <c r="B466" s="163">
        <v>460</v>
      </c>
      <c r="C466" s="5">
        <v>1</v>
      </c>
      <c r="D466" s="34" t="s">
        <v>687</v>
      </c>
      <c r="E466" s="31" t="s">
        <v>758</v>
      </c>
      <c r="F466" s="31" t="s">
        <v>800</v>
      </c>
      <c r="G466" s="455"/>
      <c r="H466" s="178">
        <v>410</v>
      </c>
      <c r="I466" s="179" t="s">
        <v>2425</v>
      </c>
      <c r="J466" s="22">
        <v>4</v>
      </c>
      <c r="K466" s="45" t="s">
        <v>803</v>
      </c>
      <c r="L466" s="7" t="s">
        <v>692</v>
      </c>
      <c r="W466" s="182">
        <v>1</v>
      </c>
    </row>
    <row r="467" spans="2:24" ht="26.4" thickBot="1" x14ac:dyDescent="0.55000000000000004">
      <c r="B467" s="163">
        <v>461</v>
      </c>
      <c r="C467" s="5">
        <v>1</v>
      </c>
      <c r="D467" s="34" t="s">
        <v>687</v>
      </c>
      <c r="E467" s="31" t="s">
        <v>758</v>
      </c>
      <c r="F467" s="36" t="s">
        <v>804</v>
      </c>
      <c r="G467" s="447" t="s">
        <v>805</v>
      </c>
      <c r="H467" s="178">
        <v>411</v>
      </c>
      <c r="I467" s="179" t="s">
        <v>2426</v>
      </c>
      <c r="J467" s="22">
        <v>1</v>
      </c>
      <c r="K467" s="52" t="s">
        <v>806</v>
      </c>
      <c r="L467" s="7" t="s">
        <v>692</v>
      </c>
      <c r="W467" s="182">
        <v>1</v>
      </c>
    </row>
    <row r="468" spans="2:24" ht="26.4" thickBot="1" x14ac:dyDescent="0.55000000000000004">
      <c r="B468" s="163">
        <v>462</v>
      </c>
      <c r="C468" s="5">
        <v>1</v>
      </c>
      <c r="D468" s="34" t="s">
        <v>687</v>
      </c>
      <c r="E468" s="31" t="s">
        <v>758</v>
      </c>
      <c r="F468" s="36" t="s">
        <v>804</v>
      </c>
      <c r="G468" s="448"/>
      <c r="H468" s="178">
        <v>412</v>
      </c>
      <c r="I468" s="179" t="s">
        <v>2427</v>
      </c>
      <c r="J468" s="22">
        <v>1</v>
      </c>
      <c r="K468" s="52" t="s">
        <v>807</v>
      </c>
      <c r="L468" s="7" t="s">
        <v>692</v>
      </c>
      <c r="W468" s="182">
        <v>1</v>
      </c>
    </row>
    <row r="469" spans="2:24" ht="41.4" thickBot="1" x14ac:dyDescent="0.55000000000000004">
      <c r="B469" s="163">
        <v>463</v>
      </c>
      <c r="C469" s="5">
        <v>1</v>
      </c>
      <c r="D469" s="34" t="s">
        <v>687</v>
      </c>
      <c r="E469" s="31" t="s">
        <v>758</v>
      </c>
      <c r="F469" s="36" t="s">
        <v>804</v>
      </c>
      <c r="G469" s="449"/>
      <c r="H469" s="178">
        <v>413</v>
      </c>
      <c r="I469" s="179" t="s">
        <v>2428</v>
      </c>
      <c r="J469" s="22">
        <v>1</v>
      </c>
      <c r="K469" s="52" t="s">
        <v>808</v>
      </c>
      <c r="L469" s="7" t="s">
        <v>692</v>
      </c>
      <c r="W469" s="182">
        <v>1</v>
      </c>
    </row>
    <row r="470" spans="2:24" x14ac:dyDescent="0.5">
      <c r="B470" s="191"/>
      <c r="C470" s="36"/>
      <c r="D470" s="36"/>
      <c r="E470" s="36"/>
      <c r="F470" s="36"/>
      <c r="G470" s="53" t="s">
        <v>809</v>
      </c>
      <c r="H470" s="27"/>
      <c r="I470" s="33"/>
      <c r="J470" s="54"/>
      <c r="K470" s="55"/>
      <c r="M470" s="173"/>
      <c r="N470" s="173"/>
      <c r="O470" s="173"/>
      <c r="P470" s="173"/>
      <c r="Q470" s="174"/>
      <c r="R470" s="175"/>
      <c r="S470" s="176">
        <v>6</v>
      </c>
      <c r="T470" s="175" t="s">
        <v>2013</v>
      </c>
      <c r="U470" s="176"/>
      <c r="V470" s="175"/>
      <c r="W470" s="177">
        <f>SUM(W471:W483)</f>
        <v>13</v>
      </c>
      <c r="X470" s="175" t="s">
        <v>2015</v>
      </c>
    </row>
    <row r="471" spans="2:24" ht="41.4" thickBot="1" x14ac:dyDescent="0.55000000000000004">
      <c r="B471" s="163"/>
      <c r="D471" s="34" t="s">
        <v>687</v>
      </c>
      <c r="E471" s="21" t="s">
        <v>810</v>
      </c>
      <c r="F471" s="21" t="s">
        <v>811</v>
      </c>
      <c r="G471" s="494" t="s">
        <v>812</v>
      </c>
      <c r="H471" s="192">
        <f>+H469+1</f>
        <v>414</v>
      </c>
      <c r="I471" s="179" t="s">
        <v>2429</v>
      </c>
      <c r="J471" s="192">
        <v>1</v>
      </c>
      <c r="K471" s="193" t="s">
        <v>813</v>
      </c>
      <c r="L471" s="7" t="s">
        <v>692</v>
      </c>
      <c r="W471" s="182">
        <v>1</v>
      </c>
    </row>
    <row r="472" spans="2:24" ht="26.4" thickBot="1" x14ac:dyDescent="0.55000000000000004">
      <c r="B472" s="163"/>
      <c r="D472" s="34" t="s">
        <v>687</v>
      </c>
      <c r="E472" s="21" t="s">
        <v>810</v>
      </c>
      <c r="F472" s="21" t="s">
        <v>811</v>
      </c>
      <c r="G472" s="494"/>
      <c r="H472" s="192">
        <f>+H471+1</f>
        <v>415</v>
      </c>
      <c r="I472" s="179" t="s">
        <v>2430</v>
      </c>
      <c r="J472" s="192">
        <v>1</v>
      </c>
      <c r="K472" s="193" t="s">
        <v>814</v>
      </c>
      <c r="L472" s="7" t="s">
        <v>692</v>
      </c>
      <c r="W472" s="182">
        <v>1</v>
      </c>
    </row>
    <row r="473" spans="2:24" ht="26.4" thickBot="1" x14ac:dyDescent="0.55000000000000004">
      <c r="B473" s="163"/>
      <c r="D473" s="34" t="s">
        <v>687</v>
      </c>
      <c r="E473" s="21" t="s">
        <v>810</v>
      </c>
      <c r="F473" s="36" t="s">
        <v>815</v>
      </c>
      <c r="G473" s="494" t="s">
        <v>816</v>
      </c>
      <c r="H473" s="192">
        <f t="shared" ref="H473:H483" si="17">+H472+1</f>
        <v>416</v>
      </c>
      <c r="I473" s="179" t="s">
        <v>2431</v>
      </c>
      <c r="J473" s="192">
        <v>1</v>
      </c>
      <c r="K473" s="193" t="s">
        <v>817</v>
      </c>
      <c r="L473" s="7" t="s">
        <v>692</v>
      </c>
      <c r="W473" s="182">
        <v>1</v>
      </c>
    </row>
    <row r="474" spans="2:24" ht="41.4" thickBot="1" x14ac:dyDescent="0.55000000000000004">
      <c r="B474" s="163"/>
      <c r="D474" s="34" t="s">
        <v>687</v>
      </c>
      <c r="E474" s="21" t="s">
        <v>810</v>
      </c>
      <c r="F474" s="36" t="s">
        <v>815</v>
      </c>
      <c r="G474" s="494"/>
      <c r="H474" s="192">
        <f t="shared" si="17"/>
        <v>417</v>
      </c>
      <c r="I474" s="179" t="s">
        <v>2432</v>
      </c>
      <c r="J474" s="192">
        <v>40</v>
      </c>
      <c r="K474" s="193" t="s">
        <v>818</v>
      </c>
      <c r="L474" s="7" t="s">
        <v>692</v>
      </c>
      <c r="W474" s="182">
        <v>1</v>
      </c>
    </row>
    <row r="475" spans="2:24" ht="102.6" thickBot="1" x14ac:dyDescent="0.55000000000000004">
      <c r="B475" s="163"/>
      <c r="D475" s="34" t="s">
        <v>687</v>
      </c>
      <c r="E475" s="21" t="s">
        <v>810</v>
      </c>
      <c r="F475" s="21" t="s">
        <v>819</v>
      </c>
      <c r="G475" s="193" t="s">
        <v>820</v>
      </c>
      <c r="H475" s="192">
        <f t="shared" si="17"/>
        <v>418</v>
      </c>
      <c r="I475" s="179" t="s">
        <v>2433</v>
      </c>
      <c r="J475" s="192">
        <v>4</v>
      </c>
      <c r="K475" s="193" t="s">
        <v>821</v>
      </c>
      <c r="L475" s="7" t="s">
        <v>692</v>
      </c>
      <c r="W475" s="182">
        <v>1</v>
      </c>
    </row>
    <row r="476" spans="2:24" ht="81.599999999999994" customHeight="1" thickBot="1" x14ac:dyDescent="0.55000000000000004">
      <c r="B476" s="163"/>
      <c r="D476" s="34" t="s">
        <v>687</v>
      </c>
      <c r="E476" s="21" t="s">
        <v>810</v>
      </c>
      <c r="F476" s="36" t="s">
        <v>822</v>
      </c>
      <c r="G476" s="494" t="s">
        <v>823</v>
      </c>
      <c r="H476" s="192">
        <f t="shared" si="17"/>
        <v>419</v>
      </c>
      <c r="I476" s="179" t="s">
        <v>2434</v>
      </c>
      <c r="J476" s="192">
        <v>4</v>
      </c>
      <c r="K476" s="193" t="s">
        <v>824</v>
      </c>
      <c r="L476" s="7" t="s">
        <v>692</v>
      </c>
      <c r="W476" s="182">
        <v>1</v>
      </c>
    </row>
    <row r="477" spans="2:24" ht="61.8" thickBot="1" x14ac:dyDescent="0.55000000000000004">
      <c r="B477" s="163"/>
      <c r="D477" s="34" t="s">
        <v>687</v>
      </c>
      <c r="E477" s="21" t="s">
        <v>810</v>
      </c>
      <c r="F477" s="36" t="s">
        <v>822</v>
      </c>
      <c r="G477" s="494"/>
      <c r="H477" s="192">
        <f t="shared" si="17"/>
        <v>420</v>
      </c>
      <c r="I477" s="179" t="s">
        <v>2435</v>
      </c>
      <c r="J477" s="192">
        <v>4</v>
      </c>
      <c r="K477" s="193" t="s">
        <v>825</v>
      </c>
      <c r="L477" s="7" t="s">
        <v>692</v>
      </c>
      <c r="W477" s="182">
        <v>1</v>
      </c>
    </row>
    <row r="478" spans="2:24" ht="41.4" thickBot="1" x14ac:dyDescent="0.55000000000000004">
      <c r="B478" s="163"/>
      <c r="D478" s="34" t="s">
        <v>687</v>
      </c>
      <c r="E478" s="21" t="s">
        <v>810</v>
      </c>
      <c r="F478" s="21" t="s">
        <v>826</v>
      </c>
      <c r="G478" s="193" t="s">
        <v>827</v>
      </c>
      <c r="H478" s="192">
        <f t="shared" si="17"/>
        <v>421</v>
      </c>
      <c r="I478" s="179" t="s">
        <v>2436</v>
      </c>
      <c r="J478" s="192">
        <v>1</v>
      </c>
      <c r="K478" s="193" t="s">
        <v>828</v>
      </c>
      <c r="L478" s="7" t="s">
        <v>692</v>
      </c>
      <c r="W478" s="182">
        <v>1</v>
      </c>
    </row>
    <row r="479" spans="2:24" ht="61.8" thickBot="1" x14ac:dyDescent="0.55000000000000004">
      <c r="B479" s="163"/>
      <c r="D479" s="34" t="s">
        <v>687</v>
      </c>
      <c r="E479" s="21" t="s">
        <v>810</v>
      </c>
      <c r="F479" s="36" t="s">
        <v>829</v>
      </c>
      <c r="G479" s="494" t="s">
        <v>830</v>
      </c>
      <c r="H479" s="192">
        <f t="shared" si="17"/>
        <v>422</v>
      </c>
      <c r="I479" s="179" t="s">
        <v>2437</v>
      </c>
      <c r="J479" s="192">
        <v>1</v>
      </c>
      <c r="K479" s="193" t="s">
        <v>831</v>
      </c>
      <c r="L479" s="7" t="s">
        <v>692</v>
      </c>
      <c r="W479" s="182">
        <v>1</v>
      </c>
    </row>
    <row r="480" spans="2:24" ht="41.4" thickBot="1" x14ac:dyDescent="0.55000000000000004">
      <c r="B480" s="163"/>
      <c r="D480" s="34" t="s">
        <v>687</v>
      </c>
      <c r="E480" s="21" t="s">
        <v>810</v>
      </c>
      <c r="F480" s="36" t="s">
        <v>829</v>
      </c>
      <c r="G480" s="494"/>
      <c r="H480" s="192">
        <f t="shared" si="17"/>
        <v>423</v>
      </c>
      <c r="I480" s="179" t="s">
        <v>2438</v>
      </c>
      <c r="J480" s="192">
        <v>1</v>
      </c>
      <c r="K480" s="193" t="s">
        <v>832</v>
      </c>
      <c r="L480" s="7" t="s">
        <v>692</v>
      </c>
      <c r="W480" s="182">
        <v>1</v>
      </c>
    </row>
    <row r="481" spans="1:24" ht="61.8" thickBot="1" x14ac:dyDescent="0.55000000000000004">
      <c r="B481" s="163"/>
      <c r="D481" s="34" t="s">
        <v>687</v>
      </c>
      <c r="E481" s="21" t="s">
        <v>810</v>
      </c>
      <c r="F481" s="36" t="s">
        <v>829</v>
      </c>
      <c r="G481" s="494"/>
      <c r="H481" s="192">
        <f t="shared" si="17"/>
        <v>424</v>
      </c>
      <c r="I481" s="179" t="s">
        <v>2439</v>
      </c>
      <c r="J481" s="192">
        <v>10</v>
      </c>
      <c r="K481" s="193" t="s">
        <v>833</v>
      </c>
      <c r="L481" s="7" t="s">
        <v>692</v>
      </c>
      <c r="W481" s="182">
        <v>1</v>
      </c>
    </row>
    <row r="482" spans="1:24" ht="41.4" thickBot="1" x14ac:dyDescent="0.55000000000000004">
      <c r="B482" s="163"/>
      <c r="D482" s="34" t="s">
        <v>687</v>
      </c>
      <c r="E482" s="21" t="s">
        <v>810</v>
      </c>
      <c r="F482" s="36" t="s">
        <v>829</v>
      </c>
      <c r="G482" s="494"/>
      <c r="H482" s="192">
        <f t="shared" si="17"/>
        <v>425</v>
      </c>
      <c r="I482" s="179" t="s">
        <v>2440</v>
      </c>
      <c r="J482" s="192">
        <v>4</v>
      </c>
      <c r="K482" s="193" t="s">
        <v>834</v>
      </c>
      <c r="L482" s="7" t="s">
        <v>692</v>
      </c>
      <c r="W482" s="182">
        <v>1</v>
      </c>
    </row>
    <row r="483" spans="1:24" ht="26.4" thickBot="1" x14ac:dyDescent="0.55000000000000004">
      <c r="B483" s="163"/>
      <c r="D483" s="34" t="s">
        <v>687</v>
      </c>
      <c r="E483" s="21" t="s">
        <v>810</v>
      </c>
      <c r="F483" s="36" t="s">
        <v>829</v>
      </c>
      <c r="G483" s="494"/>
      <c r="H483" s="192">
        <f t="shared" si="17"/>
        <v>426</v>
      </c>
      <c r="I483" s="179" t="s">
        <v>2441</v>
      </c>
      <c r="J483" s="192">
        <v>10</v>
      </c>
      <c r="K483" s="193" t="s">
        <v>835</v>
      </c>
      <c r="L483" s="7" t="s">
        <v>692</v>
      </c>
      <c r="W483" s="182">
        <v>1</v>
      </c>
    </row>
    <row r="484" spans="1:24" x14ac:dyDescent="0.5">
      <c r="B484" s="163">
        <v>464</v>
      </c>
      <c r="G484" s="61" t="s">
        <v>836</v>
      </c>
      <c r="H484" s="62"/>
      <c r="I484" s="194"/>
      <c r="J484" s="63"/>
      <c r="K484" s="63"/>
      <c r="M484" s="164"/>
      <c r="N484" s="164"/>
      <c r="O484" s="164">
        <v>4</v>
      </c>
      <c r="P484" s="164" t="s">
        <v>2442</v>
      </c>
      <c r="Q484" s="195">
        <f>SUM(Q485:Q644)</f>
        <v>15</v>
      </c>
      <c r="R484" s="166" t="s">
        <v>2012</v>
      </c>
      <c r="S484" s="195">
        <f>SUM(S485:S644)/2</f>
        <v>34</v>
      </c>
      <c r="T484" s="166" t="s">
        <v>2013</v>
      </c>
      <c r="U484" s="195">
        <f>SUM(U485:U644)</f>
        <v>22</v>
      </c>
      <c r="V484" s="166" t="s">
        <v>2014</v>
      </c>
      <c r="W484" s="195">
        <f>SUM(W485:W644)/3</f>
        <v>141</v>
      </c>
      <c r="X484" s="166" t="s">
        <v>2015</v>
      </c>
    </row>
    <row r="485" spans="1:24" ht="26.4" thickBot="1" x14ac:dyDescent="0.55000000000000004">
      <c r="B485" s="163">
        <v>465</v>
      </c>
      <c r="G485" s="13" t="s">
        <v>837</v>
      </c>
      <c r="H485" s="14"/>
      <c r="I485" s="14"/>
      <c r="J485" s="14"/>
      <c r="K485" s="46"/>
      <c r="M485" s="185"/>
      <c r="N485" s="185"/>
      <c r="O485" s="185"/>
      <c r="P485" s="185"/>
      <c r="Q485" s="186">
        <v>4</v>
      </c>
      <c r="R485" s="187" t="s">
        <v>2012</v>
      </c>
      <c r="S485" s="188">
        <f>SUM(S486:S535)</f>
        <v>11</v>
      </c>
      <c r="T485" s="187" t="s">
        <v>2013</v>
      </c>
      <c r="U485" s="188">
        <v>4</v>
      </c>
      <c r="V485" s="187" t="s">
        <v>2014</v>
      </c>
      <c r="W485" s="188">
        <f>SUM(W486:W535)/2</f>
        <v>46</v>
      </c>
      <c r="X485" s="187" t="s">
        <v>2015</v>
      </c>
    </row>
    <row r="486" spans="1:24" ht="26.4" thickBot="1" x14ac:dyDescent="0.55000000000000004">
      <c r="B486" s="163">
        <v>466</v>
      </c>
      <c r="G486" s="26" t="s">
        <v>838</v>
      </c>
      <c r="H486" s="33"/>
      <c r="I486" s="28"/>
      <c r="J486" s="29"/>
      <c r="K486" s="30"/>
      <c r="M486" s="173"/>
      <c r="N486" s="173"/>
      <c r="O486" s="173"/>
      <c r="P486" s="173"/>
      <c r="Q486" s="174"/>
      <c r="R486" s="175"/>
      <c r="S486" s="176">
        <v>3</v>
      </c>
      <c r="T486" s="175" t="s">
        <v>2013</v>
      </c>
      <c r="U486" s="176"/>
      <c r="V486" s="175"/>
      <c r="W486" s="177">
        <f>SUM(W487:W497)</f>
        <v>11</v>
      </c>
      <c r="X486" s="175" t="s">
        <v>2015</v>
      </c>
    </row>
    <row r="487" spans="1:24" ht="41.4" thickBot="1" x14ac:dyDescent="0.55000000000000004">
      <c r="A487" s="3">
        <v>1</v>
      </c>
      <c r="B487" s="163">
        <v>467</v>
      </c>
      <c r="C487" s="64">
        <v>2</v>
      </c>
      <c r="D487" s="20">
        <v>2.1</v>
      </c>
      <c r="E487" s="21" t="s">
        <v>839</v>
      </c>
      <c r="F487" s="21" t="s">
        <v>840</v>
      </c>
      <c r="G487" s="483" t="s">
        <v>841</v>
      </c>
      <c r="H487" s="178">
        <f>+H483+1</f>
        <v>427</v>
      </c>
      <c r="I487" s="179" t="s">
        <v>2443</v>
      </c>
      <c r="J487" s="22">
        <v>1</v>
      </c>
      <c r="K487" s="23" t="s">
        <v>842</v>
      </c>
      <c r="L487" s="7" t="s">
        <v>843</v>
      </c>
      <c r="W487" s="182">
        <v>1</v>
      </c>
    </row>
    <row r="488" spans="1:24" ht="41.4" thickBot="1" x14ac:dyDescent="0.55000000000000004">
      <c r="A488" s="3">
        <v>2</v>
      </c>
      <c r="B488" s="163">
        <v>468</v>
      </c>
      <c r="C488" s="64">
        <v>2</v>
      </c>
      <c r="D488" s="20">
        <v>2.1</v>
      </c>
      <c r="E488" s="21" t="s">
        <v>839</v>
      </c>
      <c r="F488" s="21" t="s">
        <v>840</v>
      </c>
      <c r="G488" s="492"/>
      <c r="H488" s="178">
        <f>+H487+1</f>
        <v>428</v>
      </c>
      <c r="I488" s="179" t="s">
        <v>2444</v>
      </c>
      <c r="J488" s="38">
        <v>1</v>
      </c>
      <c r="K488" s="23" t="s">
        <v>844</v>
      </c>
      <c r="L488" s="7" t="s">
        <v>843</v>
      </c>
      <c r="W488" s="182">
        <v>1</v>
      </c>
    </row>
    <row r="489" spans="1:24" ht="41.4" thickBot="1" x14ac:dyDescent="0.55000000000000004">
      <c r="A489" s="3">
        <v>3</v>
      </c>
      <c r="B489" s="163">
        <v>469</v>
      </c>
      <c r="C489" s="64">
        <v>2</v>
      </c>
      <c r="D489" s="20">
        <v>2.1</v>
      </c>
      <c r="E489" s="21" t="s">
        <v>839</v>
      </c>
      <c r="F489" s="21" t="s">
        <v>840</v>
      </c>
      <c r="G489" s="492"/>
      <c r="H489" s="178">
        <f t="shared" ref="H489:H497" si="18">+H488+1</f>
        <v>429</v>
      </c>
      <c r="I489" s="179" t="s">
        <v>2445</v>
      </c>
      <c r="J489" s="22">
        <v>4</v>
      </c>
      <c r="K489" s="23" t="s">
        <v>845</v>
      </c>
      <c r="L489" s="7" t="s">
        <v>843</v>
      </c>
      <c r="W489" s="182">
        <v>1</v>
      </c>
    </row>
    <row r="490" spans="1:24" ht="41.4" thickBot="1" x14ac:dyDescent="0.55000000000000004">
      <c r="A490" s="3">
        <v>4</v>
      </c>
      <c r="B490" s="163">
        <v>470</v>
      </c>
      <c r="C490" s="64">
        <v>2</v>
      </c>
      <c r="D490" s="20">
        <v>2.1</v>
      </c>
      <c r="E490" s="21" t="s">
        <v>839</v>
      </c>
      <c r="F490" s="21" t="s">
        <v>840</v>
      </c>
      <c r="G490" s="492"/>
      <c r="H490" s="178">
        <f t="shared" si="18"/>
        <v>430</v>
      </c>
      <c r="I490" s="179" t="s">
        <v>2446</v>
      </c>
      <c r="J490" s="22">
        <v>4</v>
      </c>
      <c r="K490" s="23" t="s">
        <v>846</v>
      </c>
      <c r="L490" s="7" t="s">
        <v>843</v>
      </c>
      <c r="W490" s="182">
        <v>1</v>
      </c>
    </row>
    <row r="491" spans="1:24" ht="41.4" thickBot="1" x14ac:dyDescent="0.55000000000000004">
      <c r="A491" s="3">
        <v>5</v>
      </c>
      <c r="B491" s="163">
        <v>471</v>
      </c>
      <c r="C491" s="64">
        <v>2</v>
      </c>
      <c r="D491" s="20">
        <v>2.1</v>
      </c>
      <c r="E491" s="21" t="s">
        <v>839</v>
      </c>
      <c r="F491" s="21" t="s">
        <v>840</v>
      </c>
      <c r="G491" s="484"/>
      <c r="H491" s="178">
        <f t="shared" si="18"/>
        <v>431</v>
      </c>
      <c r="I491" s="179" t="s">
        <v>2447</v>
      </c>
      <c r="J491" s="22">
        <v>4</v>
      </c>
      <c r="K491" s="23" t="s">
        <v>847</v>
      </c>
      <c r="L491" s="7" t="s">
        <v>843</v>
      </c>
      <c r="W491" s="182">
        <v>1</v>
      </c>
    </row>
    <row r="492" spans="1:24" ht="61.8" thickBot="1" x14ac:dyDescent="0.55000000000000004">
      <c r="A492" s="3">
        <v>6</v>
      </c>
      <c r="B492" s="163">
        <v>472</v>
      </c>
      <c r="C492" s="64">
        <v>2</v>
      </c>
      <c r="D492" s="20">
        <v>2.1</v>
      </c>
      <c r="E492" s="21" t="s">
        <v>839</v>
      </c>
      <c r="F492" s="36" t="s">
        <v>848</v>
      </c>
      <c r="G492" s="483" t="s">
        <v>849</v>
      </c>
      <c r="H492" s="178">
        <f t="shared" si="18"/>
        <v>432</v>
      </c>
      <c r="I492" s="179" t="s">
        <v>2448</v>
      </c>
      <c r="J492" s="22">
        <v>2</v>
      </c>
      <c r="K492" s="23" t="s">
        <v>850</v>
      </c>
      <c r="L492" s="7" t="s">
        <v>843</v>
      </c>
      <c r="W492" s="182">
        <v>1</v>
      </c>
    </row>
    <row r="493" spans="1:24" ht="61.8" thickBot="1" x14ac:dyDescent="0.55000000000000004">
      <c r="A493" s="3">
        <v>7</v>
      </c>
      <c r="B493" s="163">
        <v>473</v>
      </c>
      <c r="C493" s="64">
        <v>2</v>
      </c>
      <c r="D493" s="20">
        <v>2.1</v>
      </c>
      <c r="E493" s="21" t="s">
        <v>839</v>
      </c>
      <c r="F493" s="36" t="s">
        <v>848</v>
      </c>
      <c r="G493" s="492"/>
      <c r="H493" s="178">
        <f t="shared" si="18"/>
        <v>433</v>
      </c>
      <c r="I493" s="179" t="s">
        <v>2449</v>
      </c>
      <c r="J493" s="22">
        <v>16</v>
      </c>
      <c r="K493" s="23" t="s">
        <v>851</v>
      </c>
      <c r="L493" s="7" t="s">
        <v>843</v>
      </c>
      <c r="W493" s="182">
        <v>1</v>
      </c>
    </row>
    <row r="494" spans="1:24" ht="61.8" thickBot="1" x14ac:dyDescent="0.55000000000000004">
      <c r="A494" s="3">
        <v>8</v>
      </c>
      <c r="B494" s="163">
        <v>474</v>
      </c>
      <c r="C494" s="64">
        <v>2</v>
      </c>
      <c r="D494" s="20">
        <v>2.1</v>
      </c>
      <c r="E494" s="21" t="s">
        <v>839</v>
      </c>
      <c r="F494" s="36" t="s">
        <v>848</v>
      </c>
      <c r="G494" s="484"/>
      <c r="H494" s="178">
        <f t="shared" si="18"/>
        <v>434</v>
      </c>
      <c r="I494" s="179" t="s">
        <v>2450</v>
      </c>
      <c r="J494" s="22">
        <v>4</v>
      </c>
      <c r="K494" s="23" t="s">
        <v>852</v>
      </c>
      <c r="L494" s="7" t="s">
        <v>843</v>
      </c>
      <c r="W494" s="182">
        <v>1</v>
      </c>
    </row>
    <row r="495" spans="1:24" ht="41.4" thickBot="1" x14ac:dyDescent="0.55000000000000004">
      <c r="A495" s="3">
        <v>9</v>
      </c>
      <c r="B495" s="163">
        <v>475</v>
      </c>
      <c r="C495" s="64">
        <v>2</v>
      </c>
      <c r="D495" s="20">
        <v>2.1</v>
      </c>
      <c r="E495" s="21" t="s">
        <v>839</v>
      </c>
      <c r="F495" s="21" t="s">
        <v>853</v>
      </c>
      <c r="G495" s="483" t="s">
        <v>854</v>
      </c>
      <c r="H495" s="178">
        <f t="shared" si="18"/>
        <v>435</v>
      </c>
      <c r="I495" s="179" t="s">
        <v>2451</v>
      </c>
      <c r="J495" s="22">
        <v>500</v>
      </c>
      <c r="K495" s="23" t="s">
        <v>855</v>
      </c>
      <c r="L495" s="7" t="s">
        <v>843</v>
      </c>
      <c r="W495" s="182">
        <v>1</v>
      </c>
    </row>
    <row r="496" spans="1:24" ht="41.4" thickBot="1" x14ac:dyDescent="0.55000000000000004">
      <c r="A496" s="3">
        <v>10</v>
      </c>
      <c r="B496" s="163">
        <v>476</v>
      </c>
      <c r="C496" s="64">
        <v>2</v>
      </c>
      <c r="D496" s="20">
        <v>2.1</v>
      </c>
      <c r="E496" s="21" t="s">
        <v>839</v>
      </c>
      <c r="F496" s="21" t="s">
        <v>853</v>
      </c>
      <c r="G496" s="492"/>
      <c r="H496" s="178">
        <f t="shared" si="18"/>
        <v>436</v>
      </c>
      <c r="I496" s="179" t="s">
        <v>2452</v>
      </c>
      <c r="J496" s="38">
        <v>1</v>
      </c>
      <c r="K496" s="23" t="s">
        <v>856</v>
      </c>
      <c r="L496" s="7" t="s">
        <v>843</v>
      </c>
      <c r="W496" s="182">
        <v>1</v>
      </c>
    </row>
    <row r="497" spans="1:24" ht="41.4" thickBot="1" x14ac:dyDescent="0.55000000000000004">
      <c r="A497" s="3">
        <v>11</v>
      </c>
      <c r="B497" s="163">
        <v>477</v>
      </c>
      <c r="C497" s="64">
        <v>2</v>
      </c>
      <c r="D497" s="20">
        <v>2.1</v>
      </c>
      <c r="E497" s="21" t="s">
        <v>839</v>
      </c>
      <c r="F497" s="21" t="s">
        <v>853</v>
      </c>
      <c r="G497" s="484"/>
      <c r="H497" s="178">
        <f t="shared" si="18"/>
        <v>437</v>
      </c>
      <c r="I497" s="179" t="s">
        <v>2453</v>
      </c>
      <c r="J497" s="38">
        <v>1</v>
      </c>
      <c r="K497" s="23" t="s">
        <v>857</v>
      </c>
      <c r="L497" s="7" t="s">
        <v>843</v>
      </c>
      <c r="W497" s="182">
        <v>1</v>
      </c>
    </row>
    <row r="498" spans="1:24" ht="26.4" thickBot="1" x14ac:dyDescent="0.55000000000000004">
      <c r="B498" s="163">
        <v>478</v>
      </c>
      <c r="G498" s="26" t="s">
        <v>858</v>
      </c>
      <c r="H498" s="27"/>
      <c r="I498" s="28"/>
      <c r="J498" s="29"/>
      <c r="K498" s="30"/>
      <c r="M498" s="173"/>
      <c r="N498" s="173"/>
      <c r="O498" s="173"/>
      <c r="P498" s="173"/>
      <c r="Q498" s="174"/>
      <c r="R498" s="175"/>
      <c r="S498" s="176">
        <v>3</v>
      </c>
      <c r="T498" s="175" t="s">
        <v>2013</v>
      </c>
      <c r="U498" s="176"/>
      <c r="V498" s="175"/>
      <c r="W498" s="177">
        <f>SUM(W499:W510)</f>
        <v>12</v>
      </c>
      <c r="X498" s="175" t="s">
        <v>2015</v>
      </c>
    </row>
    <row r="499" spans="1:24" ht="61.8" thickBot="1" x14ac:dyDescent="0.55000000000000004">
      <c r="A499" s="3">
        <v>12</v>
      </c>
      <c r="B499" s="163">
        <v>479</v>
      </c>
      <c r="C499" s="64">
        <v>2</v>
      </c>
      <c r="D499" s="20">
        <v>2.1</v>
      </c>
      <c r="E499" s="31" t="s">
        <v>859</v>
      </c>
      <c r="F499" s="31" t="s">
        <v>860</v>
      </c>
      <c r="G499" s="483" t="s">
        <v>861</v>
      </c>
      <c r="H499" s="178">
        <f>+H497+1</f>
        <v>438</v>
      </c>
      <c r="I499" s="179" t="s">
        <v>2454</v>
      </c>
      <c r="J499" s="65">
        <v>30</v>
      </c>
      <c r="K499" s="66" t="s">
        <v>862</v>
      </c>
      <c r="L499" s="7" t="s">
        <v>843</v>
      </c>
      <c r="W499" s="182">
        <v>1</v>
      </c>
    </row>
    <row r="500" spans="1:24" ht="61.8" thickBot="1" x14ac:dyDescent="0.55000000000000004">
      <c r="A500" s="3">
        <v>13</v>
      </c>
      <c r="B500" s="163">
        <v>480</v>
      </c>
      <c r="C500" s="64">
        <v>2</v>
      </c>
      <c r="D500" s="20">
        <v>2.1</v>
      </c>
      <c r="E500" s="31" t="s">
        <v>859</v>
      </c>
      <c r="F500" s="31" t="s">
        <v>860</v>
      </c>
      <c r="G500" s="492"/>
      <c r="H500" s="178">
        <f>+H499+1</f>
        <v>439</v>
      </c>
      <c r="I500" s="179" t="s">
        <v>2455</v>
      </c>
      <c r="J500" s="22">
        <v>4</v>
      </c>
      <c r="K500" s="23" t="s">
        <v>863</v>
      </c>
      <c r="L500" s="7" t="s">
        <v>843</v>
      </c>
      <c r="W500" s="182">
        <v>1</v>
      </c>
    </row>
    <row r="501" spans="1:24" ht="41.4" thickBot="1" x14ac:dyDescent="0.55000000000000004">
      <c r="A501" s="3">
        <v>14</v>
      </c>
      <c r="B501" s="163">
        <v>481</v>
      </c>
      <c r="C501" s="64">
        <v>2</v>
      </c>
      <c r="D501" s="20">
        <v>2.1</v>
      </c>
      <c r="E501" s="31" t="s">
        <v>859</v>
      </c>
      <c r="F501" s="31" t="s">
        <v>860</v>
      </c>
      <c r="G501" s="484"/>
      <c r="H501" s="178">
        <f t="shared" ref="H501:H510" si="19">+H500+1</f>
        <v>440</v>
      </c>
      <c r="I501" s="179" t="s">
        <v>2456</v>
      </c>
      <c r="J501" s="22">
        <v>9</v>
      </c>
      <c r="K501" s="23" t="s">
        <v>864</v>
      </c>
      <c r="L501" s="7" t="s">
        <v>843</v>
      </c>
      <c r="W501" s="182">
        <v>1</v>
      </c>
    </row>
    <row r="502" spans="1:24" ht="41.4" thickBot="1" x14ac:dyDescent="0.55000000000000004">
      <c r="A502" s="3">
        <v>15</v>
      </c>
      <c r="B502" s="163">
        <v>482</v>
      </c>
      <c r="C502" s="64">
        <v>2</v>
      </c>
      <c r="D502" s="20">
        <v>2.1</v>
      </c>
      <c r="E502" s="31" t="s">
        <v>859</v>
      </c>
      <c r="F502" s="36" t="s">
        <v>865</v>
      </c>
      <c r="G502" s="483" t="s">
        <v>866</v>
      </c>
      <c r="H502" s="178">
        <f t="shared" si="19"/>
        <v>441</v>
      </c>
      <c r="I502" s="179" t="s">
        <v>2457</v>
      </c>
      <c r="J502" s="38">
        <v>1</v>
      </c>
      <c r="K502" s="23" t="s">
        <v>867</v>
      </c>
      <c r="L502" s="7" t="s">
        <v>843</v>
      </c>
      <c r="W502" s="182">
        <v>1</v>
      </c>
    </row>
    <row r="503" spans="1:24" ht="61.8" thickBot="1" x14ac:dyDescent="0.55000000000000004">
      <c r="A503" s="3">
        <v>16</v>
      </c>
      <c r="B503" s="163">
        <v>483</v>
      </c>
      <c r="C503" s="64">
        <v>2</v>
      </c>
      <c r="D503" s="20">
        <v>2.1</v>
      </c>
      <c r="E503" s="31" t="s">
        <v>859</v>
      </c>
      <c r="F503" s="36" t="s">
        <v>865</v>
      </c>
      <c r="G503" s="492"/>
      <c r="H503" s="178">
        <f t="shared" si="19"/>
        <v>442</v>
      </c>
      <c r="I503" s="179" t="s">
        <v>2458</v>
      </c>
      <c r="J503" s="22">
        <v>1</v>
      </c>
      <c r="K503" s="23" t="s">
        <v>868</v>
      </c>
      <c r="L503" s="7" t="s">
        <v>843</v>
      </c>
      <c r="W503" s="182">
        <v>1</v>
      </c>
    </row>
    <row r="504" spans="1:24" ht="82.2" thickBot="1" x14ac:dyDescent="0.55000000000000004">
      <c r="A504" s="3">
        <v>17</v>
      </c>
      <c r="B504" s="163">
        <v>484</v>
      </c>
      <c r="C504" s="64">
        <v>2</v>
      </c>
      <c r="D504" s="20">
        <v>2.1</v>
      </c>
      <c r="E504" s="31" t="s">
        <v>859</v>
      </c>
      <c r="F504" s="36" t="s">
        <v>865</v>
      </c>
      <c r="G504" s="492"/>
      <c r="H504" s="178">
        <f t="shared" si="19"/>
        <v>443</v>
      </c>
      <c r="I504" s="179" t="s">
        <v>2459</v>
      </c>
      <c r="J504" s="38">
        <v>1</v>
      </c>
      <c r="K504" s="23" t="s">
        <v>869</v>
      </c>
      <c r="L504" s="7" t="s">
        <v>843</v>
      </c>
      <c r="W504" s="182">
        <v>1</v>
      </c>
    </row>
    <row r="505" spans="1:24" ht="41.4" thickBot="1" x14ac:dyDescent="0.55000000000000004">
      <c r="A505" s="3">
        <v>18</v>
      </c>
      <c r="B505" s="163">
        <v>485</v>
      </c>
      <c r="C505" s="64">
        <v>2</v>
      </c>
      <c r="D505" s="20">
        <v>2.1</v>
      </c>
      <c r="E505" s="31" t="s">
        <v>859</v>
      </c>
      <c r="F505" s="36" t="s">
        <v>865</v>
      </c>
      <c r="G505" s="492"/>
      <c r="H505" s="178">
        <f t="shared" si="19"/>
        <v>444</v>
      </c>
      <c r="I505" s="179" t="s">
        <v>2460</v>
      </c>
      <c r="J505" s="22">
        <v>4</v>
      </c>
      <c r="K505" s="23" t="s">
        <v>870</v>
      </c>
      <c r="L505" s="7" t="s">
        <v>843</v>
      </c>
      <c r="W505" s="182">
        <v>1</v>
      </c>
    </row>
    <row r="506" spans="1:24" ht="41.4" thickBot="1" x14ac:dyDescent="0.55000000000000004">
      <c r="A506" s="3">
        <v>19</v>
      </c>
      <c r="B506" s="163">
        <v>486</v>
      </c>
      <c r="C506" s="64">
        <v>2</v>
      </c>
      <c r="D506" s="20">
        <v>2.1</v>
      </c>
      <c r="E506" s="31" t="s">
        <v>859</v>
      </c>
      <c r="F506" s="36" t="s">
        <v>865</v>
      </c>
      <c r="G506" s="484"/>
      <c r="H506" s="178">
        <f t="shared" si="19"/>
        <v>445</v>
      </c>
      <c r="I506" s="179" t="s">
        <v>2461</v>
      </c>
      <c r="J506" s="38">
        <v>1</v>
      </c>
      <c r="K506" s="23" t="s">
        <v>871</v>
      </c>
      <c r="L506" s="7" t="s">
        <v>843</v>
      </c>
      <c r="W506" s="182">
        <v>1</v>
      </c>
    </row>
    <row r="507" spans="1:24" ht="61.8" thickBot="1" x14ac:dyDescent="0.55000000000000004">
      <c r="A507" s="3">
        <v>20</v>
      </c>
      <c r="B507" s="163">
        <v>487</v>
      </c>
      <c r="C507" s="64">
        <v>2</v>
      </c>
      <c r="D507" s="20">
        <v>2.1</v>
      </c>
      <c r="E507" s="31" t="s">
        <v>859</v>
      </c>
      <c r="F507" s="31" t="s">
        <v>872</v>
      </c>
      <c r="G507" s="483" t="s">
        <v>873</v>
      </c>
      <c r="H507" s="178">
        <f t="shared" si="19"/>
        <v>446</v>
      </c>
      <c r="I507" s="179" t="s">
        <v>2462</v>
      </c>
      <c r="J507" s="22">
        <v>4</v>
      </c>
      <c r="K507" s="23" t="s">
        <v>874</v>
      </c>
      <c r="L507" s="7" t="s">
        <v>843</v>
      </c>
      <c r="W507" s="182">
        <v>1</v>
      </c>
    </row>
    <row r="508" spans="1:24" ht="82.2" thickBot="1" x14ac:dyDescent="0.55000000000000004">
      <c r="A508" s="3">
        <v>21</v>
      </c>
      <c r="B508" s="163">
        <v>488</v>
      </c>
      <c r="C508" s="64">
        <v>2</v>
      </c>
      <c r="D508" s="20">
        <v>2.1</v>
      </c>
      <c r="E508" s="31" t="s">
        <v>859</v>
      </c>
      <c r="F508" s="31" t="s">
        <v>872</v>
      </c>
      <c r="G508" s="492"/>
      <c r="H508" s="178">
        <f t="shared" si="19"/>
        <v>447</v>
      </c>
      <c r="I508" s="179" t="s">
        <v>2463</v>
      </c>
      <c r="J508" s="22">
        <v>1</v>
      </c>
      <c r="K508" s="23" t="s">
        <v>875</v>
      </c>
      <c r="L508" s="7" t="s">
        <v>843</v>
      </c>
      <c r="W508" s="182">
        <v>1</v>
      </c>
    </row>
    <row r="509" spans="1:24" ht="41.4" thickBot="1" x14ac:dyDescent="0.55000000000000004">
      <c r="A509" s="3">
        <v>22</v>
      </c>
      <c r="B509" s="163">
        <v>489</v>
      </c>
      <c r="C509" s="64">
        <v>2</v>
      </c>
      <c r="D509" s="20">
        <v>2.1</v>
      </c>
      <c r="E509" s="31" t="s">
        <v>859</v>
      </c>
      <c r="F509" s="31" t="s">
        <v>872</v>
      </c>
      <c r="G509" s="492"/>
      <c r="H509" s="178">
        <f t="shared" si="19"/>
        <v>448</v>
      </c>
      <c r="I509" s="179" t="s">
        <v>2464</v>
      </c>
      <c r="J509" s="22">
        <v>20</v>
      </c>
      <c r="K509" s="23" t="s">
        <v>876</v>
      </c>
      <c r="L509" s="7" t="s">
        <v>843</v>
      </c>
      <c r="W509" s="182">
        <v>1</v>
      </c>
    </row>
    <row r="510" spans="1:24" ht="41.4" thickBot="1" x14ac:dyDescent="0.55000000000000004">
      <c r="A510" s="3">
        <v>23</v>
      </c>
      <c r="B510" s="163">
        <v>490</v>
      </c>
      <c r="C510" s="64">
        <v>2</v>
      </c>
      <c r="D510" s="20">
        <v>2.1</v>
      </c>
      <c r="E510" s="31" t="s">
        <v>859</v>
      </c>
      <c r="F510" s="31" t="s">
        <v>872</v>
      </c>
      <c r="G510" s="484"/>
      <c r="H510" s="178">
        <f t="shared" si="19"/>
        <v>449</v>
      </c>
      <c r="I510" s="179" t="s">
        <v>2465</v>
      </c>
      <c r="J510" s="22">
        <v>4</v>
      </c>
      <c r="K510" s="23" t="s">
        <v>877</v>
      </c>
      <c r="L510" s="7" t="s">
        <v>843</v>
      </c>
      <c r="W510" s="182">
        <v>1</v>
      </c>
    </row>
    <row r="511" spans="1:24" ht="26.4" thickBot="1" x14ac:dyDescent="0.55000000000000004">
      <c r="B511" s="163">
        <v>491</v>
      </c>
      <c r="G511" s="26" t="s">
        <v>878</v>
      </c>
      <c r="H511" s="27"/>
      <c r="I511" s="28"/>
      <c r="J511" s="29"/>
      <c r="K511" s="30"/>
      <c r="M511" s="173"/>
      <c r="N511" s="173"/>
      <c r="O511" s="173"/>
      <c r="P511" s="173"/>
      <c r="Q511" s="174"/>
      <c r="R511" s="175"/>
      <c r="S511" s="176">
        <v>3</v>
      </c>
      <c r="T511" s="175" t="s">
        <v>2013</v>
      </c>
      <c r="U511" s="176"/>
      <c r="V511" s="175"/>
      <c r="W511" s="177">
        <f>SUM(W512:W527)</f>
        <v>16</v>
      </c>
      <c r="X511" s="175" t="s">
        <v>2015</v>
      </c>
    </row>
    <row r="512" spans="1:24" ht="41.4" thickBot="1" x14ac:dyDescent="0.55000000000000004">
      <c r="A512" s="3">
        <v>24</v>
      </c>
      <c r="B512" s="163">
        <v>492</v>
      </c>
      <c r="C512" s="64">
        <v>2</v>
      </c>
      <c r="D512" s="20">
        <v>2.1</v>
      </c>
      <c r="E512" s="21" t="s">
        <v>879</v>
      </c>
      <c r="F512" s="21" t="s">
        <v>880</v>
      </c>
      <c r="G512" s="483" t="s">
        <v>881</v>
      </c>
      <c r="H512" s="178">
        <f>+H510+1</f>
        <v>450</v>
      </c>
      <c r="I512" s="179" t="s">
        <v>2466</v>
      </c>
      <c r="J512" s="65">
        <v>1</v>
      </c>
      <c r="K512" s="66" t="s">
        <v>882</v>
      </c>
      <c r="L512" s="7" t="s">
        <v>843</v>
      </c>
      <c r="W512" s="182">
        <v>1</v>
      </c>
    </row>
    <row r="513" spans="1:24" ht="41.4" thickBot="1" x14ac:dyDescent="0.55000000000000004">
      <c r="A513" s="3">
        <v>25</v>
      </c>
      <c r="B513" s="163">
        <v>493</v>
      </c>
      <c r="C513" s="64">
        <v>2</v>
      </c>
      <c r="D513" s="20">
        <v>2.1</v>
      </c>
      <c r="E513" s="21" t="s">
        <v>879</v>
      </c>
      <c r="F513" s="21" t="s">
        <v>880</v>
      </c>
      <c r="G513" s="492"/>
      <c r="H513" s="178">
        <f>+H512+1</f>
        <v>451</v>
      </c>
      <c r="I513" s="179" t="s">
        <v>2467</v>
      </c>
      <c r="J513" s="38">
        <v>1</v>
      </c>
      <c r="K513" s="23" t="s">
        <v>883</v>
      </c>
      <c r="L513" s="7" t="s">
        <v>843</v>
      </c>
      <c r="W513" s="182">
        <v>1</v>
      </c>
    </row>
    <row r="514" spans="1:24" ht="41.4" thickBot="1" x14ac:dyDescent="0.55000000000000004">
      <c r="A514" s="3">
        <v>26</v>
      </c>
      <c r="B514" s="163">
        <v>494</v>
      </c>
      <c r="C514" s="64">
        <v>2</v>
      </c>
      <c r="D514" s="20">
        <v>2.1</v>
      </c>
      <c r="E514" s="21" t="s">
        <v>879</v>
      </c>
      <c r="F514" s="21" t="s">
        <v>880</v>
      </c>
      <c r="G514" s="492"/>
      <c r="H514" s="178">
        <f t="shared" ref="H514:H527" si="20">+H513+1</f>
        <v>452</v>
      </c>
      <c r="I514" s="179" t="s">
        <v>2468</v>
      </c>
      <c r="J514" s="38">
        <v>1</v>
      </c>
      <c r="K514" s="23" t="s">
        <v>884</v>
      </c>
      <c r="L514" s="7" t="s">
        <v>843</v>
      </c>
      <c r="W514" s="182">
        <v>1</v>
      </c>
    </row>
    <row r="515" spans="1:24" ht="41.4" thickBot="1" x14ac:dyDescent="0.55000000000000004">
      <c r="A515" s="3">
        <v>27</v>
      </c>
      <c r="B515" s="163">
        <v>495</v>
      </c>
      <c r="C515" s="64">
        <v>2</v>
      </c>
      <c r="D515" s="20">
        <v>2.1</v>
      </c>
      <c r="E515" s="21" t="s">
        <v>879</v>
      </c>
      <c r="F515" s="21" t="s">
        <v>880</v>
      </c>
      <c r="G515" s="492"/>
      <c r="H515" s="178">
        <f t="shared" si="20"/>
        <v>453</v>
      </c>
      <c r="I515" s="179" t="s">
        <v>2469</v>
      </c>
      <c r="J515" s="38">
        <v>1</v>
      </c>
      <c r="K515" s="23" t="s">
        <v>885</v>
      </c>
      <c r="L515" s="7" t="s">
        <v>843</v>
      </c>
      <c r="W515" s="182">
        <v>1</v>
      </c>
    </row>
    <row r="516" spans="1:24" ht="41.4" thickBot="1" x14ac:dyDescent="0.55000000000000004">
      <c r="A516" s="3">
        <v>28</v>
      </c>
      <c r="B516" s="163">
        <v>496</v>
      </c>
      <c r="C516" s="64">
        <v>2</v>
      </c>
      <c r="D516" s="20">
        <v>2.1</v>
      </c>
      <c r="E516" s="21" t="s">
        <v>879</v>
      </c>
      <c r="F516" s="21" t="s">
        <v>880</v>
      </c>
      <c r="G516" s="492"/>
      <c r="H516" s="178">
        <f t="shared" si="20"/>
        <v>454</v>
      </c>
      <c r="I516" s="179" t="s">
        <v>2470</v>
      </c>
      <c r="J516" s="38">
        <v>1</v>
      </c>
      <c r="K516" s="23" t="s">
        <v>886</v>
      </c>
      <c r="L516" s="7" t="s">
        <v>843</v>
      </c>
      <c r="W516" s="182">
        <v>1</v>
      </c>
    </row>
    <row r="517" spans="1:24" ht="41.4" thickBot="1" x14ac:dyDescent="0.55000000000000004">
      <c r="A517" s="3">
        <v>29</v>
      </c>
      <c r="B517" s="163">
        <v>497</v>
      </c>
      <c r="C517" s="64">
        <v>2</v>
      </c>
      <c r="D517" s="20">
        <v>2.1</v>
      </c>
      <c r="E517" s="21" t="s">
        <v>879</v>
      </c>
      <c r="F517" s="21" t="s">
        <v>880</v>
      </c>
      <c r="G517" s="492"/>
      <c r="H517" s="178">
        <f t="shared" si="20"/>
        <v>455</v>
      </c>
      <c r="I517" s="179" t="s">
        <v>2471</v>
      </c>
      <c r="J517" s="22">
        <v>1</v>
      </c>
      <c r="K517" s="23" t="s">
        <v>887</v>
      </c>
      <c r="L517" s="7" t="s">
        <v>843</v>
      </c>
      <c r="W517" s="182">
        <v>1</v>
      </c>
    </row>
    <row r="518" spans="1:24" ht="41.4" thickBot="1" x14ac:dyDescent="0.55000000000000004">
      <c r="A518" s="3">
        <v>30</v>
      </c>
      <c r="B518" s="163">
        <v>498</v>
      </c>
      <c r="C518" s="64">
        <v>2</v>
      </c>
      <c r="D518" s="20">
        <v>2.1</v>
      </c>
      <c r="E518" s="21" t="s">
        <v>879</v>
      </c>
      <c r="F518" s="21" t="s">
        <v>880</v>
      </c>
      <c r="G518" s="492"/>
      <c r="H518" s="178">
        <f t="shared" si="20"/>
        <v>456</v>
      </c>
      <c r="I518" s="179" t="s">
        <v>2472</v>
      </c>
      <c r="J518" s="22">
        <v>4</v>
      </c>
      <c r="K518" s="23" t="s">
        <v>888</v>
      </c>
      <c r="L518" s="7" t="s">
        <v>843</v>
      </c>
      <c r="W518" s="182">
        <v>1</v>
      </c>
    </row>
    <row r="519" spans="1:24" ht="61.8" thickBot="1" x14ac:dyDescent="0.55000000000000004">
      <c r="A519" s="3">
        <v>31</v>
      </c>
      <c r="B519" s="163">
        <v>499</v>
      </c>
      <c r="C519" s="64">
        <v>2</v>
      </c>
      <c r="D519" s="20">
        <v>2.1</v>
      </c>
      <c r="E519" s="21" t="s">
        <v>879</v>
      </c>
      <c r="F519" s="21" t="s">
        <v>880</v>
      </c>
      <c r="G519" s="484"/>
      <c r="H519" s="178">
        <f t="shared" si="20"/>
        <v>457</v>
      </c>
      <c r="I519" s="179" t="s">
        <v>2473</v>
      </c>
      <c r="J519" s="22">
        <v>4</v>
      </c>
      <c r="K519" s="23" t="s">
        <v>889</v>
      </c>
      <c r="L519" s="7" t="s">
        <v>843</v>
      </c>
      <c r="W519" s="182">
        <v>1</v>
      </c>
    </row>
    <row r="520" spans="1:24" ht="41.4" thickBot="1" x14ac:dyDescent="0.55000000000000004">
      <c r="A520" s="3">
        <v>32</v>
      </c>
      <c r="B520" s="163">
        <v>500</v>
      </c>
      <c r="C520" s="64">
        <v>2</v>
      </c>
      <c r="D520" s="20">
        <v>2.1</v>
      </c>
      <c r="E520" s="21" t="s">
        <v>879</v>
      </c>
      <c r="F520" s="36" t="s">
        <v>890</v>
      </c>
      <c r="G520" s="483" t="s">
        <v>891</v>
      </c>
      <c r="H520" s="178">
        <f t="shared" si="20"/>
        <v>458</v>
      </c>
      <c r="I520" s="179" t="s">
        <v>2474</v>
      </c>
      <c r="J520" s="22">
        <v>350</v>
      </c>
      <c r="K520" s="23" t="s">
        <v>892</v>
      </c>
      <c r="L520" s="7" t="s">
        <v>843</v>
      </c>
      <c r="W520" s="182">
        <v>1</v>
      </c>
    </row>
    <row r="521" spans="1:24" ht="41.4" thickBot="1" x14ac:dyDescent="0.55000000000000004">
      <c r="A521" s="3">
        <v>33</v>
      </c>
      <c r="B521" s="163">
        <v>501</v>
      </c>
      <c r="C521" s="64">
        <v>2</v>
      </c>
      <c r="D521" s="20">
        <v>2.1</v>
      </c>
      <c r="E521" s="21" t="s">
        <v>879</v>
      </c>
      <c r="F521" s="36" t="s">
        <v>890</v>
      </c>
      <c r="G521" s="492"/>
      <c r="H521" s="178">
        <f t="shared" si="20"/>
        <v>459</v>
      </c>
      <c r="I521" s="179" t="s">
        <v>2475</v>
      </c>
      <c r="J521" s="22">
        <v>350</v>
      </c>
      <c r="K521" s="23" t="s">
        <v>893</v>
      </c>
      <c r="L521" s="7" t="s">
        <v>843</v>
      </c>
      <c r="W521" s="182">
        <v>1</v>
      </c>
    </row>
    <row r="522" spans="1:24" ht="41.4" thickBot="1" x14ac:dyDescent="0.55000000000000004">
      <c r="A522" s="3">
        <v>34</v>
      </c>
      <c r="B522" s="163">
        <v>502</v>
      </c>
      <c r="C522" s="64">
        <v>2</v>
      </c>
      <c r="D522" s="20">
        <v>2.1</v>
      </c>
      <c r="E522" s="21" t="s">
        <v>879</v>
      </c>
      <c r="F522" s="36" t="s">
        <v>890</v>
      </c>
      <c r="G522" s="492"/>
      <c r="H522" s="178">
        <f t="shared" si="20"/>
        <v>460</v>
      </c>
      <c r="I522" s="179" t="s">
        <v>2476</v>
      </c>
      <c r="J522" s="22">
        <v>350</v>
      </c>
      <c r="K522" s="23" t="s">
        <v>894</v>
      </c>
      <c r="L522" s="7" t="s">
        <v>843</v>
      </c>
      <c r="W522" s="182">
        <v>1</v>
      </c>
    </row>
    <row r="523" spans="1:24" ht="82.2" thickBot="1" x14ac:dyDescent="0.55000000000000004">
      <c r="A523" s="3">
        <v>35</v>
      </c>
      <c r="B523" s="163">
        <v>503</v>
      </c>
      <c r="C523" s="64">
        <v>2</v>
      </c>
      <c r="D523" s="20">
        <v>2.1</v>
      </c>
      <c r="E523" s="21" t="s">
        <v>879</v>
      </c>
      <c r="F523" s="36" t="s">
        <v>890</v>
      </c>
      <c r="G523" s="492"/>
      <c r="H523" s="178">
        <f t="shared" si="20"/>
        <v>461</v>
      </c>
      <c r="I523" s="179" t="s">
        <v>2477</v>
      </c>
      <c r="J523" s="22">
        <v>10</v>
      </c>
      <c r="K523" s="23" t="s">
        <v>895</v>
      </c>
      <c r="L523" s="7" t="s">
        <v>843</v>
      </c>
      <c r="W523" s="182">
        <v>1</v>
      </c>
    </row>
    <row r="524" spans="1:24" ht="61.8" thickBot="1" x14ac:dyDescent="0.55000000000000004">
      <c r="A524" s="3">
        <v>36</v>
      </c>
      <c r="B524" s="163">
        <v>504</v>
      </c>
      <c r="C524" s="64">
        <v>2</v>
      </c>
      <c r="D524" s="20">
        <v>2.1</v>
      </c>
      <c r="E524" s="21" t="s">
        <v>879</v>
      </c>
      <c r="F524" s="36" t="s">
        <v>890</v>
      </c>
      <c r="G524" s="492"/>
      <c r="H524" s="178">
        <f t="shared" si="20"/>
        <v>462</v>
      </c>
      <c r="I524" s="179" t="s">
        <v>2478</v>
      </c>
      <c r="J524" s="48">
        <v>350</v>
      </c>
      <c r="K524" s="49" t="s">
        <v>896</v>
      </c>
      <c r="L524" s="7" t="s">
        <v>843</v>
      </c>
      <c r="W524" s="182">
        <v>1</v>
      </c>
    </row>
    <row r="525" spans="1:24" ht="41.4" thickBot="1" x14ac:dyDescent="0.55000000000000004">
      <c r="B525" s="163"/>
      <c r="C525" s="64">
        <v>2</v>
      </c>
      <c r="D525" s="20">
        <v>2.1</v>
      </c>
      <c r="E525" s="21" t="s">
        <v>879</v>
      </c>
      <c r="F525" s="21" t="s">
        <v>897</v>
      </c>
      <c r="G525" s="493" t="s">
        <v>898</v>
      </c>
      <c r="H525" s="192">
        <f t="shared" si="20"/>
        <v>463</v>
      </c>
      <c r="I525" s="179" t="s">
        <v>2479</v>
      </c>
      <c r="J525" s="192">
        <v>1</v>
      </c>
      <c r="K525" s="196" t="s">
        <v>899</v>
      </c>
      <c r="L525" s="7" t="s">
        <v>843</v>
      </c>
      <c r="W525" s="182">
        <v>1</v>
      </c>
    </row>
    <row r="526" spans="1:24" ht="41.4" thickBot="1" x14ac:dyDescent="0.55000000000000004">
      <c r="B526" s="163"/>
      <c r="C526" s="64">
        <v>2</v>
      </c>
      <c r="D526" s="20">
        <v>2.1</v>
      </c>
      <c r="E526" s="21" t="s">
        <v>879</v>
      </c>
      <c r="F526" s="21" t="s">
        <v>897</v>
      </c>
      <c r="G526" s="493"/>
      <c r="H526" s="192">
        <f t="shared" si="20"/>
        <v>464</v>
      </c>
      <c r="I526" s="179" t="s">
        <v>2480</v>
      </c>
      <c r="J526" s="192">
        <v>40</v>
      </c>
      <c r="K526" s="196" t="s">
        <v>900</v>
      </c>
      <c r="L526" s="7" t="s">
        <v>843</v>
      </c>
      <c r="W526" s="182">
        <v>1</v>
      </c>
    </row>
    <row r="527" spans="1:24" ht="41.4" thickBot="1" x14ac:dyDescent="0.55000000000000004">
      <c r="B527" s="163"/>
      <c r="C527" s="64">
        <v>2</v>
      </c>
      <c r="D527" s="20">
        <v>2.1</v>
      </c>
      <c r="E527" s="21" t="s">
        <v>879</v>
      </c>
      <c r="F527" s="21" t="s">
        <v>897</v>
      </c>
      <c r="G527" s="493"/>
      <c r="H527" s="192">
        <f t="shared" si="20"/>
        <v>465</v>
      </c>
      <c r="I527" s="179" t="s">
        <v>2481</v>
      </c>
      <c r="J527" s="192">
        <v>4</v>
      </c>
      <c r="K527" s="196" t="s">
        <v>901</v>
      </c>
      <c r="L527" s="7" t="s">
        <v>843</v>
      </c>
      <c r="W527" s="182">
        <v>1</v>
      </c>
    </row>
    <row r="528" spans="1:24" ht="26.4" thickBot="1" x14ac:dyDescent="0.55000000000000004">
      <c r="B528" s="163">
        <v>505</v>
      </c>
      <c r="G528" s="67" t="s">
        <v>902</v>
      </c>
      <c r="H528" s="27"/>
      <c r="I528" s="68"/>
      <c r="J528" s="18"/>
      <c r="K528" s="19"/>
      <c r="M528" s="173"/>
      <c r="N528" s="173"/>
      <c r="O528" s="173"/>
      <c r="P528" s="173"/>
      <c r="Q528" s="174"/>
      <c r="R528" s="175"/>
      <c r="S528" s="176">
        <v>2</v>
      </c>
      <c r="T528" s="175" t="s">
        <v>2013</v>
      </c>
      <c r="U528" s="176"/>
      <c r="V528" s="175"/>
      <c r="W528" s="177">
        <f>SUM(W529:W535)</f>
        <v>7</v>
      </c>
      <c r="X528" s="175" t="s">
        <v>2015</v>
      </c>
    </row>
    <row r="529" spans="1:24" ht="61.8" thickBot="1" x14ac:dyDescent="0.55000000000000004">
      <c r="A529" s="3">
        <v>37</v>
      </c>
      <c r="B529" s="163">
        <v>506</v>
      </c>
      <c r="C529" s="64">
        <v>2</v>
      </c>
      <c r="D529" s="20">
        <v>2.1</v>
      </c>
      <c r="E529" s="31" t="s">
        <v>903</v>
      </c>
      <c r="F529" s="31" t="s">
        <v>904</v>
      </c>
      <c r="G529" s="483" t="s">
        <v>905</v>
      </c>
      <c r="H529" s="178">
        <f>+H527+1</f>
        <v>466</v>
      </c>
      <c r="I529" s="179" t="s">
        <v>2482</v>
      </c>
      <c r="J529" s="65">
        <v>3</v>
      </c>
      <c r="K529" s="66" t="s">
        <v>906</v>
      </c>
      <c r="L529" s="7" t="s">
        <v>843</v>
      </c>
      <c r="W529" s="182">
        <v>1</v>
      </c>
    </row>
    <row r="530" spans="1:24" ht="41.4" thickBot="1" x14ac:dyDescent="0.55000000000000004">
      <c r="A530" s="3">
        <v>38</v>
      </c>
      <c r="B530" s="163">
        <v>507</v>
      </c>
      <c r="C530" s="64">
        <v>2</v>
      </c>
      <c r="D530" s="20">
        <v>2.1</v>
      </c>
      <c r="E530" s="31" t="s">
        <v>903</v>
      </c>
      <c r="F530" s="31" t="s">
        <v>904</v>
      </c>
      <c r="G530" s="492"/>
      <c r="H530" s="178">
        <f t="shared" ref="H530:H535" si="21">+H529+1</f>
        <v>467</v>
      </c>
      <c r="I530" s="179" t="s">
        <v>2483</v>
      </c>
      <c r="J530" s="38">
        <v>1</v>
      </c>
      <c r="K530" s="23" t="s">
        <v>907</v>
      </c>
      <c r="L530" s="7" t="s">
        <v>843</v>
      </c>
      <c r="W530" s="182">
        <v>1</v>
      </c>
    </row>
    <row r="531" spans="1:24" ht="61.8" thickBot="1" x14ac:dyDescent="0.55000000000000004">
      <c r="A531" s="3">
        <v>39</v>
      </c>
      <c r="B531" s="163">
        <v>508</v>
      </c>
      <c r="C531" s="64">
        <v>2</v>
      </c>
      <c r="D531" s="20">
        <v>2.1</v>
      </c>
      <c r="E531" s="31" t="s">
        <v>903</v>
      </c>
      <c r="F531" s="31" t="s">
        <v>904</v>
      </c>
      <c r="G531" s="492"/>
      <c r="H531" s="178">
        <f t="shared" si="21"/>
        <v>468</v>
      </c>
      <c r="I531" s="179" t="s">
        <v>2484</v>
      </c>
      <c r="J531" s="22">
        <v>1</v>
      </c>
      <c r="K531" s="23" t="s">
        <v>908</v>
      </c>
      <c r="L531" s="7" t="s">
        <v>843</v>
      </c>
      <c r="W531" s="182">
        <v>1</v>
      </c>
    </row>
    <row r="532" spans="1:24" ht="61.8" thickBot="1" x14ac:dyDescent="0.55000000000000004">
      <c r="A532" s="3">
        <v>40</v>
      </c>
      <c r="B532" s="163">
        <v>509</v>
      </c>
      <c r="C532" s="64">
        <v>2</v>
      </c>
      <c r="D532" s="20">
        <v>2.1</v>
      </c>
      <c r="E532" s="31" t="s">
        <v>903</v>
      </c>
      <c r="F532" s="31" t="s">
        <v>904</v>
      </c>
      <c r="G532" s="484"/>
      <c r="H532" s="178">
        <f t="shared" si="21"/>
        <v>469</v>
      </c>
      <c r="I532" s="179" t="s">
        <v>2485</v>
      </c>
      <c r="J532" s="38">
        <v>1</v>
      </c>
      <c r="K532" s="23" t="s">
        <v>909</v>
      </c>
      <c r="L532" s="7" t="s">
        <v>843</v>
      </c>
      <c r="W532" s="182">
        <v>1</v>
      </c>
    </row>
    <row r="533" spans="1:24" ht="61.8" thickBot="1" x14ac:dyDescent="0.55000000000000004">
      <c r="A533" s="3">
        <v>41</v>
      </c>
      <c r="B533" s="163">
        <v>510</v>
      </c>
      <c r="C533" s="64">
        <v>2</v>
      </c>
      <c r="D533" s="20">
        <v>2.1</v>
      </c>
      <c r="E533" s="31" t="s">
        <v>903</v>
      </c>
      <c r="F533" s="36" t="s">
        <v>910</v>
      </c>
      <c r="G533" s="483" t="s">
        <v>911</v>
      </c>
      <c r="H533" s="178">
        <f t="shared" si="21"/>
        <v>470</v>
      </c>
      <c r="I533" s="179" t="s">
        <v>2486</v>
      </c>
      <c r="J533" s="38">
        <v>1</v>
      </c>
      <c r="K533" s="23" t="s">
        <v>912</v>
      </c>
      <c r="L533" s="7" t="s">
        <v>843</v>
      </c>
      <c r="W533" s="182">
        <v>1</v>
      </c>
    </row>
    <row r="534" spans="1:24" ht="41.4" thickBot="1" x14ac:dyDescent="0.55000000000000004">
      <c r="A534" s="3">
        <v>42</v>
      </c>
      <c r="B534" s="163">
        <v>511</v>
      </c>
      <c r="C534" s="64">
        <v>2</v>
      </c>
      <c r="D534" s="20">
        <v>2.1</v>
      </c>
      <c r="E534" s="31" t="s">
        <v>903</v>
      </c>
      <c r="F534" s="36" t="s">
        <v>910</v>
      </c>
      <c r="G534" s="492"/>
      <c r="H534" s="178">
        <f t="shared" si="21"/>
        <v>471</v>
      </c>
      <c r="I534" s="179" t="s">
        <v>2487</v>
      </c>
      <c r="J534" s="22">
        <v>4</v>
      </c>
      <c r="K534" s="23" t="s">
        <v>913</v>
      </c>
      <c r="L534" s="7" t="s">
        <v>843</v>
      </c>
      <c r="W534" s="182">
        <v>1</v>
      </c>
    </row>
    <row r="535" spans="1:24" ht="61.8" thickBot="1" x14ac:dyDescent="0.55000000000000004">
      <c r="A535" s="3">
        <v>43</v>
      </c>
      <c r="B535" s="163">
        <v>512</v>
      </c>
      <c r="C535" s="64">
        <v>2</v>
      </c>
      <c r="D535" s="20">
        <v>2.1</v>
      </c>
      <c r="E535" s="31" t="s">
        <v>903</v>
      </c>
      <c r="F535" s="36" t="s">
        <v>910</v>
      </c>
      <c r="G535" s="484"/>
      <c r="H535" s="178">
        <f t="shared" si="21"/>
        <v>472</v>
      </c>
      <c r="I535" s="179" t="s">
        <v>2488</v>
      </c>
      <c r="J535" s="22">
        <v>2</v>
      </c>
      <c r="K535" s="23" t="s">
        <v>914</v>
      </c>
      <c r="L535" s="7" t="s">
        <v>843</v>
      </c>
      <c r="W535" s="182">
        <v>1</v>
      </c>
    </row>
    <row r="536" spans="1:24" ht="26.4" thickBot="1" x14ac:dyDescent="0.55000000000000004">
      <c r="B536" s="163">
        <v>513</v>
      </c>
      <c r="G536" s="13" t="s">
        <v>915</v>
      </c>
      <c r="H536" s="14"/>
      <c r="I536" s="14"/>
      <c r="J536" s="14"/>
      <c r="K536" s="46"/>
      <c r="M536" s="168"/>
      <c r="N536" s="168"/>
      <c r="O536" s="168"/>
      <c r="P536" s="168"/>
      <c r="Q536" s="169">
        <v>4</v>
      </c>
      <c r="R536" s="170" t="s">
        <v>2012</v>
      </c>
      <c r="S536" s="184">
        <f>SUM(S537:S576)</f>
        <v>8</v>
      </c>
      <c r="T536" s="170" t="s">
        <v>2013</v>
      </c>
      <c r="U536" s="171">
        <v>5</v>
      </c>
      <c r="V536" s="170" t="s">
        <v>2014</v>
      </c>
      <c r="W536" s="184">
        <f>SUM(W537:W576)/2</f>
        <v>36</v>
      </c>
      <c r="X536" s="170" t="s">
        <v>2015</v>
      </c>
    </row>
    <row r="537" spans="1:24" ht="26.4" thickBot="1" x14ac:dyDescent="0.55000000000000004">
      <c r="B537" s="163">
        <v>514</v>
      </c>
      <c r="G537" s="26" t="s">
        <v>916</v>
      </c>
      <c r="H537" s="33"/>
      <c r="I537" s="28"/>
      <c r="J537" s="29"/>
      <c r="K537" s="30"/>
      <c r="M537" s="173"/>
      <c r="N537" s="173"/>
      <c r="O537" s="173"/>
      <c r="P537" s="173"/>
      <c r="Q537" s="174"/>
      <c r="R537" s="175"/>
      <c r="S537" s="176">
        <v>3</v>
      </c>
      <c r="T537" s="175" t="s">
        <v>2013</v>
      </c>
      <c r="U537" s="176"/>
      <c r="V537" s="175"/>
      <c r="W537" s="177">
        <f>SUM(W538:W552)</f>
        <v>15</v>
      </c>
      <c r="X537" s="175" t="s">
        <v>2015</v>
      </c>
    </row>
    <row r="538" spans="1:24" ht="41.4" thickBot="1" x14ac:dyDescent="0.55000000000000004">
      <c r="A538" s="3">
        <v>44</v>
      </c>
      <c r="B538" s="163">
        <v>515</v>
      </c>
      <c r="C538" s="64">
        <v>2</v>
      </c>
      <c r="D538" s="34">
        <v>2.2000000000000002</v>
      </c>
      <c r="E538" s="21" t="s">
        <v>917</v>
      </c>
      <c r="F538" s="21" t="s">
        <v>918</v>
      </c>
      <c r="G538" s="483" t="s">
        <v>919</v>
      </c>
      <c r="H538" s="178">
        <f>+H535+1</f>
        <v>473</v>
      </c>
      <c r="I538" s="179" t="s">
        <v>2489</v>
      </c>
      <c r="J538" s="22">
        <v>1</v>
      </c>
      <c r="K538" s="23" t="s">
        <v>920</v>
      </c>
      <c r="L538" s="7" t="s">
        <v>843</v>
      </c>
      <c r="W538" s="182">
        <v>1</v>
      </c>
    </row>
    <row r="539" spans="1:24" ht="41.4" thickBot="1" x14ac:dyDescent="0.55000000000000004">
      <c r="A539" s="3">
        <v>45</v>
      </c>
      <c r="B539" s="163">
        <v>516</v>
      </c>
      <c r="C539" s="64">
        <v>2</v>
      </c>
      <c r="D539" s="34">
        <v>2.2000000000000002</v>
      </c>
      <c r="E539" s="21" t="s">
        <v>917</v>
      </c>
      <c r="F539" s="21" t="s">
        <v>918</v>
      </c>
      <c r="G539" s="492"/>
      <c r="H539" s="178">
        <f>+H538+1</f>
        <v>474</v>
      </c>
      <c r="I539" s="179" t="s">
        <v>2490</v>
      </c>
      <c r="J539" s="22">
        <v>4</v>
      </c>
      <c r="K539" s="23" t="s">
        <v>921</v>
      </c>
      <c r="L539" s="7" t="s">
        <v>843</v>
      </c>
      <c r="W539" s="182">
        <v>1</v>
      </c>
    </row>
    <row r="540" spans="1:24" ht="41.4" thickBot="1" x14ac:dyDescent="0.55000000000000004">
      <c r="A540" s="3">
        <v>46</v>
      </c>
      <c r="B540" s="163">
        <v>517</v>
      </c>
      <c r="C540" s="64">
        <v>2</v>
      </c>
      <c r="D540" s="34">
        <v>2.2000000000000002</v>
      </c>
      <c r="E540" s="21" t="s">
        <v>917</v>
      </c>
      <c r="F540" s="21" t="s">
        <v>918</v>
      </c>
      <c r="G540" s="492"/>
      <c r="H540" s="178">
        <f t="shared" ref="H540:H552" si="22">+H539+1</f>
        <v>475</v>
      </c>
      <c r="I540" s="179" t="s">
        <v>2491</v>
      </c>
      <c r="J540" s="22">
        <v>40</v>
      </c>
      <c r="K540" s="23" t="s">
        <v>922</v>
      </c>
      <c r="L540" s="7" t="s">
        <v>843</v>
      </c>
      <c r="W540" s="182">
        <v>1</v>
      </c>
    </row>
    <row r="541" spans="1:24" ht="61.8" thickBot="1" x14ac:dyDescent="0.55000000000000004">
      <c r="A541" s="3">
        <v>47</v>
      </c>
      <c r="B541" s="163">
        <v>518</v>
      </c>
      <c r="C541" s="64">
        <v>2</v>
      </c>
      <c r="D541" s="34">
        <v>2.2000000000000002</v>
      </c>
      <c r="E541" s="21" t="s">
        <v>917</v>
      </c>
      <c r="F541" s="21" t="s">
        <v>918</v>
      </c>
      <c r="G541" s="492"/>
      <c r="H541" s="178">
        <f t="shared" si="22"/>
        <v>476</v>
      </c>
      <c r="I541" s="179" t="s">
        <v>2492</v>
      </c>
      <c r="J541" s="22">
        <v>400</v>
      </c>
      <c r="K541" s="23" t="s">
        <v>923</v>
      </c>
      <c r="L541" s="7" t="s">
        <v>843</v>
      </c>
      <c r="W541" s="182">
        <v>1</v>
      </c>
    </row>
    <row r="542" spans="1:24" ht="41.4" thickBot="1" x14ac:dyDescent="0.55000000000000004">
      <c r="A542" s="3">
        <v>48</v>
      </c>
      <c r="B542" s="163">
        <v>519</v>
      </c>
      <c r="C542" s="64">
        <v>2</v>
      </c>
      <c r="D542" s="34">
        <v>2.2000000000000002</v>
      </c>
      <c r="E542" s="21" t="s">
        <v>917</v>
      </c>
      <c r="F542" s="21" t="s">
        <v>918</v>
      </c>
      <c r="G542" s="492"/>
      <c r="H542" s="178">
        <f t="shared" si="22"/>
        <v>477</v>
      </c>
      <c r="I542" s="179" t="s">
        <v>2493</v>
      </c>
      <c r="J542" s="38">
        <v>1</v>
      </c>
      <c r="K542" s="23" t="s">
        <v>924</v>
      </c>
      <c r="L542" s="7" t="s">
        <v>843</v>
      </c>
      <c r="W542" s="182">
        <v>1</v>
      </c>
    </row>
    <row r="543" spans="1:24" ht="61.8" thickBot="1" x14ac:dyDescent="0.55000000000000004">
      <c r="A543" s="3">
        <v>49</v>
      </c>
      <c r="B543" s="163">
        <v>520</v>
      </c>
      <c r="C543" s="64">
        <v>2</v>
      </c>
      <c r="D543" s="34">
        <v>2.2000000000000002</v>
      </c>
      <c r="E543" s="21" t="s">
        <v>917</v>
      </c>
      <c r="F543" s="21" t="s">
        <v>918</v>
      </c>
      <c r="G543" s="492"/>
      <c r="H543" s="178">
        <f t="shared" si="22"/>
        <v>478</v>
      </c>
      <c r="I543" s="179" t="s">
        <v>2494</v>
      </c>
      <c r="J543" s="22">
        <v>200</v>
      </c>
      <c r="K543" s="23" t="s">
        <v>925</v>
      </c>
      <c r="L543" s="7" t="s">
        <v>843</v>
      </c>
      <c r="W543" s="182">
        <v>1</v>
      </c>
    </row>
    <row r="544" spans="1:24" ht="41.4" thickBot="1" x14ac:dyDescent="0.55000000000000004">
      <c r="A544" s="3">
        <v>50</v>
      </c>
      <c r="B544" s="163">
        <v>521</v>
      </c>
      <c r="C544" s="64">
        <v>2</v>
      </c>
      <c r="D544" s="34">
        <v>2.2000000000000002</v>
      </c>
      <c r="E544" s="21" t="s">
        <v>917</v>
      </c>
      <c r="F544" s="21" t="s">
        <v>918</v>
      </c>
      <c r="G544" s="492"/>
      <c r="H544" s="178">
        <f t="shared" si="22"/>
        <v>479</v>
      </c>
      <c r="I544" s="179" t="s">
        <v>2495</v>
      </c>
      <c r="J544" s="22">
        <v>6</v>
      </c>
      <c r="K544" s="23" t="s">
        <v>926</v>
      </c>
      <c r="L544" s="7" t="s">
        <v>843</v>
      </c>
      <c r="W544" s="182">
        <v>1</v>
      </c>
    </row>
    <row r="545" spans="1:24" ht="41.4" thickBot="1" x14ac:dyDescent="0.55000000000000004">
      <c r="A545" s="3">
        <v>51</v>
      </c>
      <c r="B545" s="163">
        <v>522</v>
      </c>
      <c r="C545" s="64">
        <v>2</v>
      </c>
      <c r="D545" s="34">
        <v>2.2000000000000002</v>
      </c>
      <c r="E545" s="21" t="s">
        <v>917</v>
      </c>
      <c r="F545" s="21" t="s">
        <v>918</v>
      </c>
      <c r="G545" s="484"/>
      <c r="H545" s="178">
        <f t="shared" si="22"/>
        <v>480</v>
      </c>
      <c r="I545" s="179" t="s">
        <v>2496</v>
      </c>
      <c r="J545" s="22">
        <v>3</v>
      </c>
      <c r="K545" s="23" t="s">
        <v>927</v>
      </c>
      <c r="L545" s="7" t="s">
        <v>843</v>
      </c>
      <c r="W545" s="182">
        <v>1</v>
      </c>
    </row>
    <row r="546" spans="1:24" ht="41.4" thickBot="1" x14ac:dyDescent="0.55000000000000004">
      <c r="A546" s="3">
        <v>52</v>
      </c>
      <c r="B546" s="163">
        <v>523</v>
      </c>
      <c r="C546" s="64">
        <v>2</v>
      </c>
      <c r="D546" s="34">
        <v>2.2000000000000002</v>
      </c>
      <c r="E546" s="21" t="s">
        <v>917</v>
      </c>
      <c r="F546" s="36" t="s">
        <v>928</v>
      </c>
      <c r="G546" s="483" t="s">
        <v>929</v>
      </c>
      <c r="H546" s="178">
        <f t="shared" si="22"/>
        <v>481</v>
      </c>
      <c r="I546" s="179" t="s">
        <v>2497</v>
      </c>
      <c r="J546" s="22">
        <v>500</v>
      </c>
      <c r="K546" s="23" t="s">
        <v>930</v>
      </c>
      <c r="L546" s="7" t="s">
        <v>843</v>
      </c>
      <c r="W546" s="182">
        <v>1</v>
      </c>
    </row>
    <row r="547" spans="1:24" ht="41.4" thickBot="1" x14ac:dyDescent="0.55000000000000004">
      <c r="A547" s="3">
        <v>53</v>
      </c>
      <c r="B547" s="163">
        <v>524</v>
      </c>
      <c r="C547" s="64">
        <v>2</v>
      </c>
      <c r="D547" s="34">
        <v>2.2000000000000002</v>
      </c>
      <c r="E547" s="21" t="s">
        <v>917</v>
      </c>
      <c r="F547" s="36" t="s">
        <v>928</v>
      </c>
      <c r="G547" s="492"/>
      <c r="H547" s="178">
        <f t="shared" si="22"/>
        <v>482</v>
      </c>
      <c r="I547" s="179" t="s">
        <v>2498</v>
      </c>
      <c r="J547" s="22">
        <v>350</v>
      </c>
      <c r="K547" s="23" t="s">
        <v>931</v>
      </c>
      <c r="L547" s="7" t="s">
        <v>843</v>
      </c>
      <c r="W547" s="182">
        <v>1</v>
      </c>
    </row>
    <row r="548" spans="1:24" ht="41.4" thickBot="1" x14ac:dyDescent="0.55000000000000004">
      <c r="A548" s="3">
        <v>54</v>
      </c>
      <c r="B548" s="163">
        <v>525</v>
      </c>
      <c r="C548" s="64">
        <v>2</v>
      </c>
      <c r="D548" s="34">
        <v>2.2000000000000002</v>
      </c>
      <c r="E548" s="21" t="s">
        <v>917</v>
      </c>
      <c r="F548" s="36" t="s">
        <v>928</v>
      </c>
      <c r="G548" s="492"/>
      <c r="H548" s="178">
        <f t="shared" si="22"/>
        <v>483</v>
      </c>
      <c r="I548" s="179" t="s">
        <v>2499</v>
      </c>
      <c r="J548" s="22">
        <v>350</v>
      </c>
      <c r="K548" s="23" t="s">
        <v>932</v>
      </c>
      <c r="L548" s="7" t="s">
        <v>843</v>
      </c>
      <c r="W548" s="182">
        <v>1</v>
      </c>
    </row>
    <row r="549" spans="1:24" ht="41.4" thickBot="1" x14ac:dyDescent="0.55000000000000004">
      <c r="A549" s="3">
        <v>55</v>
      </c>
      <c r="B549" s="163">
        <v>526</v>
      </c>
      <c r="C549" s="64">
        <v>2</v>
      </c>
      <c r="D549" s="34">
        <v>2.2000000000000002</v>
      </c>
      <c r="E549" s="21" t="s">
        <v>917</v>
      </c>
      <c r="F549" s="36" t="s">
        <v>928</v>
      </c>
      <c r="G549" s="492"/>
      <c r="H549" s="178">
        <f t="shared" si="22"/>
        <v>484</v>
      </c>
      <c r="I549" s="179" t="s">
        <v>2500</v>
      </c>
      <c r="J549" s="22">
        <v>4</v>
      </c>
      <c r="K549" s="23" t="s">
        <v>933</v>
      </c>
      <c r="L549" s="7" t="s">
        <v>843</v>
      </c>
      <c r="W549" s="182">
        <v>1</v>
      </c>
    </row>
    <row r="550" spans="1:24" ht="61.8" thickBot="1" x14ac:dyDescent="0.55000000000000004">
      <c r="A550" s="3">
        <v>56</v>
      </c>
      <c r="B550" s="163">
        <v>527</v>
      </c>
      <c r="C550" s="64">
        <v>2</v>
      </c>
      <c r="D550" s="34">
        <v>2.2000000000000002</v>
      </c>
      <c r="E550" s="21" t="s">
        <v>917</v>
      </c>
      <c r="F550" s="36" t="s">
        <v>928</v>
      </c>
      <c r="G550" s="484"/>
      <c r="H550" s="178">
        <f t="shared" si="22"/>
        <v>485</v>
      </c>
      <c r="I550" s="179" t="s">
        <v>2501</v>
      </c>
      <c r="J550" s="22">
        <v>4</v>
      </c>
      <c r="K550" s="23" t="s">
        <v>934</v>
      </c>
      <c r="L550" s="7" t="s">
        <v>843</v>
      </c>
      <c r="W550" s="182">
        <v>1</v>
      </c>
    </row>
    <row r="551" spans="1:24" ht="61.8" thickBot="1" x14ac:dyDescent="0.55000000000000004">
      <c r="A551" s="3">
        <v>57</v>
      </c>
      <c r="B551" s="163">
        <v>528</v>
      </c>
      <c r="C551" s="64">
        <v>2</v>
      </c>
      <c r="D551" s="34">
        <v>2.2000000000000002</v>
      </c>
      <c r="E551" s="21" t="s">
        <v>917</v>
      </c>
      <c r="F551" s="21" t="s">
        <v>935</v>
      </c>
      <c r="G551" s="483" t="s">
        <v>936</v>
      </c>
      <c r="H551" s="178">
        <f t="shared" si="22"/>
        <v>486</v>
      </c>
      <c r="I551" s="179" t="s">
        <v>2502</v>
      </c>
      <c r="J551" s="22">
        <v>350</v>
      </c>
      <c r="K551" s="23" t="s">
        <v>937</v>
      </c>
      <c r="L551" s="7" t="s">
        <v>843</v>
      </c>
      <c r="W551" s="182">
        <v>1</v>
      </c>
    </row>
    <row r="552" spans="1:24" ht="41.4" thickBot="1" x14ac:dyDescent="0.55000000000000004">
      <c r="A552" s="3">
        <v>58</v>
      </c>
      <c r="B552" s="163">
        <v>529</v>
      </c>
      <c r="C552" s="64">
        <v>2</v>
      </c>
      <c r="D552" s="34">
        <v>2.2000000000000002</v>
      </c>
      <c r="E552" s="21" t="s">
        <v>917</v>
      </c>
      <c r="F552" s="21" t="s">
        <v>935</v>
      </c>
      <c r="G552" s="484"/>
      <c r="H552" s="178">
        <f t="shared" si="22"/>
        <v>487</v>
      </c>
      <c r="I552" s="179" t="s">
        <v>2503</v>
      </c>
      <c r="J552" s="22">
        <v>350</v>
      </c>
      <c r="K552" s="23" t="s">
        <v>938</v>
      </c>
      <c r="L552" s="7" t="s">
        <v>843</v>
      </c>
      <c r="W552" s="182">
        <v>1</v>
      </c>
    </row>
    <row r="553" spans="1:24" ht="26.4" thickBot="1" x14ac:dyDescent="0.55000000000000004">
      <c r="B553" s="163">
        <v>530</v>
      </c>
      <c r="G553" s="26" t="s">
        <v>939</v>
      </c>
      <c r="H553" s="27"/>
      <c r="I553" s="28"/>
      <c r="J553" s="29"/>
      <c r="K553" s="30"/>
      <c r="M553" s="173"/>
      <c r="N553" s="173"/>
      <c r="O553" s="173"/>
      <c r="P553" s="173"/>
      <c r="Q553" s="174"/>
      <c r="R553" s="175"/>
      <c r="S553" s="176">
        <v>1</v>
      </c>
      <c r="T553" s="175" t="s">
        <v>2013</v>
      </c>
      <c r="U553" s="176"/>
      <c r="V553" s="175"/>
      <c r="W553" s="177">
        <f>SUM(W554:W558)</f>
        <v>5</v>
      </c>
      <c r="X553" s="175" t="s">
        <v>2015</v>
      </c>
    </row>
    <row r="554" spans="1:24" ht="41.4" thickBot="1" x14ac:dyDescent="0.55000000000000004">
      <c r="A554" s="3">
        <v>59</v>
      </c>
      <c r="B554" s="163">
        <v>531</v>
      </c>
      <c r="C554" s="64">
        <v>2</v>
      </c>
      <c r="D554" s="34">
        <v>2.2000000000000002</v>
      </c>
      <c r="E554" s="31" t="s">
        <v>940</v>
      </c>
      <c r="F554" s="31" t="s">
        <v>941</v>
      </c>
      <c r="G554" s="483" t="s">
        <v>942</v>
      </c>
      <c r="H554" s="178">
        <f>+H552+1</f>
        <v>488</v>
      </c>
      <c r="I554" s="179" t="s">
        <v>2504</v>
      </c>
      <c r="J554" s="69">
        <v>1</v>
      </c>
      <c r="K554" s="66" t="s">
        <v>943</v>
      </c>
      <c r="L554" s="7" t="s">
        <v>843</v>
      </c>
      <c r="W554" s="182">
        <v>1</v>
      </c>
    </row>
    <row r="555" spans="1:24" ht="61.8" thickBot="1" x14ac:dyDescent="0.55000000000000004">
      <c r="A555" s="3">
        <v>60</v>
      </c>
      <c r="B555" s="163">
        <v>532</v>
      </c>
      <c r="C555" s="64">
        <v>2</v>
      </c>
      <c r="D555" s="34">
        <v>2.2000000000000002</v>
      </c>
      <c r="E555" s="31" t="s">
        <v>940</v>
      </c>
      <c r="F555" s="31" t="s">
        <v>941</v>
      </c>
      <c r="G555" s="492"/>
      <c r="H555" s="178">
        <f>+H554+1</f>
        <v>489</v>
      </c>
      <c r="I555" s="179" t="s">
        <v>2505</v>
      </c>
      <c r="J555" s="22">
        <v>8</v>
      </c>
      <c r="K555" s="70" t="s">
        <v>944</v>
      </c>
      <c r="L555" s="7" t="s">
        <v>843</v>
      </c>
      <c r="W555" s="182">
        <v>1</v>
      </c>
    </row>
    <row r="556" spans="1:24" ht="76.2" thickBot="1" x14ac:dyDescent="0.55000000000000004">
      <c r="B556" s="163"/>
      <c r="C556" s="64"/>
      <c r="D556" s="34"/>
      <c r="E556" s="31"/>
      <c r="F556" s="31"/>
      <c r="G556" s="492"/>
      <c r="H556" s="178">
        <f>+H555+1</f>
        <v>490</v>
      </c>
      <c r="I556" s="179" t="s">
        <v>2506</v>
      </c>
      <c r="J556" s="71">
        <v>1</v>
      </c>
      <c r="K556" s="72" t="s">
        <v>945</v>
      </c>
      <c r="L556" s="7" t="s">
        <v>843</v>
      </c>
      <c r="W556" s="182">
        <v>1</v>
      </c>
    </row>
    <row r="557" spans="1:24" ht="61.8" thickBot="1" x14ac:dyDescent="0.55000000000000004">
      <c r="A557" s="3">
        <v>61</v>
      </c>
      <c r="B557" s="163">
        <v>533</v>
      </c>
      <c r="C557" s="64">
        <v>2</v>
      </c>
      <c r="D557" s="34">
        <v>2.2000000000000002</v>
      </c>
      <c r="E557" s="31" t="s">
        <v>940</v>
      </c>
      <c r="F557" s="31" t="s">
        <v>941</v>
      </c>
      <c r="G557" s="492"/>
      <c r="H557" s="178">
        <f>+H556+1</f>
        <v>491</v>
      </c>
      <c r="I557" s="179" t="s">
        <v>2507</v>
      </c>
      <c r="J557" s="22">
        <v>3</v>
      </c>
      <c r="K557" s="23" t="s">
        <v>946</v>
      </c>
      <c r="L557" s="7" t="s">
        <v>843</v>
      </c>
      <c r="W557" s="182">
        <v>1</v>
      </c>
    </row>
    <row r="558" spans="1:24" ht="82.2" thickBot="1" x14ac:dyDescent="0.55000000000000004">
      <c r="A558" s="3">
        <v>62</v>
      </c>
      <c r="B558" s="163">
        <v>534</v>
      </c>
      <c r="C558" s="64">
        <v>2</v>
      </c>
      <c r="D558" s="34">
        <v>2.2000000000000002</v>
      </c>
      <c r="E558" s="31" t="s">
        <v>940</v>
      </c>
      <c r="F558" s="31" t="s">
        <v>941</v>
      </c>
      <c r="G558" s="484"/>
      <c r="H558" s="178">
        <f>+H557+1</f>
        <v>492</v>
      </c>
      <c r="I558" s="179" t="s">
        <v>2508</v>
      </c>
      <c r="J558" s="22">
        <v>6</v>
      </c>
      <c r="K558" s="23" t="s">
        <v>947</v>
      </c>
      <c r="L558" s="7" t="s">
        <v>843</v>
      </c>
      <c r="W558" s="182">
        <v>1</v>
      </c>
    </row>
    <row r="559" spans="1:24" ht="26.4" thickBot="1" x14ac:dyDescent="0.55000000000000004">
      <c r="B559" s="163">
        <v>535</v>
      </c>
      <c r="G559" s="26" t="s">
        <v>948</v>
      </c>
      <c r="H559" s="27"/>
      <c r="I559" s="28"/>
      <c r="J559" s="29"/>
      <c r="K559" s="30"/>
      <c r="M559" s="173"/>
      <c r="N559" s="173"/>
      <c r="O559" s="173"/>
      <c r="P559" s="173"/>
      <c r="Q559" s="174"/>
      <c r="R559" s="175"/>
      <c r="S559" s="176">
        <v>2</v>
      </c>
      <c r="T559" s="175" t="s">
        <v>2013</v>
      </c>
      <c r="U559" s="176"/>
      <c r="V559" s="175"/>
      <c r="W559" s="177">
        <f>SUM(W560:W566)</f>
        <v>7</v>
      </c>
      <c r="X559" s="175" t="s">
        <v>2015</v>
      </c>
    </row>
    <row r="560" spans="1:24" ht="41.4" thickBot="1" x14ac:dyDescent="0.55000000000000004">
      <c r="A560" s="3">
        <v>63</v>
      </c>
      <c r="B560" s="163">
        <v>536</v>
      </c>
      <c r="C560" s="64">
        <v>2</v>
      </c>
      <c r="D560" s="34">
        <v>2.2000000000000002</v>
      </c>
      <c r="E560" s="21" t="s">
        <v>949</v>
      </c>
      <c r="F560" s="21" t="s">
        <v>950</v>
      </c>
      <c r="G560" s="483" t="s">
        <v>951</v>
      </c>
      <c r="H560" s="178">
        <f>+H558+1</f>
        <v>493</v>
      </c>
      <c r="I560" s="179" t="s">
        <v>2509</v>
      </c>
      <c r="J560" s="65">
        <v>1</v>
      </c>
      <c r="K560" s="66" t="s">
        <v>952</v>
      </c>
      <c r="L560" s="7" t="s">
        <v>843</v>
      </c>
      <c r="W560" s="182">
        <v>1</v>
      </c>
    </row>
    <row r="561" spans="1:24" ht="41.4" thickBot="1" x14ac:dyDescent="0.55000000000000004">
      <c r="A561" s="3">
        <v>64</v>
      </c>
      <c r="B561" s="163">
        <v>537</v>
      </c>
      <c r="C561" s="64">
        <v>2</v>
      </c>
      <c r="D561" s="34">
        <v>2.2000000000000002</v>
      </c>
      <c r="E561" s="21" t="s">
        <v>949</v>
      </c>
      <c r="F561" s="21" t="s">
        <v>950</v>
      </c>
      <c r="G561" s="492"/>
      <c r="H561" s="178">
        <f t="shared" ref="H561:H566" si="23">+H560+1</f>
        <v>494</v>
      </c>
      <c r="I561" s="179" t="s">
        <v>2510</v>
      </c>
      <c r="J561" s="22">
        <v>1</v>
      </c>
      <c r="K561" s="23" t="s">
        <v>953</v>
      </c>
      <c r="L561" s="7" t="s">
        <v>843</v>
      </c>
      <c r="W561" s="182">
        <v>1</v>
      </c>
    </row>
    <row r="562" spans="1:24" ht="41.4" thickBot="1" x14ac:dyDescent="0.55000000000000004">
      <c r="A562" s="3">
        <v>65</v>
      </c>
      <c r="B562" s="163">
        <v>538</v>
      </c>
      <c r="C562" s="64">
        <v>2</v>
      </c>
      <c r="D562" s="34">
        <v>2.2000000000000002</v>
      </c>
      <c r="E562" s="21" t="s">
        <v>949</v>
      </c>
      <c r="F562" s="21" t="s">
        <v>950</v>
      </c>
      <c r="G562" s="492"/>
      <c r="H562" s="178">
        <f t="shared" si="23"/>
        <v>495</v>
      </c>
      <c r="I562" s="179" t="s">
        <v>2511</v>
      </c>
      <c r="J562" s="22">
        <v>350</v>
      </c>
      <c r="K562" s="23" t="s">
        <v>954</v>
      </c>
      <c r="L562" s="7" t="s">
        <v>843</v>
      </c>
      <c r="W562" s="182">
        <v>1</v>
      </c>
    </row>
    <row r="563" spans="1:24" ht="26.4" thickBot="1" x14ac:dyDescent="0.55000000000000004">
      <c r="A563" s="3">
        <v>66</v>
      </c>
      <c r="B563" s="163">
        <v>539</v>
      </c>
      <c r="C563" s="64">
        <v>2</v>
      </c>
      <c r="D563" s="34">
        <v>2.2000000000000002</v>
      </c>
      <c r="E563" s="21" t="s">
        <v>949</v>
      </c>
      <c r="F563" s="21" t="s">
        <v>950</v>
      </c>
      <c r="G563" s="484"/>
      <c r="H563" s="178">
        <f t="shared" si="23"/>
        <v>496</v>
      </c>
      <c r="I563" s="179" t="s">
        <v>2512</v>
      </c>
      <c r="J563" s="38">
        <v>1</v>
      </c>
      <c r="K563" s="23" t="s">
        <v>955</v>
      </c>
      <c r="L563" s="7" t="s">
        <v>843</v>
      </c>
      <c r="W563" s="182">
        <v>1</v>
      </c>
    </row>
    <row r="564" spans="1:24" ht="61.8" thickBot="1" x14ac:dyDescent="0.55000000000000004">
      <c r="A564" s="3">
        <v>67</v>
      </c>
      <c r="B564" s="163">
        <v>540</v>
      </c>
      <c r="C564" s="64">
        <v>2</v>
      </c>
      <c r="D564" s="34">
        <v>2.2000000000000002</v>
      </c>
      <c r="E564" s="21" t="s">
        <v>949</v>
      </c>
      <c r="F564" s="36" t="s">
        <v>956</v>
      </c>
      <c r="G564" s="483" t="s">
        <v>957</v>
      </c>
      <c r="H564" s="178">
        <f t="shared" si="23"/>
        <v>497</v>
      </c>
      <c r="I564" s="179" t="s">
        <v>2513</v>
      </c>
      <c r="J564" s="22">
        <v>350</v>
      </c>
      <c r="K564" s="23" t="s">
        <v>958</v>
      </c>
      <c r="L564" s="7" t="s">
        <v>843</v>
      </c>
      <c r="W564" s="182">
        <v>1</v>
      </c>
    </row>
    <row r="565" spans="1:24" ht="41.4" thickBot="1" x14ac:dyDescent="0.55000000000000004">
      <c r="A565" s="3">
        <v>68</v>
      </c>
      <c r="B565" s="163">
        <v>541</v>
      </c>
      <c r="C565" s="64">
        <v>2</v>
      </c>
      <c r="D565" s="34">
        <v>2.2000000000000002</v>
      </c>
      <c r="E565" s="21" t="s">
        <v>949</v>
      </c>
      <c r="F565" s="36" t="s">
        <v>956</v>
      </c>
      <c r="G565" s="492"/>
      <c r="H565" s="178">
        <f t="shared" si="23"/>
        <v>498</v>
      </c>
      <c r="I565" s="179" t="s">
        <v>2514</v>
      </c>
      <c r="J565" s="22">
        <v>40</v>
      </c>
      <c r="K565" s="23" t="s">
        <v>959</v>
      </c>
      <c r="L565" s="7" t="s">
        <v>843</v>
      </c>
      <c r="W565" s="182">
        <v>1</v>
      </c>
    </row>
    <row r="566" spans="1:24" ht="41.4" thickBot="1" x14ac:dyDescent="0.55000000000000004">
      <c r="A566" s="3">
        <v>69</v>
      </c>
      <c r="B566" s="163">
        <v>542</v>
      </c>
      <c r="C566" s="64">
        <v>2</v>
      </c>
      <c r="D566" s="34">
        <v>2.2000000000000002</v>
      </c>
      <c r="E566" s="21" t="s">
        <v>949</v>
      </c>
      <c r="F566" s="36" t="s">
        <v>956</v>
      </c>
      <c r="G566" s="484"/>
      <c r="H566" s="178">
        <f t="shared" si="23"/>
        <v>499</v>
      </c>
      <c r="I566" s="179" t="s">
        <v>2515</v>
      </c>
      <c r="J566" s="38">
        <v>1</v>
      </c>
      <c r="K566" s="23" t="s">
        <v>960</v>
      </c>
      <c r="L566" s="7" t="s">
        <v>843</v>
      </c>
      <c r="W566" s="182">
        <v>1</v>
      </c>
    </row>
    <row r="567" spans="1:24" ht="26.4" thickBot="1" x14ac:dyDescent="0.55000000000000004">
      <c r="B567" s="163">
        <v>543</v>
      </c>
      <c r="G567" s="26" t="s">
        <v>961</v>
      </c>
      <c r="H567" s="27"/>
      <c r="I567" s="28"/>
      <c r="J567" s="29"/>
      <c r="K567" s="30"/>
      <c r="M567" s="173"/>
      <c r="N567" s="173"/>
      <c r="O567" s="173"/>
      <c r="P567" s="173"/>
      <c r="Q567" s="174"/>
      <c r="R567" s="175"/>
      <c r="S567" s="176">
        <v>2</v>
      </c>
      <c r="T567" s="175" t="s">
        <v>2013</v>
      </c>
      <c r="U567" s="176"/>
      <c r="V567" s="175"/>
      <c r="W567" s="177">
        <f>SUM(W568:W576)</f>
        <v>9</v>
      </c>
      <c r="X567" s="175" t="s">
        <v>2015</v>
      </c>
    </row>
    <row r="568" spans="1:24" ht="82.2" thickBot="1" x14ac:dyDescent="0.55000000000000004">
      <c r="A568" s="3">
        <v>70</v>
      </c>
      <c r="B568" s="163">
        <v>544</v>
      </c>
      <c r="C568" s="64">
        <v>2</v>
      </c>
      <c r="D568" s="34">
        <v>2.2000000000000002</v>
      </c>
      <c r="E568" s="31" t="s">
        <v>962</v>
      </c>
      <c r="F568" s="31" t="s">
        <v>963</v>
      </c>
      <c r="G568" s="483" t="s">
        <v>964</v>
      </c>
      <c r="H568" s="178">
        <f>+H566+1</f>
        <v>500</v>
      </c>
      <c r="I568" s="179" t="s">
        <v>2516</v>
      </c>
      <c r="J568" s="65">
        <v>8</v>
      </c>
      <c r="K568" s="66" t="s">
        <v>965</v>
      </c>
      <c r="L568" s="7" t="s">
        <v>843</v>
      </c>
      <c r="W568" s="182">
        <v>1</v>
      </c>
    </row>
    <row r="569" spans="1:24" ht="41.4" thickBot="1" x14ac:dyDescent="0.55000000000000004">
      <c r="A569" s="3">
        <v>71</v>
      </c>
      <c r="B569" s="163">
        <v>545</v>
      </c>
      <c r="C569" s="64">
        <v>2</v>
      </c>
      <c r="D569" s="34">
        <v>2.2000000000000002</v>
      </c>
      <c r="E569" s="31" t="s">
        <v>962</v>
      </c>
      <c r="F569" s="31" t="s">
        <v>963</v>
      </c>
      <c r="G569" s="492"/>
      <c r="H569" s="178">
        <f>+H568+1</f>
        <v>501</v>
      </c>
      <c r="I569" s="179" t="s">
        <v>2517</v>
      </c>
      <c r="J569" s="22">
        <v>12</v>
      </c>
      <c r="K569" s="23" t="s">
        <v>966</v>
      </c>
      <c r="L569" s="7" t="s">
        <v>843</v>
      </c>
      <c r="W569" s="182">
        <v>1</v>
      </c>
    </row>
    <row r="570" spans="1:24" ht="41.4" thickBot="1" x14ac:dyDescent="0.55000000000000004">
      <c r="A570" s="3">
        <v>72</v>
      </c>
      <c r="B570" s="163">
        <v>546</v>
      </c>
      <c r="C570" s="64">
        <v>2</v>
      </c>
      <c r="D570" s="34">
        <v>2.2000000000000002</v>
      </c>
      <c r="E570" s="31" t="s">
        <v>962</v>
      </c>
      <c r="F570" s="31" t="s">
        <v>963</v>
      </c>
      <c r="G570" s="492"/>
      <c r="H570" s="178">
        <f t="shared" ref="H570:H576" si="24">+H569+1</f>
        <v>502</v>
      </c>
      <c r="I570" s="179" t="s">
        <v>2518</v>
      </c>
      <c r="J570" s="22">
        <v>4</v>
      </c>
      <c r="K570" s="23" t="s">
        <v>967</v>
      </c>
      <c r="L570" s="7" t="s">
        <v>843</v>
      </c>
      <c r="W570" s="182">
        <v>1</v>
      </c>
    </row>
    <row r="571" spans="1:24" ht="61.8" thickBot="1" x14ac:dyDescent="0.55000000000000004">
      <c r="A571" s="3">
        <v>73</v>
      </c>
      <c r="B571" s="163">
        <v>547</v>
      </c>
      <c r="C571" s="64">
        <v>2</v>
      </c>
      <c r="D571" s="34">
        <v>2.2000000000000002</v>
      </c>
      <c r="E571" s="31" t="s">
        <v>962</v>
      </c>
      <c r="F571" s="31" t="s">
        <v>963</v>
      </c>
      <c r="G571" s="492"/>
      <c r="H571" s="178">
        <f t="shared" si="24"/>
        <v>503</v>
      </c>
      <c r="I571" s="179" t="s">
        <v>2519</v>
      </c>
      <c r="J571" s="22">
        <v>4</v>
      </c>
      <c r="K571" s="23" t="s">
        <v>968</v>
      </c>
      <c r="L571" s="7" t="s">
        <v>843</v>
      </c>
      <c r="W571" s="182">
        <v>1</v>
      </c>
    </row>
    <row r="572" spans="1:24" ht="61.8" thickBot="1" x14ac:dyDescent="0.55000000000000004">
      <c r="A572" s="3">
        <v>74</v>
      </c>
      <c r="B572" s="163">
        <v>548</v>
      </c>
      <c r="C572" s="64">
        <v>2</v>
      </c>
      <c r="D572" s="34">
        <v>2.2000000000000002</v>
      </c>
      <c r="E572" s="31" t="s">
        <v>962</v>
      </c>
      <c r="F572" s="31" t="s">
        <v>963</v>
      </c>
      <c r="G572" s="492"/>
      <c r="H572" s="178">
        <f t="shared" si="24"/>
        <v>504</v>
      </c>
      <c r="I572" s="179" t="s">
        <v>2520</v>
      </c>
      <c r="J572" s="38">
        <v>1</v>
      </c>
      <c r="K572" s="23" t="s">
        <v>969</v>
      </c>
      <c r="L572" s="7" t="s">
        <v>843</v>
      </c>
      <c r="W572" s="182">
        <v>1</v>
      </c>
    </row>
    <row r="573" spans="1:24" ht="82.2" thickBot="1" x14ac:dyDescent="0.55000000000000004">
      <c r="A573" s="3">
        <v>75</v>
      </c>
      <c r="B573" s="163">
        <v>549</v>
      </c>
      <c r="C573" s="64">
        <v>2</v>
      </c>
      <c r="D573" s="34">
        <v>2.2000000000000002</v>
      </c>
      <c r="E573" s="31" t="s">
        <v>962</v>
      </c>
      <c r="F573" s="31" t="s">
        <v>963</v>
      </c>
      <c r="G573" s="484"/>
      <c r="H573" s="178">
        <f t="shared" si="24"/>
        <v>505</v>
      </c>
      <c r="I573" s="179" t="s">
        <v>2521</v>
      </c>
      <c r="J573" s="22">
        <v>4</v>
      </c>
      <c r="K573" s="23" t="s">
        <v>970</v>
      </c>
      <c r="L573" s="7" t="s">
        <v>843</v>
      </c>
      <c r="W573" s="182">
        <v>1</v>
      </c>
    </row>
    <row r="574" spans="1:24" ht="41.4" thickBot="1" x14ac:dyDescent="0.55000000000000004">
      <c r="A574" s="3">
        <v>76</v>
      </c>
      <c r="B574" s="163">
        <v>550</v>
      </c>
      <c r="C574" s="64">
        <v>2</v>
      </c>
      <c r="D574" s="34">
        <v>2.2000000000000002</v>
      </c>
      <c r="E574" s="31" t="s">
        <v>962</v>
      </c>
      <c r="F574" s="36" t="s">
        <v>971</v>
      </c>
      <c r="G574" s="483" t="s">
        <v>972</v>
      </c>
      <c r="H574" s="178">
        <f t="shared" si="24"/>
        <v>506</v>
      </c>
      <c r="I574" s="179" t="s">
        <v>2522</v>
      </c>
      <c r="J574" s="22">
        <v>2</v>
      </c>
      <c r="K574" s="23" t="s">
        <v>973</v>
      </c>
      <c r="L574" s="7" t="s">
        <v>843</v>
      </c>
      <c r="W574" s="182">
        <v>1</v>
      </c>
    </row>
    <row r="575" spans="1:24" ht="41.4" thickBot="1" x14ac:dyDescent="0.55000000000000004">
      <c r="A575" s="3">
        <v>77</v>
      </c>
      <c r="B575" s="163">
        <v>551</v>
      </c>
      <c r="C575" s="64">
        <v>2</v>
      </c>
      <c r="D575" s="34">
        <v>2.2000000000000002</v>
      </c>
      <c r="E575" s="31" t="s">
        <v>962</v>
      </c>
      <c r="F575" s="36" t="s">
        <v>971</v>
      </c>
      <c r="G575" s="492"/>
      <c r="H575" s="178">
        <f t="shared" si="24"/>
        <v>507</v>
      </c>
      <c r="I575" s="179" t="s">
        <v>2523</v>
      </c>
      <c r="J575" s="22">
        <v>1</v>
      </c>
      <c r="K575" s="23" t="s">
        <v>974</v>
      </c>
      <c r="L575" s="7" t="s">
        <v>843</v>
      </c>
      <c r="W575" s="182">
        <v>1</v>
      </c>
    </row>
    <row r="576" spans="1:24" ht="41.4" thickBot="1" x14ac:dyDescent="0.55000000000000004">
      <c r="A576" s="3">
        <v>78</v>
      </c>
      <c r="B576" s="163">
        <v>552</v>
      </c>
      <c r="C576" s="64">
        <v>2</v>
      </c>
      <c r="D576" s="34">
        <v>2.2000000000000002</v>
      </c>
      <c r="E576" s="31" t="s">
        <v>962</v>
      </c>
      <c r="F576" s="36" t="s">
        <v>971</v>
      </c>
      <c r="G576" s="484"/>
      <c r="H576" s="178">
        <f t="shared" si="24"/>
        <v>508</v>
      </c>
      <c r="I576" s="179" t="s">
        <v>2524</v>
      </c>
      <c r="J576" s="22">
        <v>1</v>
      </c>
      <c r="K576" s="23" t="s">
        <v>975</v>
      </c>
      <c r="L576" s="7" t="s">
        <v>843</v>
      </c>
      <c r="W576" s="182">
        <v>1</v>
      </c>
    </row>
    <row r="577" spans="1:26" ht="26.4" thickBot="1" x14ac:dyDescent="0.55000000000000004">
      <c r="B577" s="163">
        <v>553</v>
      </c>
      <c r="G577" s="13" t="s">
        <v>976</v>
      </c>
      <c r="H577" s="14"/>
      <c r="I577" s="14"/>
      <c r="J577" s="14"/>
      <c r="K577" s="46"/>
      <c r="M577" s="168"/>
      <c r="N577" s="168"/>
      <c r="O577" s="168"/>
      <c r="P577" s="168"/>
      <c r="Q577" s="169">
        <v>4</v>
      </c>
      <c r="R577" s="170" t="s">
        <v>2012</v>
      </c>
      <c r="S577" s="171">
        <f>SUM(S578:S613)</f>
        <v>8</v>
      </c>
      <c r="T577" s="170" t="s">
        <v>2013</v>
      </c>
      <c r="U577" s="171">
        <v>4</v>
      </c>
      <c r="V577" s="170" t="s">
        <v>2014</v>
      </c>
      <c r="W577" s="184">
        <f>SUM(W578:W613)/2</f>
        <v>32</v>
      </c>
      <c r="X577" s="170" t="s">
        <v>2015</v>
      </c>
      <c r="Z577" s="4">
        <f>SUM(W579:W613)</f>
        <v>50</v>
      </c>
    </row>
    <row r="578" spans="1:26" ht="26.4" thickBot="1" x14ac:dyDescent="0.55000000000000004">
      <c r="B578" s="163">
        <v>554</v>
      </c>
      <c r="G578" s="26" t="s">
        <v>977</v>
      </c>
      <c r="H578" s="28"/>
      <c r="I578" s="28"/>
      <c r="J578" s="29"/>
      <c r="K578" s="30"/>
      <c r="M578" s="173"/>
      <c r="N578" s="173"/>
      <c r="O578" s="173"/>
      <c r="P578" s="173"/>
      <c r="Q578" s="174"/>
      <c r="R578" s="175"/>
      <c r="S578" s="176">
        <v>2</v>
      </c>
      <c r="T578" s="175" t="s">
        <v>2013</v>
      </c>
      <c r="U578" s="176"/>
      <c r="V578" s="175"/>
      <c r="W578" s="177">
        <f>SUM(W579:W592)</f>
        <v>14</v>
      </c>
      <c r="X578" s="175" t="s">
        <v>2015</v>
      </c>
    </row>
    <row r="579" spans="1:26" ht="61.8" thickBot="1" x14ac:dyDescent="0.55000000000000004">
      <c r="A579" s="3">
        <v>79</v>
      </c>
      <c r="B579" s="163">
        <v>555</v>
      </c>
      <c r="C579" s="64">
        <v>2</v>
      </c>
      <c r="D579" s="20">
        <v>2.2999999999999998</v>
      </c>
      <c r="E579" s="21" t="s">
        <v>978</v>
      </c>
      <c r="F579" s="21" t="s">
        <v>979</v>
      </c>
      <c r="G579" s="489" t="s">
        <v>980</v>
      </c>
      <c r="H579" s="48">
        <f>+H576+1</f>
        <v>509</v>
      </c>
      <c r="I579" s="179" t="s">
        <v>2525</v>
      </c>
      <c r="J579" s="22">
        <v>1</v>
      </c>
      <c r="K579" s="23" t="s">
        <v>981</v>
      </c>
      <c r="L579" s="7" t="s">
        <v>843</v>
      </c>
      <c r="W579" s="182">
        <v>1</v>
      </c>
    </row>
    <row r="580" spans="1:26" ht="82.2" thickBot="1" x14ac:dyDescent="0.55000000000000004">
      <c r="A580" s="3">
        <v>80</v>
      </c>
      <c r="B580" s="163">
        <v>556</v>
      </c>
      <c r="C580" s="64">
        <v>2</v>
      </c>
      <c r="D580" s="20">
        <v>2.2999999999999998</v>
      </c>
      <c r="E580" s="21" t="s">
        <v>978</v>
      </c>
      <c r="F580" s="21" t="s">
        <v>979</v>
      </c>
      <c r="G580" s="490"/>
      <c r="H580" s="48">
        <f>+H579+1</f>
        <v>510</v>
      </c>
      <c r="I580" s="179" t="s">
        <v>2526</v>
      </c>
      <c r="J580" s="22">
        <v>1</v>
      </c>
      <c r="K580" s="23" t="s">
        <v>982</v>
      </c>
      <c r="L580" s="7" t="s">
        <v>843</v>
      </c>
      <c r="W580" s="182">
        <v>1</v>
      </c>
    </row>
    <row r="581" spans="1:26" ht="82.2" thickBot="1" x14ac:dyDescent="0.55000000000000004">
      <c r="A581" s="3">
        <v>81</v>
      </c>
      <c r="B581" s="163">
        <v>557</v>
      </c>
      <c r="C581" s="64">
        <v>2</v>
      </c>
      <c r="D581" s="20">
        <v>2.2999999999999998</v>
      </c>
      <c r="E581" s="21" t="s">
        <v>978</v>
      </c>
      <c r="F581" s="21" t="s">
        <v>979</v>
      </c>
      <c r="G581" s="490"/>
      <c r="H581" s="48">
        <f t="shared" ref="H581:H592" si="25">+H580+1</f>
        <v>511</v>
      </c>
      <c r="I581" s="179" t="s">
        <v>2527</v>
      </c>
      <c r="J581" s="38">
        <v>1</v>
      </c>
      <c r="K581" s="23" t="s">
        <v>983</v>
      </c>
      <c r="L581" s="7" t="s">
        <v>843</v>
      </c>
      <c r="W581" s="182">
        <v>1</v>
      </c>
    </row>
    <row r="582" spans="1:26" ht="61.8" thickBot="1" x14ac:dyDescent="0.55000000000000004">
      <c r="A582" s="3">
        <v>82</v>
      </c>
      <c r="B582" s="163">
        <v>558</v>
      </c>
      <c r="C582" s="64">
        <v>2</v>
      </c>
      <c r="D582" s="20">
        <v>2.2999999999999998</v>
      </c>
      <c r="E582" s="21" t="s">
        <v>978</v>
      </c>
      <c r="F582" s="21" t="s">
        <v>979</v>
      </c>
      <c r="G582" s="490"/>
      <c r="H582" s="48">
        <f t="shared" si="25"/>
        <v>512</v>
      </c>
      <c r="I582" s="179" t="s">
        <v>2528</v>
      </c>
      <c r="J582" s="22">
        <v>4</v>
      </c>
      <c r="K582" s="23" t="s">
        <v>984</v>
      </c>
      <c r="L582" s="7" t="s">
        <v>843</v>
      </c>
      <c r="W582" s="182">
        <v>1</v>
      </c>
    </row>
    <row r="583" spans="1:26" ht="61.8" thickBot="1" x14ac:dyDescent="0.55000000000000004">
      <c r="A583" s="3">
        <v>83</v>
      </c>
      <c r="B583" s="163">
        <v>559</v>
      </c>
      <c r="C583" s="64">
        <v>2</v>
      </c>
      <c r="D583" s="20">
        <v>2.2999999999999998</v>
      </c>
      <c r="E583" s="21" t="s">
        <v>978</v>
      </c>
      <c r="F583" s="21" t="s">
        <v>979</v>
      </c>
      <c r="G583" s="490"/>
      <c r="H583" s="48">
        <f t="shared" si="25"/>
        <v>513</v>
      </c>
      <c r="I583" s="179" t="s">
        <v>2529</v>
      </c>
      <c r="J583" s="22">
        <v>100</v>
      </c>
      <c r="K583" s="23" t="s">
        <v>985</v>
      </c>
      <c r="L583" s="7" t="s">
        <v>843</v>
      </c>
      <c r="W583" s="182">
        <v>1</v>
      </c>
    </row>
    <row r="584" spans="1:26" ht="61.8" thickBot="1" x14ac:dyDescent="0.55000000000000004">
      <c r="A584" s="3">
        <v>84</v>
      </c>
      <c r="B584" s="163">
        <v>560</v>
      </c>
      <c r="C584" s="64">
        <v>2</v>
      </c>
      <c r="D584" s="20">
        <v>2.2999999999999998</v>
      </c>
      <c r="E584" s="21" t="s">
        <v>978</v>
      </c>
      <c r="F584" s="21" t="s">
        <v>979</v>
      </c>
      <c r="G584" s="491"/>
      <c r="H584" s="48">
        <f t="shared" si="25"/>
        <v>514</v>
      </c>
      <c r="I584" s="179" t="s">
        <v>2530</v>
      </c>
      <c r="J584" s="22">
        <v>1</v>
      </c>
      <c r="K584" s="23" t="s">
        <v>986</v>
      </c>
      <c r="L584" s="7" t="s">
        <v>843</v>
      </c>
      <c r="W584" s="182">
        <v>1</v>
      </c>
    </row>
    <row r="585" spans="1:26" ht="41.4" thickBot="1" x14ac:dyDescent="0.55000000000000004">
      <c r="A585" s="3">
        <v>85</v>
      </c>
      <c r="B585" s="163">
        <v>561</v>
      </c>
      <c r="C585" s="64">
        <v>2</v>
      </c>
      <c r="D585" s="20">
        <v>2.2999999999999998</v>
      </c>
      <c r="E585" s="21" t="s">
        <v>978</v>
      </c>
      <c r="F585" s="36" t="s">
        <v>987</v>
      </c>
      <c r="G585" s="489" t="s">
        <v>988</v>
      </c>
      <c r="H585" s="48">
        <f t="shared" si="25"/>
        <v>515</v>
      </c>
      <c r="I585" s="179" t="s">
        <v>2531</v>
      </c>
      <c r="J585" s="22">
        <v>10000</v>
      </c>
      <c r="K585" s="23" t="s">
        <v>989</v>
      </c>
      <c r="L585" s="7" t="s">
        <v>843</v>
      </c>
      <c r="W585" s="182">
        <v>1</v>
      </c>
    </row>
    <row r="586" spans="1:26" ht="41.4" thickBot="1" x14ac:dyDescent="0.55000000000000004">
      <c r="A586" s="3">
        <v>86</v>
      </c>
      <c r="B586" s="163">
        <v>562</v>
      </c>
      <c r="C586" s="64">
        <v>2</v>
      </c>
      <c r="D586" s="20">
        <v>2.2999999999999998</v>
      </c>
      <c r="E586" s="21" t="s">
        <v>978</v>
      </c>
      <c r="F586" s="36" t="s">
        <v>987</v>
      </c>
      <c r="G586" s="490"/>
      <c r="H586" s="48">
        <f t="shared" si="25"/>
        <v>516</v>
      </c>
      <c r="I586" s="179" t="s">
        <v>2532</v>
      </c>
      <c r="J586" s="22">
        <v>350</v>
      </c>
      <c r="K586" s="23" t="s">
        <v>990</v>
      </c>
      <c r="L586" s="7" t="s">
        <v>843</v>
      </c>
      <c r="W586" s="182">
        <v>1</v>
      </c>
    </row>
    <row r="587" spans="1:26" ht="41.4" thickBot="1" x14ac:dyDescent="0.55000000000000004">
      <c r="A587" s="3">
        <v>87</v>
      </c>
      <c r="B587" s="163">
        <v>563</v>
      </c>
      <c r="C587" s="64">
        <v>2</v>
      </c>
      <c r="D587" s="20">
        <v>2.2999999999999998</v>
      </c>
      <c r="E587" s="21" t="s">
        <v>978</v>
      </c>
      <c r="F587" s="36" t="s">
        <v>987</v>
      </c>
      <c r="G587" s="490"/>
      <c r="H587" s="48">
        <f t="shared" si="25"/>
        <v>517</v>
      </c>
      <c r="I587" s="179" t="s">
        <v>2533</v>
      </c>
      <c r="J587" s="22">
        <v>350</v>
      </c>
      <c r="K587" s="23" t="s">
        <v>991</v>
      </c>
      <c r="L587" s="7" t="s">
        <v>843</v>
      </c>
      <c r="W587" s="182">
        <v>1</v>
      </c>
    </row>
    <row r="588" spans="1:26" ht="61.8" thickBot="1" x14ac:dyDescent="0.55000000000000004">
      <c r="A588" s="3">
        <v>88</v>
      </c>
      <c r="B588" s="163">
        <v>564</v>
      </c>
      <c r="C588" s="64">
        <v>2</v>
      </c>
      <c r="D588" s="20">
        <v>2.2999999999999998</v>
      </c>
      <c r="E588" s="21" t="s">
        <v>978</v>
      </c>
      <c r="F588" s="36" t="s">
        <v>987</v>
      </c>
      <c r="G588" s="490"/>
      <c r="H588" s="48">
        <f t="shared" si="25"/>
        <v>518</v>
      </c>
      <c r="I588" s="179" t="s">
        <v>2534</v>
      </c>
      <c r="J588" s="22">
        <v>350</v>
      </c>
      <c r="K588" s="23" t="s">
        <v>992</v>
      </c>
      <c r="L588" s="7" t="s">
        <v>843</v>
      </c>
      <c r="W588" s="182">
        <v>1</v>
      </c>
    </row>
    <row r="589" spans="1:26" ht="41.4" thickBot="1" x14ac:dyDescent="0.55000000000000004">
      <c r="A589" s="3">
        <v>89</v>
      </c>
      <c r="B589" s="163">
        <v>565</v>
      </c>
      <c r="C589" s="64">
        <v>2</v>
      </c>
      <c r="D589" s="20">
        <v>2.2999999999999998</v>
      </c>
      <c r="E589" s="21" t="s">
        <v>978</v>
      </c>
      <c r="F589" s="36" t="s">
        <v>987</v>
      </c>
      <c r="G589" s="490"/>
      <c r="H589" s="48">
        <f t="shared" si="25"/>
        <v>519</v>
      </c>
      <c r="I589" s="179" t="s">
        <v>2535</v>
      </c>
      <c r="J589" s="22">
        <v>350</v>
      </c>
      <c r="K589" s="23" t="s">
        <v>993</v>
      </c>
      <c r="L589" s="7" t="s">
        <v>843</v>
      </c>
      <c r="W589" s="182">
        <v>1</v>
      </c>
    </row>
    <row r="590" spans="1:26" ht="61.8" thickBot="1" x14ac:dyDescent="0.55000000000000004">
      <c r="A590" s="3">
        <v>90</v>
      </c>
      <c r="B590" s="163">
        <v>566</v>
      </c>
      <c r="C590" s="64">
        <v>2</v>
      </c>
      <c r="D590" s="20">
        <v>2.2999999999999998</v>
      </c>
      <c r="E590" s="21" t="s">
        <v>978</v>
      </c>
      <c r="F590" s="36" t="s">
        <v>987</v>
      </c>
      <c r="G590" s="490"/>
      <c r="H590" s="48">
        <f t="shared" si="25"/>
        <v>520</v>
      </c>
      <c r="I590" s="179" t="s">
        <v>2536</v>
      </c>
      <c r="J590" s="22">
        <v>350</v>
      </c>
      <c r="K590" s="23" t="s">
        <v>994</v>
      </c>
      <c r="L590" s="7" t="s">
        <v>843</v>
      </c>
      <c r="W590" s="182">
        <v>1</v>
      </c>
    </row>
    <row r="591" spans="1:26" ht="41.4" thickBot="1" x14ac:dyDescent="0.55000000000000004">
      <c r="A591" s="3">
        <v>91</v>
      </c>
      <c r="B591" s="163">
        <v>567</v>
      </c>
      <c r="C591" s="64">
        <v>2</v>
      </c>
      <c r="D591" s="20">
        <v>2.2999999999999998</v>
      </c>
      <c r="E591" s="21" t="s">
        <v>978</v>
      </c>
      <c r="F591" s="36" t="s">
        <v>987</v>
      </c>
      <c r="G591" s="490"/>
      <c r="H591" s="48">
        <f t="shared" si="25"/>
        <v>521</v>
      </c>
      <c r="I591" s="179" t="s">
        <v>2537</v>
      </c>
      <c r="J591" s="22">
        <v>350</v>
      </c>
      <c r="K591" s="23" t="s">
        <v>995</v>
      </c>
      <c r="L591" s="7" t="s">
        <v>843</v>
      </c>
      <c r="W591" s="182">
        <v>1</v>
      </c>
    </row>
    <row r="592" spans="1:26" ht="41.4" thickBot="1" x14ac:dyDescent="0.55000000000000004">
      <c r="A592" s="3">
        <v>92</v>
      </c>
      <c r="B592" s="163">
        <v>568</v>
      </c>
      <c r="C592" s="64">
        <v>2</v>
      </c>
      <c r="D592" s="20">
        <v>2.2999999999999998</v>
      </c>
      <c r="E592" s="21" t="s">
        <v>978</v>
      </c>
      <c r="F592" s="36" t="s">
        <v>987</v>
      </c>
      <c r="G592" s="491"/>
      <c r="H592" s="48">
        <f t="shared" si="25"/>
        <v>522</v>
      </c>
      <c r="I592" s="179" t="s">
        <v>2538</v>
      </c>
      <c r="J592" s="22">
        <v>350</v>
      </c>
      <c r="K592" s="23" t="s">
        <v>996</v>
      </c>
      <c r="L592" s="7" t="s">
        <v>843</v>
      </c>
      <c r="W592" s="182">
        <v>1</v>
      </c>
    </row>
    <row r="593" spans="1:24" ht="26.4" thickBot="1" x14ac:dyDescent="0.55000000000000004">
      <c r="B593" s="163">
        <v>569</v>
      </c>
      <c r="G593" s="26" t="s">
        <v>997</v>
      </c>
      <c r="H593" s="33"/>
      <c r="I593" s="28"/>
      <c r="J593" s="29"/>
      <c r="K593" s="30"/>
      <c r="M593" s="173"/>
      <c r="N593" s="173"/>
      <c r="O593" s="173"/>
      <c r="P593" s="173"/>
      <c r="Q593" s="174"/>
      <c r="R593" s="175"/>
      <c r="S593" s="176">
        <v>2</v>
      </c>
      <c r="T593" s="175" t="s">
        <v>2013</v>
      </c>
      <c r="U593" s="176"/>
      <c r="V593" s="175"/>
      <c r="W593" s="177">
        <f>SUM(W594:W599)</f>
        <v>6</v>
      </c>
      <c r="X593" s="175" t="s">
        <v>2015</v>
      </c>
    </row>
    <row r="594" spans="1:24" ht="61.8" thickBot="1" x14ac:dyDescent="0.55000000000000004">
      <c r="A594" s="3">
        <v>93</v>
      </c>
      <c r="B594" s="163">
        <v>570</v>
      </c>
      <c r="C594" s="64">
        <v>2</v>
      </c>
      <c r="D594" s="20">
        <v>2.2999999999999998</v>
      </c>
      <c r="E594" s="31" t="s">
        <v>998</v>
      </c>
      <c r="F594" s="31" t="s">
        <v>999</v>
      </c>
      <c r="G594" s="483" t="s">
        <v>1000</v>
      </c>
      <c r="H594" s="178">
        <f>+H592+1</f>
        <v>523</v>
      </c>
      <c r="I594" s="179" t="s">
        <v>2539</v>
      </c>
      <c r="J594" s="65">
        <v>40</v>
      </c>
      <c r="K594" s="66" t="s">
        <v>1001</v>
      </c>
      <c r="L594" s="7" t="s">
        <v>843</v>
      </c>
      <c r="W594" s="182">
        <v>1</v>
      </c>
    </row>
    <row r="595" spans="1:24" ht="41.4" thickBot="1" x14ac:dyDescent="0.55000000000000004">
      <c r="A595" s="3">
        <v>94</v>
      </c>
      <c r="B595" s="163">
        <v>571</v>
      </c>
      <c r="C595" s="64">
        <v>2</v>
      </c>
      <c r="D595" s="20">
        <v>2.2999999999999998</v>
      </c>
      <c r="E595" s="31" t="s">
        <v>998</v>
      </c>
      <c r="F595" s="31" t="s">
        <v>999</v>
      </c>
      <c r="G595" s="492"/>
      <c r="H595" s="178">
        <f>+H594+1</f>
        <v>524</v>
      </c>
      <c r="I595" s="179" t="s">
        <v>2540</v>
      </c>
      <c r="J595" s="22">
        <v>350</v>
      </c>
      <c r="K595" s="23" t="s">
        <v>1002</v>
      </c>
      <c r="L595" s="7" t="s">
        <v>843</v>
      </c>
      <c r="W595" s="182">
        <v>1</v>
      </c>
    </row>
    <row r="596" spans="1:24" ht="82.2" thickBot="1" x14ac:dyDescent="0.55000000000000004">
      <c r="A596" s="3">
        <v>95</v>
      </c>
      <c r="B596" s="163">
        <v>572</v>
      </c>
      <c r="C596" s="64">
        <v>2</v>
      </c>
      <c r="D596" s="20">
        <v>2.2999999999999998</v>
      </c>
      <c r="E596" s="31" t="s">
        <v>998</v>
      </c>
      <c r="F596" s="31" t="s">
        <v>999</v>
      </c>
      <c r="G596" s="484"/>
      <c r="H596" s="178">
        <f>+H595+1</f>
        <v>525</v>
      </c>
      <c r="I596" s="179" t="s">
        <v>2541</v>
      </c>
      <c r="J596" s="38">
        <v>1</v>
      </c>
      <c r="K596" s="23" t="s">
        <v>1003</v>
      </c>
      <c r="L596" s="7" t="s">
        <v>843</v>
      </c>
      <c r="W596" s="182">
        <v>1</v>
      </c>
    </row>
    <row r="597" spans="1:24" ht="61.8" thickBot="1" x14ac:dyDescent="0.55000000000000004">
      <c r="A597" s="3">
        <v>96</v>
      </c>
      <c r="B597" s="163">
        <v>573</v>
      </c>
      <c r="C597" s="64">
        <v>2</v>
      </c>
      <c r="D597" s="20">
        <v>2.2999999999999998</v>
      </c>
      <c r="E597" s="31" t="s">
        <v>998</v>
      </c>
      <c r="F597" s="36" t="s">
        <v>1004</v>
      </c>
      <c r="G597" s="483" t="s">
        <v>1005</v>
      </c>
      <c r="H597" s="178">
        <f>+H596+1</f>
        <v>526</v>
      </c>
      <c r="I597" s="179" t="s">
        <v>2542</v>
      </c>
      <c r="J597" s="22">
        <v>40</v>
      </c>
      <c r="K597" s="23" t="s">
        <v>1006</v>
      </c>
      <c r="L597" s="7" t="s">
        <v>843</v>
      </c>
      <c r="W597" s="182">
        <v>1</v>
      </c>
    </row>
    <row r="598" spans="1:24" ht="102.6" thickBot="1" x14ac:dyDescent="0.55000000000000004">
      <c r="A598" s="3">
        <v>97</v>
      </c>
      <c r="B598" s="163">
        <v>574</v>
      </c>
      <c r="C598" s="64">
        <v>2</v>
      </c>
      <c r="D598" s="20">
        <v>2.2999999999999998</v>
      </c>
      <c r="E598" s="31" t="s">
        <v>998</v>
      </c>
      <c r="F598" s="36" t="s">
        <v>1004</v>
      </c>
      <c r="G598" s="492"/>
      <c r="H598" s="178">
        <f>+H597+1</f>
        <v>527</v>
      </c>
      <c r="I598" s="179" t="s">
        <v>2543</v>
      </c>
      <c r="J598" s="22">
        <v>40</v>
      </c>
      <c r="K598" s="23" t="s">
        <v>1007</v>
      </c>
      <c r="L598" s="7" t="s">
        <v>843</v>
      </c>
      <c r="W598" s="182">
        <v>1</v>
      </c>
    </row>
    <row r="599" spans="1:24" ht="102.6" thickBot="1" x14ac:dyDescent="0.55000000000000004">
      <c r="A599" s="3">
        <v>98</v>
      </c>
      <c r="B599" s="163">
        <v>575</v>
      </c>
      <c r="C599" s="64">
        <v>2</v>
      </c>
      <c r="D599" s="20">
        <v>2.2999999999999998</v>
      </c>
      <c r="E599" s="31" t="s">
        <v>998</v>
      </c>
      <c r="F599" s="36" t="s">
        <v>1004</v>
      </c>
      <c r="G599" s="484"/>
      <c r="H599" s="178">
        <f>+H598+1</f>
        <v>528</v>
      </c>
      <c r="I599" s="179" t="s">
        <v>2544</v>
      </c>
      <c r="J599" s="22">
        <v>1</v>
      </c>
      <c r="K599" s="23" t="s">
        <v>1008</v>
      </c>
      <c r="L599" s="7" t="s">
        <v>843</v>
      </c>
      <c r="W599" s="182">
        <v>1</v>
      </c>
    </row>
    <row r="600" spans="1:24" ht="26.4" thickBot="1" x14ac:dyDescent="0.55000000000000004">
      <c r="B600" s="163">
        <v>576</v>
      </c>
      <c r="G600" s="26" t="s">
        <v>1009</v>
      </c>
      <c r="H600" s="27"/>
      <c r="I600" s="28"/>
      <c r="J600" s="29"/>
      <c r="K600" s="30"/>
      <c r="M600" s="173"/>
      <c r="N600" s="173"/>
      <c r="O600" s="173"/>
      <c r="P600" s="173"/>
      <c r="Q600" s="174"/>
      <c r="R600" s="175"/>
      <c r="S600" s="176">
        <v>2</v>
      </c>
      <c r="T600" s="175" t="s">
        <v>2013</v>
      </c>
      <c r="U600" s="176"/>
      <c r="V600" s="175"/>
      <c r="W600" s="177">
        <f>SUM(W601:W606)</f>
        <v>6</v>
      </c>
      <c r="X600" s="175" t="s">
        <v>2015</v>
      </c>
    </row>
    <row r="601" spans="1:24" ht="41.4" thickBot="1" x14ac:dyDescent="0.55000000000000004">
      <c r="A601" s="3">
        <v>99</v>
      </c>
      <c r="B601" s="163">
        <v>577</v>
      </c>
      <c r="C601" s="64">
        <v>2</v>
      </c>
      <c r="D601" s="20">
        <v>2.2999999999999998</v>
      </c>
      <c r="E601" s="21" t="s">
        <v>1010</v>
      </c>
      <c r="F601" s="21" t="s">
        <v>1011</v>
      </c>
      <c r="G601" s="483" t="s">
        <v>1012</v>
      </c>
      <c r="H601" s="178">
        <f>+H599+1</f>
        <v>529</v>
      </c>
      <c r="I601" s="179" t="s">
        <v>2545</v>
      </c>
      <c r="J601" s="69">
        <v>1</v>
      </c>
      <c r="K601" s="66" t="s">
        <v>1013</v>
      </c>
      <c r="L601" s="7" t="s">
        <v>843</v>
      </c>
      <c r="W601" s="182">
        <v>1</v>
      </c>
    </row>
    <row r="602" spans="1:24" ht="41.4" thickBot="1" x14ac:dyDescent="0.55000000000000004">
      <c r="A602" s="3">
        <v>100</v>
      </c>
      <c r="B602" s="163">
        <v>578</v>
      </c>
      <c r="C602" s="64">
        <v>2</v>
      </c>
      <c r="D602" s="20">
        <v>2.2999999999999998</v>
      </c>
      <c r="E602" s="21" t="s">
        <v>1010</v>
      </c>
      <c r="F602" s="21" t="s">
        <v>1011</v>
      </c>
      <c r="G602" s="492"/>
      <c r="H602" s="178">
        <f>+H601+1</f>
        <v>530</v>
      </c>
      <c r="I602" s="179" t="s">
        <v>2546</v>
      </c>
      <c r="J602" s="38">
        <v>1</v>
      </c>
      <c r="K602" s="23" t="s">
        <v>1014</v>
      </c>
      <c r="L602" s="7" t="s">
        <v>843</v>
      </c>
      <c r="W602" s="182">
        <v>1</v>
      </c>
    </row>
    <row r="603" spans="1:24" ht="61.8" thickBot="1" x14ac:dyDescent="0.55000000000000004">
      <c r="A603" s="3">
        <v>101</v>
      </c>
      <c r="B603" s="163">
        <v>579</v>
      </c>
      <c r="C603" s="64">
        <v>2</v>
      </c>
      <c r="D603" s="20">
        <v>2.2999999999999998</v>
      </c>
      <c r="E603" s="21" t="s">
        <v>1010</v>
      </c>
      <c r="F603" s="21" t="s">
        <v>1011</v>
      </c>
      <c r="G603" s="484"/>
      <c r="H603" s="178">
        <f>+H602+1</f>
        <v>531</v>
      </c>
      <c r="I603" s="179" t="s">
        <v>2547</v>
      </c>
      <c r="J603" s="22">
        <v>1</v>
      </c>
      <c r="K603" s="23" t="s">
        <v>1015</v>
      </c>
      <c r="L603" s="7" t="s">
        <v>843</v>
      </c>
      <c r="W603" s="182">
        <v>1</v>
      </c>
    </row>
    <row r="604" spans="1:24" ht="61.8" thickBot="1" x14ac:dyDescent="0.55000000000000004">
      <c r="A604" s="3">
        <v>102</v>
      </c>
      <c r="B604" s="163">
        <v>580</v>
      </c>
      <c r="C604" s="64">
        <v>2</v>
      </c>
      <c r="D604" s="20">
        <v>2.2999999999999998</v>
      </c>
      <c r="E604" s="21" t="s">
        <v>1010</v>
      </c>
      <c r="F604" s="36" t="s">
        <v>1016</v>
      </c>
      <c r="G604" s="483" t="s">
        <v>1017</v>
      </c>
      <c r="H604" s="178">
        <f>+H603+1</f>
        <v>532</v>
      </c>
      <c r="I604" s="179" t="s">
        <v>2548</v>
      </c>
      <c r="J604" s="22">
        <v>1</v>
      </c>
      <c r="K604" s="23" t="s">
        <v>1018</v>
      </c>
      <c r="L604" s="7" t="s">
        <v>843</v>
      </c>
      <c r="W604" s="182">
        <v>1</v>
      </c>
    </row>
    <row r="605" spans="1:24" ht="41.4" thickBot="1" x14ac:dyDescent="0.55000000000000004">
      <c r="A605" s="3">
        <v>103</v>
      </c>
      <c r="B605" s="163">
        <v>581</v>
      </c>
      <c r="C605" s="64">
        <v>2</v>
      </c>
      <c r="D605" s="20">
        <v>2.2999999999999998</v>
      </c>
      <c r="E605" s="21" t="s">
        <v>1010</v>
      </c>
      <c r="F605" s="36" t="s">
        <v>1016</v>
      </c>
      <c r="G605" s="492"/>
      <c r="H605" s="178">
        <f>+H604+1</f>
        <v>533</v>
      </c>
      <c r="I605" s="179" t="s">
        <v>2549</v>
      </c>
      <c r="J605" s="22">
        <v>40</v>
      </c>
      <c r="K605" s="23" t="s">
        <v>1019</v>
      </c>
      <c r="L605" s="7" t="s">
        <v>843</v>
      </c>
      <c r="W605" s="182">
        <v>1</v>
      </c>
    </row>
    <row r="606" spans="1:24" ht="41.4" thickBot="1" x14ac:dyDescent="0.55000000000000004">
      <c r="A606" s="3">
        <v>104</v>
      </c>
      <c r="B606" s="163">
        <v>582</v>
      </c>
      <c r="C606" s="64">
        <v>2</v>
      </c>
      <c r="D606" s="20">
        <v>2.2999999999999998</v>
      </c>
      <c r="E606" s="21" t="s">
        <v>1010</v>
      </c>
      <c r="F606" s="36" t="s">
        <v>1016</v>
      </c>
      <c r="G606" s="484"/>
      <c r="H606" s="178">
        <f>+H605+1</f>
        <v>534</v>
      </c>
      <c r="I606" s="179" t="s">
        <v>2550</v>
      </c>
      <c r="J606" s="22">
        <v>350</v>
      </c>
      <c r="K606" s="23" t="s">
        <v>1020</v>
      </c>
      <c r="L606" s="7" t="s">
        <v>843</v>
      </c>
      <c r="W606" s="182">
        <v>1</v>
      </c>
    </row>
    <row r="607" spans="1:24" ht="26.4" thickBot="1" x14ac:dyDescent="0.55000000000000004">
      <c r="B607" s="163">
        <v>583</v>
      </c>
      <c r="G607" s="26" t="s">
        <v>1021</v>
      </c>
      <c r="H607" s="27"/>
      <c r="I607" s="28"/>
      <c r="J607" s="29"/>
      <c r="K607" s="30"/>
      <c r="M607" s="173"/>
      <c r="N607" s="173"/>
      <c r="O607" s="173"/>
      <c r="P607" s="173"/>
      <c r="Q607" s="174"/>
      <c r="R607" s="175"/>
      <c r="S607" s="176">
        <v>2</v>
      </c>
      <c r="T607" s="175" t="s">
        <v>2013</v>
      </c>
      <c r="U607" s="176"/>
      <c r="V607" s="175"/>
      <c r="W607" s="177">
        <f>SUM(W608:W613)</f>
        <v>6</v>
      </c>
      <c r="X607" s="175" t="s">
        <v>2015</v>
      </c>
    </row>
    <row r="608" spans="1:24" ht="41.4" thickBot="1" x14ac:dyDescent="0.55000000000000004">
      <c r="A608" s="3">
        <v>105</v>
      </c>
      <c r="B608" s="163">
        <v>584</v>
      </c>
      <c r="C608" s="64">
        <v>2</v>
      </c>
      <c r="D608" s="20">
        <v>2.2999999999999998</v>
      </c>
      <c r="E608" s="31" t="s">
        <v>1022</v>
      </c>
      <c r="F608" s="31" t="s">
        <v>1023</v>
      </c>
      <c r="G608" s="483" t="s">
        <v>1024</v>
      </c>
      <c r="H608" s="178">
        <f>+H606+1</f>
        <v>535</v>
      </c>
      <c r="I608" s="179" t="s">
        <v>2551</v>
      </c>
      <c r="J608" s="69">
        <v>1</v>
      </c>
      <c r="K608" s="66" t="s">
        <v>1025</v>
      </c>
      <c r="L608" s="7" t="s">
        <v>843</v>
      </c>
      <c r="W608" s="182">
        <v>1</v>
      </c>
    </row>
    <row r="609" spans="1:24" ht="61.8" thickBot="1" x14ac:dyDescent="0.55000000000000004">
      <c r="A609" s="3">
        <v>106</v>
      </c>
      <c r="B609" s="163">
        <v>585</v>
      </c>
      <c r="C609" s="64">
        <v>2</v>
      </c>
      <c r="D609" s="20">
        <v>2.2999999999999998</v>
      </c>
      <c r="E609" s="31" t="s">
        <v>1022</v>
      </c>
      <c r="F609" s="31" t="s">
        <v>1023</v>
      </c>
      <c r="G609" s="492"/>
      <c r="H609" s="178">
        <f>+H608+1</f>
        <v>536</v>
      </c>
      <c r="I609" s="179" t="s">
        <v>2552</v>
      </c>
      <c r="J609" s="22">
        <v>4</v>
      </c>
      <c r="K609" s="23" t="s">
        <v>1026</v>
      </c>
      <c r="L609" s="7" t="s">
        <v>843</v>
      </c>
      <c r="W609" s="182">
        <v>1</v>
      </c>
    </row>
    <row r="610" spans="1:24" ht="61.8" thickBot="1" x14ac:dyDescent="0.55000000000000004">
      <c r="A610" s="3">
        <v>107</v>
      </c>
      <c r="B610" s="163">
        <v>586</v>
      </c>
      <c r="C610" s="64">
        <v>2</v>
      </c>
      <c r="D610" s="20">
        <v>2.2999999999999998</v>
      </c>
      <c r="E610" s="31" t="s">
        <v>1022</v>
      </c>
      <c r="F610" s="31" t="s">
        <v>1023</v>
      </c>
      <c r="G610" s="492"/>
      <c r="H610" s="178">
        <f>+H609+1</f>
        <v>537</v>
      </c>
      <c r="I610" s="179" t="s">
        <v>2553</v>
      </c>
      <c r="J610" s="38">
        <v>1</v>
      </c>
      <c r="K610" s="23" t="s">
        <v>1027</v>
      </c>
      <c r="L610" s="7" t="s">
        <v>843</v>
      </c>
      <c r="W610" s="182">
        <v>1</v>
      </c>
    </row>
    <row r="611" spans="1:24" ht="82.2" thickBot="1" x14ac:dyDescent="0.55000000000000004">
      <c r="A611" s="3">
        <v>108</v>
      </c>
      <c r="B611" s="163">
        <v>587</v>
      </c>
      <c r="C611" s="64">
        <v>2</v>
      </c>
      <c r="D611" s="20">
        <v>2.2999999999999998</v>
      </c>
      <c r="E611" s="31" t="s">
        <v>1022</v>
      </c>
      <c r="F611" s="31" t="s">
        <v>1023</v>
      </c>
      <c r="G611" s="484"/>
      <c r="H611" s="178">
        <f>+H610+1</f>
        <v>538</v>
      </c>
      <c r="I611" s="179" t="s">
        <v>2554</v>
      </c>
      <c r="J611" s="22">
        <v>1</v>
      </c>
      <c r="K611" s="23" t="s">
        <v>1028</v>
      </c>
      <c r="L611" s="7" t="s">
        <v>843</v>
      </c>
      <c r="W611" s="182">
        <v>1</v>
      </c>
    </row>
    <row r="612" spans="1:24" ht="41.4" thickBot="1" x14ac:dyDescent="0.55000000000000004">
      <c r="A612" s="3">
        <v>109</v>
      </c>
      <c r="B612" s="163">
        <v>588</v>
      </c>
      <c r="C612" s="64">
        <v>2</v>
      </c>
      <c r="D612" s="20">
        <v>2.2999999999999998</v>
      </c>
      <c r="E612" s="31" t="s">
        <v>1022</v>
      </c>
      <c r="F612" s="36" t="s">
        <v>1029</v>
      </c>
      <c r="G612" s="483" t="s">
        <v>1030</v>
      </c>
      <c r="H612" s="178">
        <f>+H611+1</f>
        <v>539</v>
      </c>
      <c r="I612" s="179" t="s">
        <v>2555</v>
      </c>
      <c r="J612" s="38">
        <v>1</v>
      </c>
      <c r="K612" s="23" t="s">
        <v>1031</v>
      </c>
      <c r="L612" s="7" t="s">
        <v>843</v>
      </c>
      <c r="W612" s="182">
        <v>1</v>
      </c>
    </row>
    <row r="613" spans="1:24" ht="82.2" thickBot="1" x14ac:dyDescent="0.55000000000000004">
      <c r="A613" s="3">
        <v>110</v>
      </c>
      <c r="B613" s="163">
        <v>589</v>
      </c>
      <c r="C613" s="64">
        <v>2</v>
      </c>
      <c r="D613" s="20">
        <v>2.2999999999999998</v>
      </c>
      <c r="E613" s="31" t="s">
        <v>1022</v>
      </c>
      <c r="F613" s="36" t="s">
        <v>1029</v>
      </c>
      <c r="G613" s="484"/>
      <c r="H613" s="178">
        <f>+H612+1</f>
        <v>540</v>
      </c>
      <c r="I613" s="179" t="s">
        <v>2556</v>
      </c>
      <c r="J613" s="38">
        <v>1</v>
      </c>
      <c r="K613" s="23" t="s">
        <v>1032</v>
      </c>
      <c r="L613" s="7" t="s">
        <v>843</v>
      </c>
      <c r="W613" s="182">
        <v>1</v>
      </c>
    </row>
    <row r="614" spans="1:24" ht="26.4" thickBot="1" x14ac:dyDescent="0.55000000000000004">
      <c r="B614" s="163">
        <v>590</v>
      </c>
      <c r="G614" s="13" t="s">
        <v>1033</v>
      </c>
      <c r="H614" s="14"/>
      <c r="I614" s="14"/>
      <c r="J614" s="14"/>
      <c r="K614" s="46"/>
      <c r="M614" s="168"/>
      <c r="N614" s="168"/>
      <c r="O614" s="168"/>
      <c r="P614" s="168"/>
      <c r="Q614" s="169">
        <v>3</v>
      </c>
      <c r="R614" s="170" t="s">
        <v>2012</v>
      </c>
      <c r="S614" s="171">
        <f>SUM(S615:S644)</f>
        <v>7</v>
      </c>
      <c r="T614" s="170" t="s">
        <v>2013</v>
      </c>
      <c r="U614" s="171">
        <v>9</v>
      </c>
      <c r="V614" s="170" t="s">
        <v>2014</v>
      </c>
      <c r="W614" s="184">
        <f>SUM(W615:W644)/2</f>
        <v>27</v>
      </c>
      <c r="X614" s="170" t="s">
        <v>2015</v>
      </c>
    </row>
    <row r="615" spans="1:24" ht="26.4" thickBot="1" x14ac:dyDescent="0.55000000000000004">
      <c r="B615" s="163">
        <v>591</v>
      </c>
      <c r="G615" s="53" t="s">
        <v>1034</v>
      </c>
      <c r="H615" s="33"/>
      <c r="I615" s="28"/>
      <c r="J615" s="29"/>
      <c r="K615" s="30"/>
      <c r="M615" s="173"/>
      <c r="N615" s="173"/>
      <c r="O615" s="173"/>
      <c r="P615" s="173"/>
      <c r="Q615" s="174"/>
      <c r="R615" s="175"/>
      <c r="S615" s="176">
        <v>4</v>
      </c>
      <c r="T615" s="175" t="s">
        <v>2013</v>
      </c>
      <c r="U615" s="176"/>
      <c r="V615" s="175"/>
      <c r="W615" s="177">
        <f>SUM(W616:W634)</f>
        <v>19</v>
      </c>
      <c r="X615" s="175" t="s">
        <v>2015</v>
      </c>
    </row>
    <row r="616" spans="1:24" ht="82.2" thickBot="1" x14ac:dyDescent="0.55000000000000004">
      <c r="B616" s="163">
        <v>593</v>
      </c>
      <c r="C616" s="64">
        <v>2</v>
      </c>
      <c r="D616" s="34">
        <v>2.4</v>
      </c>
      <c r="E616" s="21" t="s">
        <v>1035</v>
      </c>
      <c r="F616" s="21" t="s">
        <v>1036</v>
      </c>
      <c r="G616" s="485" t="s">
        <v>1037</v>
      </c>
      <c r="H616" s="73">
        <f>+H613+1</f>
        <v>541</v>
      </c>
      <c r="I616" s="179" t="s">
        <v>2557</v>
      </c>
      <c r="J616" s="22">
        <v>40</v>
      </c>
      <c r="K616" s="23" t="s">
        <v>1038</v>
      </c>
      <c r="L616" s="7" t="s">
        <v>1039</v>
      </c>
      <c r="W616" s="182">
        <v>1</v>
      </c>
    </row>
    <row r="617" spans="1:24" ht="61.8" thickBot="1" x14ac:dyDescent="0.55000000000000004">
      <c r="B617" s="163">
        <v>594</v>
      </c>
      <c r="C617" s="64">
        <v>2</v>
      </c>
      <c r="D617" s="34">
        <v>2.4</v>
      </c>
      <c r="E617" s="21" t="s">
        <v>1035</v>
      </c>
      <c r="F617" s="21" t="s">
        <v>1036</v>
      </c>
      <c r="G617" s="486"/>
      <c r="H617" s="73">
        <f>+H616+1</f>
        <v>542</v>
      </c>
      <c r="I617" s="179" t="s">
        <v>2558</v>
      </c>
      <c r="J617" s="22">
        <v>40</v>
      </c>
      <c r="K617" s="23" t="s">
        <v>1040</v>
      </c>
      <c r="L617" s="7" t="s">
        <v>1039</v>
      </c>
      <c r="W617" s="182">
        <v>1</v>
      </c>
    </row>
    <row r="618" spans="1:24" ht="61.8" thickBot="1" x14ac:dyDescent="0.55000000000000004">
      <c r="B618" s="163">
        <v>595</v>
      </c>
      <c r="C618" s="64">
        <v>2</v>
      </c>
      <c r="D618" s="34">
        <v>2.4</v>
      </c>
      <c r="E618" s="21" t="s">
        <v>1035</v>
      </c>
      <c r="F618" s="21" t="s">
        <v>1036</v>
      </c>
      <c r="G618" s="486"/>
      <c r="H618" s="73">
        <f t="shared" ref="H618:H634" si="26">+H617+1</f>
        <v>543</v>
      </c>
      <c r="I618" s="179" t="s">
        <v>2559</v>
      </c>
      <c r="J618" s="38">
        <v>1</v>
      </c>
      <c r="K618" s="23" t="s">
        <v>1041</v>
      </c>
      <c r="L618" s="7" t="s">
        <v>1039</v>
      </c>
      <c r="W618" s="182">
        <v>1</v>
      </c>
    </row>
    <row r="619" spans="1:24" ht="41.4" thickBot="1" x14ac:dyDescent="0.55000000000000004">
      <c r="B619" s="163">
        <v>596</v>
      </c>
      <c r="C619" s="64">
        <v>2</v>
      </c>
      <c r="D619" s="34">
        <v>2.4</v>
      </c>
      <c r="E619" s="21" t="s">
        <v>1035</v>
      </c>
      <c r="F619" s="36" t="s">
        <v>1042</v>
      </c>
      <c r="G619" s="487" t="s">
        <v>1043</v>
      </c>
      <c r="H619" s="73">
        <f t="shared" si="26"/>
        <v>544</v>
      </c>
      <c r="I619" s="179" t="s">
        <v>2560</v>
      </c>
      <c r="J619" s="65">
        <v>16</v>
      </c>
      <c r="K619" s="66" t="s">
        <v>1044</v>
      </c>
      <c r="L619" s="7" t="s">
        <v>1039</v>
      </c>
      <c r="W619" s="182">
        <v>1</v>
      </c>
    </row>
    <row r="620" spans="1:24" ht="41.4" thickBot="1" x14ac:dyDescent="0.55000000000000004">
      <c r="B620" s="163">
        <v>597</v>
      </c>
      <c r="C620" s="64">
        <v>2</v>
      </c>
      <c r="D620" s="34">
        <v>2.4</v>
      </c>
      <c r="E620" s="21" t="s">
        <v>1035</v>
      </c>
      <c r="F620" s="36" t="s">
        <v>1042</v>
      </c>
      <c r="G620" s="487"/>
      <c r="H620" s="73">
        <f t="shared" si="26"/>
        <v>545</v>
      </c>
      <c r="I620" s="179" t="s">
        <v>2561</v>
      </c>
      <c r="J620" s="22">
        <v>16</v>
      </c>
      <c r="K620" s="23" t="s">
        <v>1045</v>
      </c>
      <c r="L620" s="7" t="s">
        <v>1039</v>
      </c>
      <c r="W620" s="182">
        <v>1</v>
      </c>
    </row>
    <row r="621" spans="1:24" ht="41.4" thickBot="1" x14ac:dyDescent="0.55000000000000004">
      <c r="B621" s="163">
        <v>598</v>
      </c>
      <c r="C621" s="64">
        <v>2</v>
      </c>
      <c r="D621" s="34">
        <v>2.4</v>
      </c>
      <c r="E621" s="21" t="s">
        <v>1035</v>
      </c>
      <c r="F621" s="36" t="s">
        <v>1042</v>
      </c>
      <c r="G621" s="487"/>
      <c r="H621" s="73">
        <f t="shared" si="26"/>
        <v>546</v>
      </c>
      <c r="I621" s="179" t="s">
        <v>2562</v>
      </c>
      <c r="J621" s="22">
        <v>16</v>
      </c>
      <c r="K621" s="23" t="s">
        <v>1046</v>
      </c>
      <c r="L621" s="7" t="s">
        <v>1039</v>
      </c>
      <c r="W621" s="182">
        <v>1</v>
      </c>
    </row>
    <row r="622" spans="1:24" ht="26.4" thickBot="1" x14ac:dyDescent="0.55000000000000004">
      <c r="B622" s="163">
        <v>599</v>
      </c>
      <c r="C622" s="64">
        <v>2</v>
      </c>
      <c r="D622" s="34">
        <v>2.4</v>
      </c>
      <c r="E622" s="21" t="s">
        <v>1035</v>
      </c>
      <c r="F622" s="36" t="s">
        <v>1042</v>
      </c>
      <c r="G622" s="487"/>
      <c r="H622" s="73">
        <f t="shared" si="26"/>
        <v>547</v>
      </c>
      <c r="I622" s="179" t="s">
        <v>2563</v>
      </c>
      <c r="J622" s="22">
        <v>16</v>
      </c>
      <c r="K622" s="23" t="s">
        <v>1047</v>
      </c>
      <c r="L622" s="7" t="s">
        <v>1039</v>
      </c>
      <c r="W622" s="182">
        <v>1</v>
      </c>
    </row>
    <row r="623" spans="1:24" ht="26.4" thickBot="1" x14ac:dyDescent="0.55000000000000004">
      <c r="B623" s="163"/>
      <c r="C623" s="64">
        <v>2</v>
      </c>
      <c r="D623" s="34">
        <v>2.4</v>
      </c>
      <c r="E623" s="21" t="s">
        <v>1035</v>
      </c>
      <c r="F623" s="36" t="s">
        <v>1042</v>
      </c>
      <c r="G623" s="487"/>
      <c r="H623" s="73">
        <f t="shared" si="26"/>
        <v>548</v>
      </c>
      <c r="I623" s="179" t="s">
        <v>2564</v>
      </c>
      <c r="J623" s="43">
        <v>1</v>
      </c>
      <c r="K623" s="32" t="s">
        <v>1048</v>
      </c>
      <c r="L623" s="7" t="s">
        <v>1039</v>
      </c>
      <c r="W623" s="182">
        <v>1</v>
      </c>
    </row>
    <row r="624" spans="1:24" ht="26.4" thickBot="1" x14ac:dyDescent="0.55000000000000004">
      <c r="B624" s="163"/>
      <c r="C624" s="64">
        <v>2</v>
      </c>
      <c r="D624" s="34">
        <v>2.4</v>
      </c>
      <c r="E624" s="21" t="s">
        <v>1035</v>
      </c>
      <c r="F624" s="36" t="s">
        <v>1042</v>
      </c>
      <c r="G624" s="487"/>
      <c r="H624" s="73">
        <f t="shared" si="26"/>
        <v>549</v>
      </c>
      <c r="I624" s="179" t="s">
        <v>2565</v>
      </c>
      <c r="J624" s="43">
        <v>1</v>
      </c>
      <c r="K624" s="32" t="s">
        <v>1049</v>
      </c>
      <c r="L624" s="7" t="s">
        <v>1039</v>
      </c>
      <c r="W624" s="182">
        <v>1</v>
      </c>
    </row>
    <row r="625" spans="2:24" ht="41.4" thickBot="1" x14ac:dyDescent="0.55000000000000004">
      <c r="B625" s="163"/>
      <c r="C625" s="64">
        <v>2</v>
      </c>
      <c r="D625" s="34">
        <v>2.4</v>
      </c>
      <c r="E625" s="21" t="s">
        <v>1035</v>
      </c>
      <c r="F625" s="36" t="s">
        <v>1042</v>
      </c>
      <c r="G625" s="487"/>
      <c r="H625" s="73">
        <f t="shared" si="26"/>
        <v>550</v>
      </c>
      <c r="I625" s="179" t="s">
        <v>2566</v>
      </c>
      <c r="J625" s="42">
        <v>41</v>
      </c>
      <c r="K625" s="32" t="s">
        <v>1050</v>
      </c>
      <c r="L625" s="7" t="s">
        <v>1039</v>
      </c>
      <c r="W625" s="182">
        <v>1</v>
      </c>
    </row>
    <row r="626" spans="2:24" ht="41.4" thickBot="1" x14ac:dyDescent="0.55000000000000004">
      <c r="B626" s="163"/>
      <c r="C626" s="64">
        <v>2</v>
      </c>
      <c r="D626" s="34">
        <v>2.4</v>
      </c>
      <c r="E626" s="21" t="s">
        <v>1035</v>
      </c>
      <c r="F626" s="36" t="s">
        <v>1042</v>
      </c>
      <c r="G626" s="488"/>
      <c r="H626" s="73">
        <f t="shared" si="26"/>
        <v>551</v>
      </c>
      <c r="I626" s="179" t="s">
        <v>2567</v>
      </c>
      <c r="J626" s="42">
        <v>4</v>
      </c>
      <c r="K626" s="32" t="s">
        <v>1051</v>
      </c>
      <c r="L626" s="7" t="s">
        <v>1039</v>
      </c>
      <c r="W626" s="182">
        <v>1</v>
      </c>
    </row>
    <row r="627" spans="2:24" ht="41.4" thickBot="1" x14ac:dyDescent="0.55000000000000004">
      <c r="B627" s="163">
        <v>600</v>
      </c>
      <c r="C627" s="64">
        <v>2</v>
      </c>
      <c r="D627" s="34">
        <v>2.4</v>
      </c>
      <c r="E627" s="21" t="s">
        <v>1035</v>
      </c>
      <c r="F627" s="21" t="s">
        <v>1052</v>
      </c>
      <c r="G627" s="480" t="s">
        <v>1053</v>
      </c>
      <c r="H627" s="73">
        <f t="shared" si="26"/>
        <v>552</v>
      </c>
      <c r="I627" s="179" t="s">
        <v>2568</v>
      </c>
      <c r="J627" s="69">
        <v>1</v>
      </c>
      <c r="K627" s="66" t="s">
        <v>1054</v>
      </c>
      <c r="L627" s="7" t="s">
        <v>1039</v>
      </c>
      <c r="W627" s="182">
        <v>1</v>
      </c>
    </row>
    <row r="628" spans="2:24" ht="41.4" thickBot="1" x14ac:dyDescent="0.55000000000000004">
      <c r="B628" s="163">
        <v>601</v>
      </c>
      <c r="C628" s="64">
        <v>2</v>
      </c>
      <c r="D628" s="34">
        <v>2.4</v>
      </c>
      <c r="E628" s="21" t="s">
        <v>1035</v>
      </c>
      <c r="F628" s="21" t="s">
        <v>1052</v>
      </c>
      <c r="G628" s="481"/>
      <c r="H628" s="73">
        <f t="shared" si="26"/>
        <v>553</v>
      </c>
      <c r="I628" s="179" t="s">
        <v>2569</v>
      </c>
      <c r="J628" s="38">
        <v>1</v>
      </c>
      <c r="K628" s="23" t="s">
        <v>1055</v>
      </c>
      <c r="L628" s="7" t="s">
        <v>1039</v>
      </c>
      <c r="W628" s="182">
        <v>1</v>
      </c>
    </row>
    <row r="629" spans="2:24" ht="61.8" thickBot="1" x14ac:dyDescent="0.55000000000000004">
      <c r="B629" s="163">
        <v>602</v>
      </c>
      <c r="C629" s="64">
        <v>2</v>
      </c>
      <c r="D629" s="34">
        <v>2.4</v>
      </c>
      <c r="E629" s="21" t="s">
        <v>1035</v>
      </c>
      <c r="F629" s="21" t="s">
        <v>1052</v>
      </c>
      <c r="G629" s="481"/>
      <c r="H629" s="73">
        <f t="shared" si="26"/>
        <v>554</v>
      </c>
      <c r="I629" s="179" t="s">
        <v>2570</v>
      </c>
      <c r="J629" s="38">
        <v>1</v>
      </c>
      <c r="K629" s="23" t="s">
        <v>1056</v>
      </c>
      <c r="L629" s="7" t="s">
        <v>1039</v>
      </c>
      <c r="W629" s="182">
        <v>1</v>
      </c>
    </row>
    <row r="630" spans="2:24" ht="123" thickBot="1" x14ac:dyDescent="0.55000000000000004">
      <c r="B630" s="163"/>
      <c r="C630" s="64">
        <v>2</v>
      </c>
      <c r="D630" s="34">
        <v>2.4</v>
      </c>
      <c r="E630" s="21" t="s">
        <v>1035</v>
      </c>
      <c r="F630" s="21" t="s">
        <v>1052</v>
      </c>
      <c r="G630" s="481"/>
      <c r="H630" s="73">
        <f t="shared" si="26"/>
        <v>555</v>
      </c>
      <c r="I630" s="179" t="s">
        <v>2571</v>
      </c>
      <c r="J630" s="22">
        <v>40</v>
      </c>
      <c r="K630" s="23" t="s">
        <v>1057</v>
      </c>
      <c r="L630" s="7" t="s">
        <v>1039</v>
      </c>
      <c r="W630" s="182">
        <v>1</v>
      </c>
    </row>
    <row r="631" spans="2:24" ht="41.4" thickBot="1" x14ac:dyDescent="0.55000000000000004">
      <c r="B631" s="163"/>
      <c r="C631" s="64"/>
      <c r="D631" s="34"/>
      <c r="E631" s="21"/>
      <c r="F631" s="21"/>
      <c r="G631" s="481"/>
      <c r="H631" s="73">
        <f t="shared" si="26"/>
        <v>556</v>
      </c>
      <c r="I631" s="179" t="s">
        <v>2572</v>
      </c>
      <c r="J631" s="22">
        <v>60</v>
      </c>
      <c r="K631" s="23" t="s">
        <v>1058</v>
      </c>
      <c r="L631" s="7" t="s">
        <v>1039</v>
      </c>
      <c r="W631" s="182">
        <v>1</v>
      </c>
    </row>
    <row r="632" spans="2:24" ht="41.4" thickBot="1" x14ac:dyDescent="0.55000000000000004">
      <c r="B632" s="163">
        <v>603</v>
      </c>
      <c r="C632" s="64">
        <v>2</v>
      </c>
      <c r="D632" s="34">
        <v>2.4</v>
      </c>
      <c r="E632" s="21" t="s">
        <v>1035</v>
      </c>
      <c r="F632" s="21" t="s">
        <v>1052</v>
      </c>
      <c r="G632" s="482"/>
      <c r="H632" s="73">
        <f t="shared" si="26"/>
        <v>557</v>
      </c>
      <c r="I632" s="179" t="s">
        <v>2573</v>
      </c>
      <c r="J632" s="22">
        <v>60</v>
      </c>
      <c r="K632" s="23" t="s">
        <v>1059</v>
      </c>
      <c r="L632" s="7" t="s">
        <v>1039</v>
      </c>
      <c r="W632" s="182">
        <v>1</v>
      </c>
    </row>
    <row r="633" spans="2:24" ht="82.2" thickBot="1" x14ac:dyDescent="0.55000000000000004">
      <c r="B633" s="163">
        <v>604</v>
      </c>
      <c r="C633" s="64">
        <v>2</v>
      </c>
      <c r="D633" s="34">
        <v>2.4</v>
      </c>
      <c r="E633" s="21" t="s">
        <v>1035</v>
      </c>
      <c r="F633" s="36" t="s">
        <v>1060</v>
      </c>
      <c r="G633" s="480" t="s">
        <v>1061</v>
      </c>
      <c r="H633" s="73">
        <f t="shared" si="26"/>
        <v>558</v>
      </c>
      <c r="I633" s="179" t="s">
        <v>2574</v>
      </c>
      <c r="J633" s="69">
        <v>1</v>
      </c>
      <c r="K633" s="66" t="s">
        <v>1062</v>
      </c>
      <c r="L633" s="7" t="s">
        <v>1039</v>
      </c>
      <c r="W633" s="182">
        <v>1</v>
      </c>
    </row>
    <row r="634" spans="2:24" ht="61.8" thickBot="1" x14ac:dyDescent="0.55000000000000004">
      <c r="B634" s="163">
        <v>605</v>
      </c>
      <c r="C634" s="64">
        <v>2</v>
      </c>
      <c r="D634" s="34">
        <v>2.4</v>
      </c>
      <c r="E634" s="21" t="s">
        <v>1035</v>
      </c>
      <c r="F634" s="36" t="s">
        <v>1060</v>
      </c>
      <c r="G634" s="482"/>
      <c r="H634" s="73">
        <f t="shared" si="26"/>
        <v>559</v>
      </c>
      <c r="I634" s="179" t="s">
        <v>2575</v>
      </c>
      <c r="J634" s="43">
        <v>1</v>
      </c>
      <c r="K634" s="32" t="s">
        <v>1063</v>
      </c>
      <c r="L634" s="7" t="s">
        <v>1039</v>
      </c>
      <c r="W634" s="182">
        <v>1</v>
      </c>
    </row>
    <row r="635" spans="2:24" ht="26.4" thickBot="1" x14ac:dyDescent="0.55000000000000004">
      <c r="B635" s="163">
        <v>606</v>
      </c>
      <c r="G635" s="26" t="s">
        <v>1064</v>
      </c>
      <c r="H635" s="27"/>
      <c r="I635" s="28"/>
      <c r="J635" s="29"/>
      <c r="K635" s="30"/>
      <c r="M635" s="173"/>
      <c r="N635" s="173"/>
      <c r="O635" s="173"/>
      <c r="P635" s="173"/>
      <c r="Q635" s="174"/>
      <c r="R635" s="175"/>
      <c r="S635" s="176">
        <v>2</v>
      </c>
      <c r="T635" s="175" t="s">
        <v>2013</v>
      </c>
      <c r="U635" s="176"/>
      <c r="V635" s="175"/>
      <c r="W635" s="177">
        <f>SUM(W636:W639)</f>
        <v>4</v>
      </c>
      <c r="X635" s="175" t="s">
        <v>2015</v>
      </c>
    </row>
    <row r="636" spans="2:24" ht="82.2" thickBot="1" x14ac:dyDescent="0.55000000000000004">
      <c r="B636" s="163">
        <v>607</v>
      </c>
      <c r="C636" s="64">
        <v>2</v>
      </c>
      <c r="D636" s="34">
        <v>2.4</v>
      </c>
      <c r="E636" s="31" t="s">
        <v>1065</v>
      </c>
      <c r="F636" s="31" t="s">
        <v>1066</v>
      </c>
      <c r="G636" s="140" t="s">
        <v>1067</v>
      </c>
      <c r="H636" s="178">
        <f>+H634+1</f>
        <v>560</v>
      </c>
      <c r="I636" s="179" t="s">
        <v>2576</v>
      </c>
      <c r="J636" s="38">
        <v>1</v>
      </c>
      <c r="K636" s="23" t="s">
        <v>1068</v>
      </c>
      <c r="L636" s="7" t="s">
        <v>1039</v>
      </c>
      <c r="W636" s="182">
        <v>1</v>
      </c>
    </row>
    <row r="637" spans="2:24" ht="41.4" thickBot="1" x14ac:dyDescent="0.55000000000000004">
      <c r="B637" s="163">
        <v>608</v>
      </c>
      <c r="C637" s="64">
        <v>2</v>
      </c>
      <c r="D637" s="34">
        <v>2.4</v>
      </c>
      <c r="E637" s="31" t="s">
        <v>1065</v>
      </c>
      <c r="F637" s="36" t="s">
        <v>1069</v>
      </c>
      <c r="G637" s="456" t="s">
        <v>1070</v>
      </c>
      <c r="H637" s="178">
        <f>+H636+1</f>
        <v>561</v>
      </c>
      <c r="I637" s="179" t="s">
        <v>2577</v>
      </c>
      <c r="J637" s="69">
        <v>1</v>
      </c>
      <c r="K637" s="66" t="s">
        <v>1071</v>
      </c>
      <c r="L637" s="7" t="s">
        <v>1039</v>
      </c>
      <c r="W637" s="182">
        <v>1</v>
      </c>
    </row>
    <row r="638" spans="2:24" ht="61.8" thickBot="1" x14ac:dyDescent="0.55000000000000004">
      <c r="B638" s="163">
        <v>609</v>
      </c>
      <c r="C638" s="64">
        <v>2</v>
      </c>
      <c r="D638" s="34">
        <v>2.4</v>
      </c>
      <c r="E638" s="31" t="s">
        <v>1065</v>
      </c>
      <c r="F638" s="36" t="s">
        <v>1069</v>
      </c>
      <c r="G638" s="457"/>
      <c r="H638" s="178">
        <f>+H637+1</f>
        <v>562</v>
      </c>
      <c r="I638" s="179" t="s">
        <v>2578</v>
      </c>
      <c r="J638" s="38">
        <v>1</v>
      </c>
      <c r="K638" s="60" t="s">
        <v>1072</v>
      </c>
      <c r="L638" s="7" t="s">
        <v>1039</v>
      </c>
      <c r="W638" s="182">
        <v>1</v>
      </c>
    </row>
    <row r="639" spans="2:24" ht="61.8" thickBot="1" x14ac:dyDescent="0.55000000000000004">
      <c r="B639" s="163">
        <v>610</v>
      </c>
      <c r="C639" s="64">
        <v>2</v>
      </c>
      <c r="D639" s="34">
        <v>2.4</v>
      </c>
      <c r="E639" s="31" t="s">
        <v>1065</v>
      </c>
      <c r="F639" s="36" t="s">
        <v>1069</v>
      </c>
      <c r="G639" s="458"/>
      <c r="H639" s="178">
        <f>+H638+1</f>
        <v>563</v>
      </c>
      <c r="I639" s="179" t="s">
        <v>2579</v>
      </c>
      <c r="J639" s="38">
        <v>1</v>
      </c>
      <c r="K639" s="60" t="s">
        <v>1073</v>
      </c>
      <c r="L639" s="7" t="s">
        <v>1039</v>
      </c>
      <c r="W639" s="182">
        <v>1</v>
      </c>
    </row>
    <row r="640" spans="2:24" ht="26.4" thickBot="1" x14ac:dyDescent="0.55000000000000004">
      <c r="B640" s="163">
        <v>611</v>
      </c>
      <c r="G640" s="53" t="s">
        <v>1074</v>
      </c>
      <c r="H640" s="27"/>
      <c r="I640" s="28"/>
      <c r="J640" s="29"/>
      <c r="K640" s="30"/>
      <c r="M640" s="173"/>
      <c r="N640" s="173"/>
      <c r="O640" s="173"/>
      <c r="P640" s="173"/>
      <c r="Q640" s="174"/>
      <c r="R640" s="175"/>
      <c r="S640" s="176">
        <v>1</v>
      </c>
      <c r="T640" s="175" t="s">
        <v>2013</v>
      </c>
      <c r="U640" s="176"/>
      <c r="V640" s="175"/>
      <c r="W640" s="177">
        <f>SUM(W641:W644)</f>
        <v>4</v>
      </c>
      <c r="X640" s="175" t="s">
        <v>2015</v>
      </c>
    </row>
    <row r="641" spans="2:24" ht="82.2" thickBot="1" x14ac:dyDescent="0.55000000000000004">
      <c r="B641" s="163">
        <v>612</v>
      </c>
      <c r="C641" s="64">
        <v>2</v>
      </c>
      <c r="D641" s="34">
        <v>2.4</v>
      </c>
      <c r="E641" s="21" t="s">
        <v>1075</v>
      </c>
      <c r="F641" s="21" t="s">
        <v>1076</v>
      </c>
      <c r="G641" s="480" t="s">
        <v>1077</v>
      </c>
      <c r="H641" s="178">
        <f>+H639+1</f>
        <v>564</v>
      </c>
      <c r="I641" s="179" t="s">
        <v>2580</v>
      </c>
      <c r="J641" s="48">
        <v>1</v>
      </c>
      <c r="K641" s="74" t="s">
        <v>1078</v>
      </c>
      <c r="L641" s="7" t="s">
        <v>1039</v>
      </c>
      <c r="W641" s="182">
        <v>1</v>
      </c>
    </row>
    <row r="642" spans="2:24" ht="61.8" thickBot="1" x14ac:dyDescent="0.55000000000000004">
      <c r="B642" s="163"/>
      <c r="C642" s="64">
        <v>2</v>
      </c>
      <c r="D642" s="34">
        <v>2.4</v>
      </c>
      <c r="E642" s="21" t="s">
        <v>1075</v>
      </c>
      <c r="F642" s="21" t="s">
        <v>1076</v>
      </c>
      <c r="G642" s="481"/>
      <c r="H642" s="178">
        <f>+H641+1</f>
        <v>565</v>
      </c>
      <c r="I642" s="179" t="s">
        <v>2581</v>
      </c>
      <c r="J642" s="192">
        <v>20</v>
      </c>
      <c r="K642" s="197" t="s">
        <v>1079</v>
      </c>
      <c r="L642" s="7" t="s">
        <v>1039</v>
      </c>
      <c r="W642" s="182">
        <v>1</v>
      </c>
    </row>
    <row r="643" spans="2:24" ht="26.4" thickBot="1" x14ac:dyDescent="0.55000000000000004">
      <c r="B643" s="163"/>
      <c r="C643" s="64">
        <v>2</v>
      </c>
      <c r="D643" s="34">
        <v>2.4</v>
      </c>
      <c r="E643" s="21" t="s">
        <v>1075</v>
      </c>
      <c r="F643" s="21" t="s">
        <v>1076</v>
      </c>
      <c r="G643" s="481"/>
      <c r="H643" s="178">
        <f>+H642+1</f>
        <v>566</v>
      </c>
      <c r="I643" s="179" t="s">
        <v>2582</v>
      </c>
      <c r="J643" s="198">
        <v>1</v>
      </c>
      <c r="K643" s="197" t="s">
        <v>1080</v>
      </c>
      <c r="L643" s="7" t="s">
        <v>1039</v>
      </c>
      <c r="W643" s="182">
        <v>1</v>
      </c>
    </row>
    <row r="644" spans="2:24" ht="61.8" thickBot="1" x14ac:dyDescent="0.55000000000000004">
      <c r="B644" s="163"/>
      <c r="C644" s="64">
        <v>2</v>
      </c>
      <c r="D644" s="34">
        <v>2.4</v>
      </c>
      <c r="E644" s="21" t="s">
        <v>1075</v>
      </c>
      <c r="F644" s="21" t="s">
        <v>1076</v>
      </c>
      <c r="G644" s="482"/>
      <c r="H644" s="178">
        <f>+H643+1</f>
        <v>567</v>
      </c>
      <c r="I644" s="179" t="s">
        <v>2583</v>
      </c>
      <c r="J644" s="198">
        <v>1</v>
      </c>
      <c r="K644" s="197" t="s">
        <v>1081</v>
      </c>
      <c r="L644" s="7" t="s">
        <v>1039</v>
      </c>
      <c r="W644" s="182">
        <v>1</v>
      </c>
    </row>
    <row r="645" spans="2:24" x14ac:dyDescent="0.5">
      <c r="B645" s="163">
        <v>613</v>
      </c>
      <c r="G645" s="61" t="s">
        <v>1082</v>
      </c>
      <c r="H645" s="62"/>
      <c r="I645" s="194"/>
      <c r="J645" s="63"/>
      <c r="K645" s="63"/>
      <c r="M645" s="199"/>
      <c r="N645" s="199"/>
      <c r="O645" s="199">
        <v>5</v>
      </c>
      <c r="P645" s="199" t="s">
        <v>2011</v>
      </c>
      <c r="Q645" s="200">
        <f>SUM(Q646:Q790)</f>
        <v>14</v>
      </c>
      <c r="R645" s="201" t="s">
        <v>2012</v>
      </c>
      <c r="S645" s="200">
        <f>SUM(S646:S790)/2</f>
        <v>43</v>
      </c>
      <c r="T645" s="201" t="s">
        <v>2013</v>
      </c>
      <c r="U645" s="200">
        <f>SUM(U646:U790)</f>
        <v>62</v>
      </c>
      <c r="V645" s="201" t="s">
        <v>2014</v>
      </c>
      <c r="W645" s="200">
        <f>SUM(W646:W790)/3</f>
        <v>126</v>
      </c>
      <c r="X645" s="201" t="s">
        <v>2015</v>
      </c>
    </row>
    <row r="646" spans="2:24" ht="26.4" thickBot="1" x14ac:dyDescent="0.55000000000000004">
      <c r="B646" s="163">
        <v>614</v>
      </c>
      <c r="G646" s="13" t="s">
        <v>1083</v>
      </c>
      <c r="H646" s="14"/>
      <c r="I646" s="14"/>
      <c r="J646" s="14"/>
      <c r="K646" s="46"/>
      <c r="M646" s="168"/>
      <c r="N646" s="168"/>
      <c r="O646" s="168"/>
      <c r="P646" s="168"/>
      <c r="Q646" s="169">
        <v>2</v>
      </c>
      <c r="R646" s="170" t="s">
        <v>2012</v>
      </c>
      <c r="S646" s="171">
        <f>SUM(S647:S657)</f>
        <v>4</v>
      </c>
      <c r="T646" s="170" t="s">
        <v>2013</v>
      </c>
      <c r="U646" s="171">
        <v>4</v>
      </c>
      <c r="V646" s="170" t="s">
        <v>2014</v>
      </c>
      <c r="W646" s="171">
        <f>SUM(W647:W657)/2</f>
        <v>9</v>
      </c>
      <c r="X646" s="170" t="s">
        <v>2015</v>
      </c>
    </row>
    <row r="647" spans="2:24" ht="26.4" thickBot="1" x14ac:dyDescent="0.55000000000000004">
      <c r="B647" s="163">
        <v>615</v>
      </c>
      <c r="G647" s="26" t="s">
        <v>1084</v>
      </c>
      <c r="H647" s="33"/>
      <c r="I647" s="28"/>
      <c r="J647" s="29"/>
      <c r="K647" s="30"/>
      <c r="M647" s="173"/>
      <c r="N647" s="173"/>
      <c r="O647" s="173"/>
      <c r="P647" s="173"/>
      <c r="Q647" s="174"/>
      <c r="R647" s="175"/>
      <c r="S647" s="176">
        <v>2</v>
      </c>
      <c r="T647" s="175" t="s">
        <v>2013</v>
      </c>
      <c r="U647" s="176"/>
      <c r="V647" s="175"/>
      <c r="W647" s="177">
        <f>SUM(W648:W652)</f>
        <v>5</v>
      </c>
      <c r="X647" s="175" t="s">
        <v>2015</v>
      </c>
    </row>
    <row r="648" spans="2:24" ht="26.4" thickBot="1" x14ac:dyDescent="0.55000000000000004">
      <c r="B648" s="163">
        <v>616</v>
      </c>
      <c r="C648" s="5">
        <v>3</v>
      </c>
      <c r="D648" s="20">
        <v>3.1</v>
      </c>
      <c r="E648" s="21" t="s">
        <v>1085</v>
      </c>
      <c r="F648" s="21" t="s">
        <v>1086</v>
      </c>
      <c r="G648" s="453" t="s">
        <v>1087</v>
      </c>
      <c r="H648" s="178">
        <f>+H644+1</f>
        <v>568</v>
      </c>
      <c r="I648" s="179" t="s">
        <v>2584</v>
      </c>
      <c r="J648" s="22">
        <v>1</v>
      </c>
      <c r="K648" s="45" t="s">
        <v>1088</v>
      </c>
      <c r="L648" s="7" t="s">
        <v>1089</v>
      </c>
      <c r="W648" s="182">
        <v>1</v>
      </c>
    </row>
    <row r="649" spans="2:24" ht="26.4" thickBot="1" x14ac:dyDescent="0.55000000000000004">
      <c r="B649" s="163">
        <v>617</v>
      </c>
      <c r="C649" s="5">
        <v>3</v>
      </c>
      <c r="D649" s="20">
        <v>3.1</v>
      </c>
      <c r="E649" s="21" t="s">
        <v>1085</v>
      </c>
      <c r="F649" s="21" t="s">
        <v>1086</v>
      </c>
      <c r="G649" s="454"/>
      <c r="H649" s="178">
        <f>+H648+1</f>
        <v>569</v>
      </c>
      <c r="I649" s="179" t="s">
        <v>2585</v>
      </c>
      <c r="J649" s="22">
        <v>2</v>
      </c>
      <c r="K649" s="45" t="s">
        <v>1090</v>
      </c>
      <c r="L649" s="7" t="s">
        <v>1089</v>
      </c>
      <c r="W649" s="182">
        <v>1</v>
      </c>
    </row>
    <row r="650" spans="2:24" ht="26.4" thickBot="1" x14ac:dyDescent="0.55000000000000004">
      <c r="B650" s="163">
        <v>618</v>
      </c>
      <c r="C650" s="5">
        <v>3</v>
      </c>
      <c r="D650" s="20">
        <v>3.1</v>
      </c>
      <c r="E650" s="21" t="s">
        <v>1085</v>
      </c>
      <c r="F650" s="21" t="s">
        <v>1086</v>
      </c>
      <c r="G650" s="455"/>
      <c r="H650" s="178">
        <f>+H649+1</f>
        <v>570</v>
      </c>
      <c r="I650" s="179" t="s">
        <v>2586</v>
      </c>
      <c r="J650" s="22">
        <v>1</v>
      </c>
      <c r="K650" s="45" t="s">
        <v>1091</v>
      </c>
      <c r="L650" s="7" t="s">
        <v>1089</v>
      </c>
      <c r="W650" s="182">
        <v>1</v>
      </c>
    </row>
    <row r="651" spans="2:24" ht="26.4" thickBot="1" x14ac:dyDescent="0.55000000000000004">
      <c r="B651" s="163">
        <v>619</v>
      </c>
      <c r="C651" s="5">
        <v>3</v>
      </c>
      <c r="D651" s="20">
        <v>3.1</v>
      </c>
      <c r="E651" s="21" t="s">
        <v>1085</v>
      </c>
      <c r="F651" s="36" t="s">
        <v>1092</v>
      </c>
      <c r="G651" s="453" t="s">
        <v>1093</v>
      </c>
      <c r="H651" s="178">
        <f>+H650+1</f>
        <v>571</v>
      </c>
      <c r="I651" s="179" t="s">
        <v>2587</v>
      </c>
      <c r="J651" s="22">
        <v>1</v>
      </c>
      <c r="K651" s="45" t="s">
        <v>1094</v>
      </c>
      <c r="L651" s="7" t="s">
        <v>1089</v>
      </c>
      <c r="W651" s="182">
        <v>1</v>
      </c>
    </row>
    <row r="652" spans="2:24" ht="26.4" thickBot="1" x14ac:dyDescent="0.55000000000000004">
      <c r="B652" s="163">
        <v>620</v>
      </c>
      <c r="C652" s="5">
        <v>3</v>
      </c>
      <c r="D652" s="20">
        <v>3.1</v>
      </c>
      <c r="E652" s="21" t="s">
        <v>1085</v>
      </c>
      <c r="F652" s="36" t="s">
        <v>1092</v>
      </c>
      <c r="G652" s="455"/>
      <c r="H652" s="178">
        <f>+H651+1</f>
        <v>572</v>
      </c>
      <c r="I652" s="179" t="s">
        <v>2588</v>
      </c>
      <c r="J652" s="38">
        <v>1</v>
      </c>
      <c r="K652" s="45" t="s">
        <v>1095</v>
      </c>
      <c r="L652" s="7" t="s">
        <v>1089</v>
      </c>
      <c r="W652" s="182">
        <v>1</v>
      </c>
    </row>
    <row r="653" spans="2:24" ht="26.4" thickBot="1" x14ac:dyDescent="0.55000000000000004">
      <c r="B653" s="163">
        <v>621</v>
      </c>
      <c r="G653" s="26" t="s">
        <v>1096</v>
      </c>
      <c r="H653" s="27"/>
      <c r="I653" s="28"/>
      <c r="J653" s="29"/>
      <c r="K653" s="30"/>
      <c r="M653" s="173"/>
      <c r="N653" s="173"/>
      <c r="O653" s="173"/>
      <c r="P653" s="173"/>
      <c r="Q653" s="174"/>
      <c r="R653" s="175"/>
      <c r="S653" s="176">
        <v>2</v>
      </c>
      <c r="T653" s="175" t="s">
        <v>2013</v>
      </c>
      <c r="U653" s="176"/>
      <c r="V653" s="175"/>
      <c r="W653" s="177">
        <f>SUM(W654:W657)</f>
        <v>4</v>
      </c>
      <c r="X653" s="175" t="s">
        <v>2015</v>
      </c>
    </row>
    <row r="654" spans="2:24" ht="41.4" thickBot="1" x14ac:dyDescent="0.55000000000000004">
      <c r="B654" s="163">
        <v>622</v>
      </c>
      <c r="C654" s="5">
        <v>3</v>
      </c>
      <c r="D654" s="20">
        <v>3.1</v>
      </c>
      <c r="E654" s="31" t="s">
        <v>1097</v>
      </c>
      <c r="F654" s="31" t="s">
        <v>1098</v>
      </c>
      <c r="G654" s="453" t="s">
        <v>1099</v>
      </c>
      <c r="H654" s="178">
        <f>+H652+1</f>
        <v>573</v>
      </c>
      <c r="I654" s="179" t="s">
        <v>2589</v>
      </c>
      <c r="J654" s="38">
        <v>1</v>
      </c>
      <c r="K654" s="45" t="s">
        <v>1100</v>
      </c>
      <c r="L654" s="7" t="s">
        <v>1089</v>
      </c>
      <c r="W654" s="182">
        <v>1</v>
      </c>
    </row>
    <row r="655" spans="2:24" ht="26.4" thickBot="1" x14ac:dyDescent="0.55000000000000004">
      <c r="B655" s="163">
        <v>623</v>
      </c>
      <c r="C655" s="5">
        <v>3</v>
      </c>
      <c r="D655" s="20">
        <v>3.1</v>
      </c>
      <c r="E655" s="31" t="s">
        <v>1097</v>
      </c>
      <c r="F655" s="31" t="s">
        <v>1098</v>
      </c>
      <c r="G655" s="455"/>
      <c r="H655" s="178">
        <f>+H654+1</f>
        <v>574</v>
      </c>
      <c r="I655" s="179" t="s">
        <v>2590</v>
      </c>
      <c r="J655" s="38">
        <v>1</v>
      </c>
      <c r="K655" s="45" t="s">
        <v>1101</v>
      </c>
      <c r="L655" s="7" t="s">
        <v>1089</v>
      </c>
      <c r="W655" s="182">
        <v>1</v>
      </c>
    </row>
    <row r="656" spans="2:24" ht="26.4" thickBot="1" x14ac:dyDescent="0.55000000000000004">
      <c r="B656" s="163">
        <v>624</v>
      </c>
      <c r="C656" s="5">
        <v>3</v>
      </c>
      <c r="D656" s="20">
        <v>3.1</v>
      </c>
      <c r="E656" s="31" t="s">
        <v>1097</v>
      </c>
      <c r="F656" s="36" t="s">
        <v>1102</v>
      </c>
      <c r="G656" s="453" t="s">
        <v>1103</v>
      </c>
      <c r="H656" s="178">
        <f>+H655+1</f>
        <v>575</v>
      </c>
      <c r="I656" s="179" t="s">
        <v>2591</v>
      </c>
      <c r="J656" s="22">
        <v>20</v>
      </c>
      <c r="K656" s="45" t="s">
        <v>1104</v>
      </c>
      <c r="L656" s="7" t="s">
        <v>1089</v>
      </c>
      <c r="W656" s="182">
        <v>1</v>
      </c>
    </row>
    <row r="657" spans="1:24" ht="26.4" thickBot="1" x14ac:dyDescent="0.55000000000000004">
      <c r="B657" s="163">
        <v>625</v>
      </c>
      <c r="C657" s="5">
        <v>3</v>
      </c>
      <c r="D657" s="20">
        <v>3.1</v>
      </c>
      <c r="E657" s="31" t="s">
        <v>1097</v>
      </c>
      <c r="F657" s="36" t="s">
        <v>1102</v>
      </c>
      <c r="G657" s="455"/>
      <c r="H657" s="178">
        <f>+H656+1</f>
        <v>576</v>
      </c>
      <c r="I657" s="179" t="s">
        <v>2592</v>
      </c>
      <c r="J657" s="22">
        <v>20</v>
      </c>
      <c r="K657" s="45" t="s">
        <v>1105</v>
      </c>
      <c r="L657" s="7" t="s">
        <v>1089</v>
      </c>
      <c r="W657" s="182">
        <v>1</v>
      </c>
    </row>
    <row r="658" spans="1:24" ht="26.4" thickBot="1" x14ac:dyDescent="0.55000000000000004">
      <c r="B658" s="163">
        <v>626</v>
      </c>
      <c r="G658" s="13" t="s">
        <v>1106</v>
      </c>
      <c r="H658" s="14"/>
      <c r="I658" s="14"/>
      <c r="J658" s="14"/>
      <c r="K658" s="46"/>
      <c r="M658" s="168"/>
      <c r="N658" s="168"/>
      <c r="O658" s="168"/>
      <c r="P658" s="168"/>
      <c r="Q658" s="169">
        <v>3</v>
      </c>
      <c r="R658" s="170" t="s">
        <v>2012</v>
      </c>
      <c r="S658" s="171">
        <f>SUM(S659:S675)</f>
        <v>8</v>
      </c>
      <c r="T658" s="170" t="s">
        <v>2013</v>
      </c>
      <c r="U658" s="171">
        <v>4</v>
      </c>
      <c r="V658" s="170" t="s">
        <v>2014</v>
      </c>
      <c r="W658" s="171">
        <f>SUM(W659:W675)/2</f>
        <v>14</v>
      </c>
      <c r="X658" s="170" t="s">
        <v>2015</v>
      </c>
    </row>
    <row r="659" spans="1:24" ht="26.4" thickBot="1" x14ac:dyDescent="0.55000000000000004">
      <c r="B659" s="163">
        <v>627</v>
      </c>
      <c r="G659" s="26" t="s">
        <v>1107</v>
      </c>
      <c r="H659" s="33"/>
      <c r="I659" s="28"/>
      <c r="J659" s="29"/>
      <c r="K659" s="30"/>
      <c r="M659" s="173"/>
      <c r="N659" s="173"/>
      <c r="O659" s="173"/>
      <c r="P659" s="173"/>
      <c r="Q659" s="174"/>
      <c r="R659" s="175"/>
      <c r="S659" s="176">
        <v>3</v>
      </c>
      <c r="T659" s="175" t="s">
        <v>2013</v>
      </c>
      <c r="U659" s="176"/>
      <c r="V659" s="175"/>
      <c r="W659" s="177">
        <f>SUM(W660:W665)</f>
        <v>6</v>
      </c>
      <c r="X659" s="175" t="s">
        <v>2015</v>
      </c>
    </row>
    <row r="660" spans="1:24" ht="26.4" thickBot="1" x14ac:dyDescent="0.55000000000000004">
      <c r="B660" s="163">
        <v>628</v>
      </c>
      <c r="C660" s="5">
        <v>3</v>
      </c>
      <c r="D660" s="34">
        <v>3.2</v>
      </c>
      <c r="E660" s="21" t="s">
        <v>1108</v>
      </c>
      <c r="F660" s="21" t="s">
        <v>1109</v>
      </c>
      <c r="G660" s="453" t="s">
        <v>1110</v>
      </c>
      <c r="H660" s="178">
        <f>+H657+1</f>
        <v>577</v>
      </c>
      <c r="I660" s="179" t="s">
        <v>2593</v>
      </c>
      <c r="J660" s="22">
        <v>1</v>
      </c>
      <c r="K660" s="45" t="s">
        <v>1111</v>
      </c>
      <c r="L660" s="7" t="s">
        <v>1112</v>
      </c>
      <c r="W660" s="182">
        <v>1</v>
      </c>
    </row>
    <row r="661" spans="1:24" ht="26.4" thickBot="1" x14ac:dyDescent="0.55000000000000004">
      <c r="B661" s="163">
        <v>629</v>
      </c>
      <c r="C661" s="5">
        <v>3</v>
      </c>
      <c r="D661" s="34">
        <v>3.2</v>
      </c>
      <c r="E661" s="21" t="s">
        <v>1108</v>
      </c>
      <c r="F661" s="21" t="s">
        <v>1109</v>
      </c>
      <c r="G661" s="455"/>
      <c r="H661" s="178">
        <f>+H660+1</f>
        <v>578</v>
      </c>
      <c r="I661" s="179" t="s">
        <v>2594</v>
      </c>
      <c r="J661" s="22">
        <v>1</v>
      </c>
      <c r="K661" s="45" t="s">
        <v>1113</v>
      </c>
      <c r="L661" s="7" t="s">
        <v>1112</v>
      </c>
      <c r="W661" s="182">
        <v>1</v>
      </c>
    </row>
    <row r="662" spans="1:24" ht="41.4" thickBot="1" x14ac:dyDescent="0.55000000000000004">
      <c r="B662" s="163">
        <v>630</v>
      </c>
      <c r="C662" s="5">
        <v>3</v>
      </c>
      <c r="D662" s="34">
        <v>3.2</v>
      </c>
      <c r="E662" s="21" t="s">
        <v>1108</v>
      </c>
      <c r="F662" s="36" t="s">
        <v>1114</v>
      </c>
      <c r="G662" s="453" t="s">
        <v>1115</v>
      </c>
      <c r="H662" s="178">
        <f>+H661+1</f>
        <v>579</v>
      </c>
      <c r="I662" s="179" t="s">
        <v>2595</v>
      </c>
      <c r="J662" s="22">
        <v>1</v>
      </c>
      <c r="K662" s="50" t="s">
        <v>1116</v>
      </c>
      <c r="L662" s="7" t="s">
        <v>1112</v>
      </c>
      <c r="W662" s="182">
        <v>1</v>
      </c>
    </row>
    <row r="663" spans="1:24" ht="41.4" thickBot="1" x14ac:dyDescent="0.55000000000000004">
      <c r="A663" s="3">
        <v>4</v>
      </c>
      <c r="B663" s="163">
        <v>631</v>
      </c>
      <c r="C663" s="5">
        <v>3</v>
      </c>
      <c r="D663" s="34">
        <v>3.2</v>
      </c>
      <c r="E663" s="21" t="s">
        <v>1108</v>
      </c>
      <c r="F663" s="36" t="s">
        <v>1114</v>
      </c>
      <c r="G663" s="455"/>
      <c r="H663" s="178">
        <f>+H662+1</f>
        <v>580</v>
      </c>
      <c r="I663" s="179" t="s">
        <v>2596</v>
      </c>
      <c r="J663" s="22">
        <v>1</v>
      </c>
      <c r="K663" s="50" t="s">
        <v>1117</v>
      </c>
      <c r="L663" s="7" t="s">
        <v>1112</v>
      </c>
      <c r="W663" s="182">
        <v>1</v>
      </c>
    </row>
    <row r="664" spans="1:24" ht="41.4" thickBot="1" x14ac:dyDescent="0.55000000000000004">
      <c r="B664" s="163"/>
      <c r="C664" s="5">
        <v>3</v>
      </c>
      <c r="D664" s="34">
        <v>3.2</v>
      </c>
      <c r="E664" s="21" t="s">
        <v>1108</v>
      </c>
      <c r="F664" s="21" t="s">
        <v>1118</v>
      </c>
      <c r="G664" s="453" t="s">
        <v>1119</v>
      </c>
      <c r="H664" s="178">
        <f>+H663+1</f>
        <v>581</v>
      </c>
      <c r="I664" s="179" t="s">
        <v>2597</v>
      </c>
      <c r="J664" s="75">
        <v>1</v>
      </c>
      <c r="K664" s="76" t="s">
        <v>1120</v>
      </c>
      <c r="L664" s="7" t="s">
        <v>1112</v>
      </c>
      <c r="W664" s="182">
        <v>1</v>
      </c>
    </row>
    <row r="665" spans="1:24" ht="41.4" thickBot="1" x14ac:dyDescent="0.55000000000000004">
      <c r="B665" s="163"/>
      <c r="C665" s="5">
        <v>3</v>
      </c>
      <c r="D665" s="34">
        <v>3.2</v>
      </c>
      <c r="E665" s="21" t="s">
        <v>1108</v>
      </c>
      <c r="F665" s="21" t="s">
        <v>1118</v>
      </c>
      <c r="G665" s="455"/>
      <c r="H665" s="178">
        <f>+H664+1</f>
        <v>582</v>
      </c>
      <c r="I665" s="179" t="s">
        <v>2598</v>
      </c>
      <c r="J665" s="75">
        <v>2</v>
      </c>
      <c r="K665" s="76" t="s">
        <v>1121</v>
      </c>
      <c r="L665" s="7" t="s">
        <v>1112</v>
      </c>
      <c r="W665" s="182">
        <v>1</v>
      </c>
    </row>
    <row r="666" spans="1:24" ht="26.4" thickBot="1" x14ac:dyDescent="0.55000000000000004">
      <c r="B666" s="163">
        <v>632</v>
      </c>
      <c r="G666" s="26" t="s">
        <v>1122</v>
      </c>
      <c r="H666" s="27"/>
      <c r="I666" s="28"/>
      <c r="J666" s="29"/>
      <c r="K666" s="30"/>
      <c r="M666" s="173"/>
      <c r="N666" s="173"/>
      <c r="O666" s="173"/>
      <c r="P666" s="173"/>
      <c r="Q666" s="174"/>
      <c r="R666" s="175"/>
      <c r="S666" s="176">
        <v>2</v>
      </c>
      <c r="T666" s="175" t="s">
        <v>2013</v>
      </c>
      <c r="U666" s="176"/>
      <c r="V666" s="175"/>
      <c r="W666" s="177">
        <f>SUM(W667:W668)</f>
        <v>2</v>
      </c>
      <c r="X666" s="175" t="s">
        <v>2015</v>
      </c>
    </row>
    <row r="667" spans="1:24" ht="41.4" thickBot="1" x14ac:dyDescent="0.55000000000000004">
      <c r="A667" s="3">
        <v>5</v>
      </c>
      <c r="B667" s="163">
        <v>633</v>
      </c>
      <c r="C667" s="5">
        <v>3</v>
      </c>
      <c r="D667" s="34">
        <v>3.2</v>
      </c>
      <c r="E667" s="31" t="s">
        <v>1123</v>
      </c>
      <c r="F667" s="31" t="s">
        <v>1124</v>
      </c>
      <c r="G667" s="139" t="s">
        <v>1125</v>
      </c>
      <c r="H667" s="178">
        <f>+H665+1</f>
        <v>583</v>
      </c>
      <c r="I667" s="179" t="s">
        <v>2599</v>
      </c>
      <c r="J667" s="22">
        <v>4</v>
      </c>
      <c r="K667" s="45" t="s">
        <v>1126</v>
      </c>
      <c r="L667" s="7" t="s">
        <v>1112</v>
      </c>
      <c r="W667" s="182">
        <v>1</v>
      </c>
    </row>
    <row r="668" spans="1:24" ht="82.2" thickBot="1" x14ac:dyDescent="0.55000000000000004">
      <c r="A668" s="3">
        <v>6</v>
      </c>
      <c r="B668" s="163">
        <v>634</v>
      </c>
      <c r="C668" s="5">
        <v>3</v>
      </c>
      <c r="D668" s="34">
        <v>3.2</v>
      </c>
      <c r="E668" s="31" t="s">
        <v>1123</v>
      </c>
      <c r="F668" s="36" t="s">
        <v>1127</v>
      </c>
      <c r="G668" s="139" t="s">
        <v>1128</v>
      </c>
      <c r="H668" s="178">
        <f>+H667+1</f>
        <v>584</v>
      </c>
      <c r="I668" s="179" t="s">
        <v>2600</v>
      </c>
      <c r="J668" s="22">
        <v>4</v>
      </c>
      <c r="K668" s="50" t="s">
        <v>1129</v>
      </c>
      <c r="L668" s="7" t="s">
        <v>1112</v>
      </c>
      <c r="W668" s="182">
        <v>1</v>
      </c>
    </row>
    <row r="669" spans="1:24" ht="26.4" thickBot="1" x14ac:dyDescent="0.55000000000000004">
      <c r="B669" s="163">
        <v>635</v>
      </c>
      <c r="G669" s="26" t="s">
        <v>1130</v>
      </c>
      <c r="H669" s="27"/>
      <c r="I669" s="28"/>
      <c r="J669" s="29"/>
      <c r="K669" s="30"/>
      <c r="M669" s="173"/>
      <c r="N669" s="173"/>
      <c r="O669" s="173"/>
      <c r="P669" s="173"/>
      <c r="Q669" s="174"/>
      <c r="R669" s="175"/>
      <c r="S669" s="176">
        <v>3</v>
      </c>
      <c r="T669" s="175" t="s">
        <v>2013</v>
      </c>
      <c r="U669" s="176"/>
      <c r="V669" s="175"/>
      <c r="W669" s="177">
        <f>SUM(W670:W675)</f>
        <v>6</v>
      </c>
      <c r="X669" s="175" t="s">
        <v>2015</v>
      </c>
    </row>
    <row r="670" spans="1:24" ht="36" customHeight="1" thickBot="1" x14ac:dyDescent="0.55000000000000004">
      <c r="A670" s="3">
        <v>7</v>
      </c>
      <c r="B670" s="163">
        <v>636</v>
      </c>
      <c r="C670" s="5">
        <v>3</v>
      </c>
      <c r="D670" s="34">
        <v>3.2</v>
      </c>
      <c r="E670" s="21" t="s">
        <v>1131</v>
      </c>
      <c r="F670" s="21" t="s">
        <v>1132</v>
      </c>
      <c r="G670" s="475" t="s">
        <v>1133</v>
      </c>
      <c r="H670" s="178">
        <f>+H668+1</f>
        <v>585</v>
      </c>
      <c r="I670" s="179" t="s">
        <v>2601</v>
      </c>
      <c r="J670" s="22">
        <v>1</v>
      </c>
      <c r="K670" s="45" t="s">
        <v>1134</v>
      </c>
      <c r="L670" s="7" t="s">
        <v>1112</v>
      </c>
      <c r="W670" s="182">
        <v>1</v>
      </c>
    </row>
    <row r="671" spans="1:24" ht="37.200000000000003" customHeight="1" thickBot="1" x14ac:dyDescent="0.55000000000000004">
      <c r="A671" s="3">
        <v>8</v>
      </c>
      <c r="B671" s="163">
        <v>637</v>
      </c>
      <c r="C671" s="5">
        <v>3</v>
      </c>
      <c r="D671" s="34">
        <v>3.2</v>
      </c>
      <c r="E671" s="21" t="s">
        <v>1131</v>
      </c>
      <c r="F671" s="21" t="s">
        <v>1132</v>
      </c>
      <c r="G671" s="467"/>
      <c r="H671" s="178">
        <f>+H670+1</f>
        <v>586</v>
      </c>
      <c r="I671" s="179" t="s">
        <v>2602</v>
      </c>
      <c r="J671" s="22">
        <v>1</v>
      </c>
      <c r="K671" s="45" t="s">
        <v>1135</v>
      </c>
      <c r="L671" s="7" t="s">
        <v>1112</v>
      </c>
      <c r="W671" s="182">
        <v>1</v>
      </c>
    </row>
    <row r="672" spans="1:24" ht="32.4" customHeight="1" thickBot="1" x14ac:dyDescent="0.55000000000000004">
      <c r="A672" s="3">
        <v>9</v>
      </c>
      <c r="B672" s="163">
        <v>638</v>
      </c>
      <c r="C672" s="5">
        <v>3</v>
      </c>
      <c r="D672" s="34">
        <v>3.2</v>
      </c>
      <c r="E672" s="21" t="s">
        <v>1131</v>
      </c>
      <c r="F672" s="36" t="s">
        <v>1136</v>
      </c>
      <c r="G672" s="453" t="s">
        <v>1137</v>
      </c>
      <c r="H672" s="178">
        <f>+H671+1</f>
        <v>587</v>
      </c>
      <c r="I672" s="179" t="s">
        <v>2603</v>
      </c>
      <c r="J672" s="22">
        <v>1</v>
      </c>
      <c r="K672" s="45" t="s">
        <v>1138</v>
      </c>
      <c r="L672" s="7" t="s">
        <v>1112</v>
      </c>
      <c r="W672" s="182">
        <v>1</v>
      </c>
    </row>
    <row r="673" spans="1:24" ht="32.4" customHeight="1" thickBot="1" x14ac:dyDescent="0.55000000000000004">
      <c r="A673" s="3">
        <v>10</v>
      </c>
      <c r="B673" s="163">
        <v>639</v>
      </c>
      <c r="C673" s="5">
        <v>3</v>
      </c>
      <c r="D673" s="34">
        <v>3.2</v>
      </c>
      <c r="E673" s="21" t="s">
        <v>1131</v>
      </c>
      <c r="F673" s="36" t="s">
        <v>1136</v>
      </c>
      <c r="G673" s="455"/>
      <c r="H673" s="178">
        <f>+H672+1</f>
        <v>588</v>
      </c>
      <c r="I673" s="179" t="s">
        <v>2604</v>
      </c>
      <c r="J673" s="22">
        <v>1</v>
      </c>
      <c r="K673" s="45" t="s">
        <v>1139</v>
      </c>
      <c r="L673" s="7" t="s">
        <v>1112</v>
      </c>
      <c r="W673" s="182">
        <v>1</v>
      </c>
    </row>
    <row r="674" spans="1:24" ht="26.4" thickBot="1" x14ac:dyDescent="0.55000000000000004">
      <c r="A674" s="3">
        <v>11</v>
      </c>
      <c r="B674" s="163"/>
      <c r="C674" s="5">
        <v>3</v>
      </c>
      <c r="D674" s="34">
        <v>3.2</v>
      </c>
      <c r="E674" s="21" t="s">
        <v>1131</v>
      </c>
      <c r="F674" s="21" t="s">
        <v>1140</v>
      </c>
      <c r="G674" s="453" t="s">
        <v>1141</v>
      </c>
      <c r="H674" s="178">
        <f>+H673+1</f>
        <v>589</v>
      </c>
      <c r="I674" s="179" t="s">
        <v>2605</v>
      </c>
      <c r="J674" s="22">
        <v>1</v>
      </c>
      <c r="K674" s="45" t="s">
        <v>1142</v>
      </c>
      <c r="L674" s="7" t="s">
        <v>1112</v>
      </c>
      <c r="W674" s="182">
        <v>1</v>
      </c>
    </row>
    <row r="675" spans="1:24" ht="41.4" thickBot="1" x14ac:dyDescent="0.55000000000000004">
      <c r="A675" s="3">
        <v>12</v>
      </c>
      <c r="B675" s="163"/>
      <c r="C675" s="5">
        <v>3</v>
      </c>
      <c r="D675" s="34">
        <v>3.2</v>
      </c>
      <c r="E675" s="21" t="s">
        <v>1131</v>
      </c>
      <c r="F675" s="21" t="s">
        <v>1140</v>
      </c>
      <c r="G675" s="455"/>
      <c r="H675" s="178">
        <f>+H674+1</f>
        <v>590</v>
      </c>
      <c r="I675" s="179" t="s">
        <v>2606</v>
      </c>
      <c r="J675" s="22">
        <v>20</v>
      </c>
      <c r="K675" s="45" t="s">
        <v>1143</v>
      </c>
      <c r="L675" s="7" t="s">
        <v>1112</v>
      </c>
      <c r="W675" s="182">
        <v>1</v>
      </c>
    </row>
    <row r="676" spans="1:24" ht="26.4" thickBot="1" x14ac:dyDescent="0.55000000000000004">
      <c r="B676" s="163">
        <v>640</v>
      </c>
      <c r="G676" s="13" t="s">
        <v>1144</v>
      </c>
      <c r="H676" s="14"/>
      <c r="I676" s="14"/>
      <c r="J676" s="14"/>
      <c r="K676" s="46"/>
      <c r="M676" s="168"/>
      <c r="N676" s="168"/>
      <c r="O676" s="168"/>
      <c r="P676" s="168"/>
      <c r="Q676" s="169">
        <v>3</v>
      </c>
      <c r="R676" s="170" t="s">
        <v>2012</v>
      </c>
      <c r="S676" s="171">
        <f>SUM(S677:S693)</f>
        <v>6</v>
      </c>
      <c r="T676" s="170" t="s">
        <v>2013</v>
      </c>
      <c r="U676" s="171">
        <v>6</v>
      </c>
      <c r="V676" s="170" t="s">
        <v>2014</v>
      </c>
      <c r="W676" s="171">
        <f>SUM(W677:W693)/2</f>
        <v>14</v>
      </c>
      <c r="X676" s="170" t="s">
        <v>2015</v>
      </c>
    </row>
    <row r="677" spans="1:24" ht="26.4" thickBot="1" x14ac:dyDescent="0.55000000000000004">
      <c r="B677" s="163">
        <v>641</v>
      </c>
      <c r="G677" s="26" t="s">
        <v>1145</v>
      </c>
      <c r="H677" s="33"/>
      <c r="I677" s="28"/>
      <c r="J677" s="29"/>
      <c r="K677" s="30"/>
      <c r="M677" s="173"/>
      <c r="N677" s="173"/>
      <c r="O677" s="173"/>
      <c r="P677" s="173"/>
      <c r="Q677" s="174"/>
      <c r="R677" s="175"/>
      <c r="S677" s="176">
        <v>2</v>
      </c>
      <c r="T677" s="175" t="s">
        <v>2013</v>
      </c>
      <c r="U677" s="176"/>
      <c r="V677" s="175"/>
      <c r="W677" s="177">
        <f>SUM(W678:W683)</f>
        <v>6</v>
      </c>
      <c r="X677" s="175" t="s">
        <v>2015</v>
      </c>
    </row>
    <row r="678" spans="1:24" ht="26.4" thickBot="1" x14ac:dyDescent="0.55000000000000004">
      <c r="A678" s="3">
        <v>13</v>
      </c>
      <c r="B678" s="4">
        <v>13</v>
      </c>
      <c r="C678" s="4">
        <v>13</v>
      </c>
      <c r="D678" s="4">
        <v>13</v>
      </c>
      <c r="E678" s="4">
        <v>13</v>
      </c>
      <c r="F678" s="4">
        <v>13</v>
      </c>
      <c r="G678" s="456" t="s">
        <v>1146</v>
      </c>
      <c r="H678" s="178">
        <f>+H675+1</f>
        <v>591</v>
      </c>
      <c r="I678" s="179" t="s">
        <v>2607</v>
      </c>
      <c r="J678" s="22">
        <v>1</v>
      </c>
      <c r="K678" s="23" t="s">
        <v>1147</v>
      </c>
      <c r="L678" s="7" t="s">
        <v>1112</v>
      </c>
      <c r="W678" s="182">
        <v>1</v>
      </c>
    </row>
    <row r="679" spans="1:24" ht="26.4" thickBot="1" x14ac:dyDescent="0.55000000000000004">
      <c r="A679" s="3">
        <v>14</v>
      </c>
      <c r="B679" s="4">
        <v>14</v>
      </c>
      <c r="C679" s="4">
        <v>14</v>
      </c>
      <c r="D679" s="4">
        <v>14</v>
      </c>
      <c r="E679" s="4">
        <v>14</v>
      </c>
      <c r="F679" s="4">
        <v>14</v>
      </c>
      <c r="G679" s="457"/>
      <c r="H679" s="178">
        <f>+H678+1</f>
        <v>592</v>
      </c>
      <c r="I679" s="179" t="s">
        <v>2608</v>
      </c>
      <c r="J679" s="22">
        <v>1</v>
      </c>
      <c r="K679" s="23" t="s">
        <v>1148</v>
      </c>
      <c r="L679" s="7" t="s">
        <v>1112</v>
      </c>
      <c r="W679" s="182">
        <v>1</v>
      </c>
    </row>
    <row r="680" spans="1:24" ht="26.4" thickBot="1" x14ac:dyDescent="0.55000000000000004">
      <c r="B680" s="163"/>
      <c r="D680" s="20">
        <v>3.3</v>
      </c>
      <c r="E680" s="21" t="s">
        <v>1149</v>
      </c>
      <c r="F680" s="21" t="s">
        <v>1150</v>
      </c>
      <c r="G680" s="457"/>
      <c r="H680" s="178">
        <f>+H679+1</f>
        <v>593</v>
      </c>
      <c r="I680" s="179" t="s">
        <v>2609</v>
      </c>
      <c r="J680" s="42">
        <v>1</v>
      </c>
      <c r="K680" s="32" t="s">
        <v>1151</v>
      </c>
      <c r="L680" s="7" t="s">
        <v>1112</v>
      </c>
      <c r="W680" s="182">
        <v>1</v>
      </c>
    </row>
    <row r="681" spans="1:24" ht="41.4" thickBot="1" x14ac:dyDescent="0.55000000000000004">
      <c r="B681" s="163"/>
      <c r="D681" s="20">
        <v>3.3</v>
      </c>
      <c r="E681" s="21" t="s">
        <v>1149</v>
      </c>
      <c r="F681" s="21" t="s">
        <v>1150</v>
      </c>
      <c r="G681" s="458"/>
      <c r="H681" s="178">
        <f>+H680+1</f>
        <v>594</v>
      </c>
      <c r="I681" s="179" t="s">
        <v>2610</v>
      </c>
      <c r="J681" s="42">
        <v>1</v>
      </c>
      <c r="K681" s="32" t="s">
        <v>1152</v>
      </c>
      <c r="L681" s="7" t="s">
        <v>1112</v>
      </c>
      <c r="W681" s="182">
        <v>1</v>
      </c>
    </row>
    <row r="682" spans="1:24" ht="41.4" thickBot="1" x14ac:dyDescent="0.55000000000000004">
      <c r="A682" s="3">
        <v>15</v>
      </c>
      <c r="B682" s="163">
        <v>644</v>
      </c>
      <c r="C682" s="5">
        <v>3</v>
      </c>
      <c r="D682" s="20">
        <v>3.3</v>
      </c>
      <c r="E682" s="21" t="s">
        <v>1149</v>
      </c>
      <c r="F682" s="36" t="s">
        <v>1153</v>
      </c>
      <c r="G682" s="456" t="s">
        <v>1154</v>
      </c>
      <c r="H682" s="178">
        <f>+H681+1</f>
        <v>595</v>
      </c>
      <c r="I682" s="179" t="s">
        <v>2611</v>
      </c>
      <c r="J682" s="22">
        <v>1</v>
      </c>
      <c r="K682" s="23" t="s">
        <v>1155</v>
      </c>
      <c r="L682" s="7" t="s">
        <v>1112</v>
      </c>
      <c r="W682" s="182">
        <v>1</v>
      </c>
    </row>
    <row r="683" spans="1:24" ht="26.4" thickBot="1" x14ac:dyDescent="0.55000000000000004">
      <c r="A683" s="3">
        <v>16</v>
      </c>
      <c r="B683" s="163">
        <v>645</v>
      </c>
      <c r="C683" s="5">
        <v>3</v>
      </c>
      <c r="D683" s="20">
        <v>3.3</v>
      </c>
      <c r="E683" s="21" t="s">
        <v>1149</v>
      </c>
      <c r="F683" s="36" t="s">
        <v>1153</v>
      </c>
      <c r="G683" s="458"/>
      <c r="H683" s="178">
        <f>+H682+1</f>
        <v>596</v>
      </c>
      <c r="I683" s="179" t="s">
        <v>2612</v>
      </c>
      <c r="J683" s="22">
        <v>1</v>
      </c>
      <c r="K683" s="23" t="s">
        <v>1156</v>
      </c>
      <c r="L683" s="7" t="s">
        <v>1112</v>
      </c>
      <c r="W683" s="182">
        <v>1</v>
      </c>
    </row>
    <row r="684" spans="1:24" ht="26.4" thickBot="1" x14ac:dyDescent="0.55000000000000004">
      <c r="B684" s="163">
        <v>646</v>
      </c>
      <c r="G684" s="26" t="s">
        <v>1157</v>
      </c>
      <c r="H684" s="27"/>
      <c r="I684" s="28"/>
      <c r="J684" s="29"/>
      <c r="K684" s="30"/>
      <c r="M684" s="173"/>
      <c r="N684" s="173"/>
      <c r="O684" s="173"/>
      <c r="P684" s="173"/>
      <c r="Q684" s="174"/>
      <c r="R684" s="175"/>
      <c r="S684" s="176">
        <v>2</v>
      </c>
      <c r="T684" s="175" t="s">
        <v>2013</v>
      </c>
      <c r="U684" s="176"/>
      <c r="V684" s="175"/>
      <c r="W684" s="177">
        <f>SUM(W685:W688)</f>
        <v>4</v>
      </c>
      <c r="X684" s="175" t="s">
        <v>2015</v>
      </c>
    </row>
    <row r="685" spans="1:24" ht="26.4" thickBot="1" x14ac:dyDescent="0.55000000000000004">
      <c r="A685" s="3">
        <v>17</v>
      </c>
      <c r="B685" s="163">
        <v>647</v>
      </c>
      <c r="C685" s="5">
        <v>3</v>
      </c>
      <c r="D685" s="20">
        <v>3.3</v>
      </c>
      <c r="E685" s="31" t="s">
        <v>1158</v>
      </c>
      <c r="F685" s="31" t="s">
        <v>1159</v>
      </c>
      <c r="G685" s="456" t="s">
        <v>1160</v>
      </c>
      <c r="H685" s="178">
        <f>+H683+1</f>
        <v>597</v>
      </c>
      <c r="I685" s="179" t="s">
        <v>2613</v>
      </c>
      <c r="J685" s="22">
        <v>1</v>
      </c>
      <c r="K685" s="23" t="s">
        <v>1161</v>
      </c>
      <c r="L685" s="7" t="s">
        <v>1112</v>
      </c>
      <c r="W685" s="182">
        <v>1</v>
      </c>
    </row>
    <row r="686" spans="1:24" ht="26.4" thickBot="1" x14ac:dyDescent="0.55000000000000004">
      <c r="A686" s="3">
        <v>18</v>
      </c>
      <c r="B686" s="163">
        <v>648</v>
      </c>
      <c r="C686" s="5">
        <v>3</v>
      </c>
      <c r="D686" s="20">
        <v>3.3</v>
      </c>
      <c r="E686" s="31" t="s">
        <v>1158</v>
      </c>
      <c r="F686" s="31" t="s">
        <v>1159</v>
      </c>
      <c r="G686" s="458"/>
      <c r="H686" s="178">
        <f>+H685+1</f>
        <v>598</v>
      </c>
      <c r="I686" s="179" t="s">
        <v>2614</v>
      </c>
      <c r="J686" s="22">
        <v>1</v>
      </c>
      <c r="K686" s="23" t="s">
        <v>1162</v>
      </c>
      <c r="L686" s="7" t="s">
        <v>1112</v>
      </c>
      <c r="W686" s="182">
        <v>1</v>
      </c>
    </row>
    <row r="687" spans="1:24" ht="41.4" thickBot="1" x14ac:dyDescent="0.55000000000000004">
      <c r="A687" s="3">
        <v>19</v>
      </c>
      <c r="B687" s="163">
        <v>649</v>
      </c>
      <c r="C687" s="5">
        <v>3</v>
      </c>
      <c r="D687" s="20">
        <v>3.3</v>
      </c>
      <c r="E687" s="31" t="s">
        <v>1158</v>
      </c>
      <c r="F687" s="36" t="s">
        <v>1163</v>
      </c>
      <c r="G687" s="456" t="s">
        <v>1164</v>
      </c>
      <c r="H687" s="178">
        <f>+H686+1</f>
        <v>599</v>
      </c>
      <c r="I687" s="179" t="s">
        <v>2615</v>
      </c>
      <c r="J687" s="22">
        <v>1</v>
      </c>
      <c r="K687" s="23" t="s">
        <v>1165</v>
      </c>
      <c r="L687" s="7" t="s">
        <v>1112</v>
      </c>
      <c r="W687" s="182">
        <v>1</v>
      </c>
    </row>
    <row r="688" spans="1:24" ht="26.4" thickBot="1" x14ac:dyDescent="0.55000000000000004">
      <c r="A688" s="3">
        <v>20</v>
      </c>
      <c r="B688" s="163">
        <v>650</v>
      </c>
      <c r="C688" s="5">
        <v>3</v>
      </c>
      <c r="D688" s="20">
        <v>3.3</v>
      </c>
      <c r="E688" s="31" t="s">
        <v>1158</v>
      </c>
      <c r="F688" s="36" t="s">
        <v>1163</v>
      </c>
      <c r="G688" s="458"/>
      <c r="H688" s="178">
        <f>+H687+1</f>
        <v>600</v>
      </c>
      <c r="I688" s="179" t="s">
        <v>2616</v>
      </c>
      <c r="J688" s="22">
        <v>1</v>
      </c>
      <c r="K688" s="35" t="s">
        <v>1166</v>
      </c>
      <c r="L688" s="7" t="s">
        <v>1112</v>
      </c>
      <c r="W688" s="182">
        <v>1</v>
      </c>
    </row>
    <row r="689" spans="1:28" ht="26.4" thickBot="1" x14ac:dyDescent="0.55000000000000004">
      <c r="B689" s="163">
        <v>651</v>
      </c>
      <c r="G689" s="26" t="s">
        <v>1167</v>
      </c>
      <c r="H689" s="27"/>
      <c r="I689" s="28"/>
      <c r="J689" s="29"/>
      <c r="K689" s="30"/>
      <c r="M689" s="173"/>
      <c r="N689" s="173"/>
      <c r="O689" s="173"/>
      <c r="P689" s="173"/>
      <c r="Q689" s="174"/>
      <c r="R689" s="175"/>
      <c r="S689" s="176">
        <v>2</v>
      </c>
      <c r="T689" s="175" t="s">
        <v>2013</v>
      </c>
      <c r="U689" s="176"/>
      <c r="V689" s="175"/>
      <c r="W689" s="177">
        <f>SUM(W690:W693)</f>
        <v>4</v>
      </c>
      <c r="X689" s="175" t="s">
        <v>2015</v>
      </c>
    </row>
    <row r="690" spans="1:28" ht="41.4" thickBot="1" x14ac:dyDescent="0.55000000000000004">
      <c r="A690" s="3">
        <v>21</v>
      </c>
      <c r="B690" s="163">
        <v>652</v>
      </c>
      <c r="C690" s="5">
        <v>3</v>
      </c>
      <c r="D690" s="20">
        <v>3.3</v>
      </c>
      <c r="E690" s="21" t="s">
        <v>1168</v>
      </c>
      <c r="F690" s="21" t="s">
        <v>1169</v>
      </c>
      <c r="G690" s="456" t="s">
        <v>1170</v>
      </c>
      <c r="H690" s="178">
        <f>+H688+1</f>
        <v>601</v>
      </c>
      <c r="I690" s="179" t="s">
        <v>2617</v>
      </c>
      <c r="J690" s="22">
        <v>1</v>
      </c>
      <c r="K690" s="35" t="s">
        <v>1171</v>
      </c>
      <c r="L690" s="7" t="s">
        <v>1112</v>
      </c>
      <c r="W690" s="182">
        <v>1</v>
      </c>
    </row>
    <row r="691" spans="1:28" ht="26.4" thickBot="1" x14ac:dyDescent="0.55000000000000004">
      <c r="A691" s="3">
        <v>22</v>
      </c>
      <c r="B691" s="163">
        <v>653</v>
      </c>
      <c r="C691" s="5">
        <v>3</v>
      </c>
      <c r="D691" s="20">
        <v>3.3</v>
      </c>
      <c r="E691" s="21" t="s">
        <v>1168</v>
      </c>
      <c r="F691" s="21" t="s">
        <v>1169</v>
      </c>
      <c r="G691" s="458"/>
      <c r="H691" s="178">
        <f>+H690+1</f>
        <v>602</v>
      </c>
      <c r="I691" s="179" t="s">
        <v>2618</v>
      </c>
      <c r="J691" s="22">
        <v>1</v>
      </c>
      <c r="K691" s="23" t="s">
        <v>1172</v>
      </c>
      <c r="L691" s="7" t="s">
        <v>1112</v>
      </c>
      <c r="W691" s="182">
        <v>1</v>
      </c>
    </row>
    <row r="692" spans="1:28" ht="26.4" thickBot="1" x14ac:dyDescent="0.55000000000000004">
      <c r="A692" s="3">
        <v>23</v>
      </c>
      <c r="B692" s="163">
        <v>654</v>
      </c>
      <c r="C692" s="5">
        <v>3</v>
      </c>
      <c r="D692" s="20">
        <v>3.3</v>
      </c>
      <c r="E692" s="21" t="s">
        <v>1168</v>
      </c>
      <c r="F692" s="5" t="s">
        <v>1173</v>
      </c>
      <c r="G692" s="456" t="s">
        <v>1174</v>
      </c>
      <c r="H692" s="178">
        <f>+H691+1</f>
        <v>603</v>
      </c>
      <c r="I692" s="179" t="s">
        <v>2619</v>
      </c>
      <c r="J692" s="22">
        <v>1</v>
      </c>
      <c r="K692" s="23" t="s">
        <v>1175</v>
      </c>
      <c r="L692" s="7" t="s">
        <v>1112</v>
      </c>
      <c r="W692" s="182">
        <v>1</v>
      </c>
    </row>
    <row r="693" spans="1:28" ht="26.4" thickBot="1" x14ac:dyDescent="0.55000000000000004">
      <c r="A693" s="3">
        <v>24</v>
      </c>
      <c r="B693" s="163">
        <v>655</v>
      </c>
      <c r="C693" s="5">
        <v>3</v>
      </c>
      <c r="D693" s="20">
        <v>3.3</v>
      </c>
      <c r="E693" s="21" t="s">
        <v>1168</v>
      </c>
      <c r="F693" s="5" t="s">
        <v>1173</v>
      </c>
      <c r="G693" s="458"/>
      <c r="H693" s="178">
        <f>+H692+1</f>
        <v>604</v>
      </c>
      <c r="I693" s="179" t="s">
        <v>2620</v>
      </c>
      <c r="J693" s="22">
        <v>1</v>
      </c>
      <c r="K693" s="23" t="s">
        <v>1176</v>
      </c>
      <c r="L693" s="7" t="s">
        <v>1112</v>
      </c>
      <c r="W693" s="182">
        <v>1</v>
      </c>
    </row>
    <row r="694" spans="1:28" ht="26.4" thickBot="1" x14ac:dyDescent="0.55000000000000004">
      <c r="B694" s="163">
        <v>656</v>
      </c>
      <c r="G694" s="13" t="s">
        <v>1177</v>
      </c>
      <c r="H694" s="14"/>
      <c r="I694" s="14"/>
      <c r="J694" s="14"/>
      <c r="K694" s="46"/>
      <c r="M694" s="168"/>
      <c r="N694" s="168"/>
      <c r="O694" s="168"/>
      <c r="P694" s="168"/>
      <c r="Q694" s="169">
        <v>4</v>
      </c>
      <c r="R694" s="170" t="s">
        <v>2012</v>
      </c>
      <c r="S694" s="171">
        <f>SUM(S695:S778)</f>
        <v>22</v>
      </c>
      <c r="T694" s="170" t="s">
        <v>2013</v>
      </c>
      <c r="U694" s="171">
        <v>42</v>
      </c>
      <c r="V694" s="170" t="s">
        <v>2014</v>
      </c>
      <c r="W694" s="171">
        <f>SUM(W695:W778)/2</f>
        <v>80</v>
      </c>
      <c r="X694" s="170" t="s">
        <v>2015</v>
      </c>
      <c r="Y694" s="4">
        <v>30</v>
      </c>
      <c r="Z694" s="4">
        <v>16</v>
      </c>
      <c r="AA694" s="4">
        <v>15</v>
      </c>
      <c r="AB694" s="4">
        <v>15</v>
      </c>
    </row>
    <row r="695" spans="1:28" ht="26.4" thickBot="1" x14ac:dyDescent="0.55000000000000004">
      <c r="B695" s="163">
        <v>657</v>
      </c>
      <c r="G695" s="26" t="s">
        <v>1178</v>
      </c>
      <c r="H695" s="33"/>
      <c r="I695" s="28"/>
      <c r="J695" s="29"/>
      <c r="K695" s="30"/>
      <c r="M695" s="173"/>
      <c r="N695" s="173"/>
      <c r="O695" s="173"/>
      <c r="P695" s="173"/>
      <c r="Q695" s="174"/>
      <c r="R695" s="175"/>
      <c r="S695" s="176">
        <v>9</v>
      </c>
      <c r="T695" s="175" t="s">
        <v>2013</v>
      </c>
      <c r="U695" s="176"/>
      <c r="V695" s="175"/>
      <c r="W695" s="177">
        <f>SUM(W696:W729)</f>
        <v>34</v>
      </c>
      <c r="X695" s="175" t="s">
        <v>2015</v>
      </c>
    </row>
    <row r="696" spans="1:28" ht="26.4" thickBot="1" x14ac:dyDescent="0.55000000000000004">
      <c r="B696" s="163">
        <v>658</v>
      </c>
      <c r="C696" s="5">
        <v>3</v>
      </c>
      <c r="D696" s="34" t="s">
        <v>1179</v>
      </c>
      <c r="E696" s="21" t="s">
        <v>1180</v>
      </c>
      <c r="F696" s="21" t="s">
        <v>1181</v>
      </c>
      <c r="G696" s="453" t="s">
        <v>1182</v>
      </c>
      <c r="H696" s="178">
        <f>+H693+1</f>
        <v>605</v>
      </c>
      <c r="I696" s="179" t="s">
        <v>2621</v>
      </c>
      <c r="J696" s="22">
        <v>33</v>
      </c>
      <c r="K696" s="45" t="s">
        <v>1183</v>
      </c>
      <c r="L696" s="7" t="s">
        <v>1184</v>
      </c>
      <c r="W696" s="182">
        <v>1</v>
      </c>
    </row>
    <row r="697" spans="1:28" ht="26.4" thickBot="1" x14ac:dyDescent="0.55000000000000004">
      <c r="B697" s="163">
        <v>659</v>
      </c>
      <c r="C697" s="5">
        <v>3</v>
      </c>
      <c r="D697" s="34" t="s">
        <v>1179</v>
      </c>
      <c r="E697" s="21" t="s">
        <v>1180</v>
      </c>
      <c r="F697" s="21" t="s">
        <v>1181</v>
      </c>
      <c r="G697" s="454"/>
      <c r="H697" s="178">
        <f t="shared" ref="H697:H729" si="27">+H696+1</f>
        <v>606</v>
      </c>
      <c r="I697" s="179" t="s">
        <v>2622</v>
      </c>
      <c r="J697" s="22">
        <v>9</v>
      </c>
      <c r="K697" s="45" t="s">
        <v>1185</v>
      </c>
      <c r="L697" s="7" t="s">
        <v>1184</v>
      </c>
      <c r="W697" s="182">
        <v>1</v>
      </c>
    </row>
    <row r="698" spans="1:28" ht="26.4" thickBot="1" x14ac:dyDescent="0.55000000000000004">
      <c r="B698" s="163">
        <v>660</v>
      </c>
      <c r="C698" s="5">
        <v>3</v>
      </c>
      <c r="D698" s="34" t="s">
        <v>1179</v>
      </c>
      <c r="E698" s="21" t="s">
        <v>1180</v>
      </c>
      <c r="F698" s="21" t="s">
        <v>1181</v>
      </c>
      <c r="G698" s="454"/>
      <c r="H698" s="178">
        <f t="shared" si="27"/>
        <v>607</v>
      </c>
      <c r="I698" s="179" t="s">
        <v>2623</v>
      </c>
      <c r="J698" s="22">
        <v>362</v>
      </c>
      <c r="K698" s="45" t="s">
        <v>1186</v>
      </c>
      <c r="L698" s="7" t="s">
        <v>1184</v>
      </c>
      <c r="W698" s="182">
        <v>1</v>
      </c>
    </row>
    <row r="699" spans="1:28" ht="41.4" thickBot="1" x14ac:dyDescent="0.55000000000000004">
      <c r="B699" s="163">
        <v>661</v>
      </c>
      <c r="C699" s="5">
        <v>3</v>
      </c>
      <c r="D699" s="34" t="s">
        <v>1179</v>
      </c>
      <c r="E699" s="21" t="s">
        <v>1180</v>
      </c>
      <c r="F699" s="21" t="s">
        <v>1181</v>
      </c>
      <c r="G699" s="454"/>
      <c r="H699" s="178">
        <f t="shared" si="27"/>
        <v>608</v>
      </c>
      <c r="I699" s="179" t="s">
        <v>2624</v>
      </c>
      <c r="J699" s="38">
        <v>1</v>
      </c>
      <c r="K699" s="52" t="s">
        <v>1187</v>
      </c>
      <c r="L699" s="7" t="s">
        <v>1184</v>
      </c>
      <c r="W699" s="182">
        <v>1</v>
      </c>
    </row>
    <row r="700" spans="1:28" ht="41.4" thickBot="1" x14ac:dyDescent="0.55000000000000004">
      <c r="B700" s="163">
        <v>662</v>
      </c>
      <c r="C700" s="5">
        <v>3</v>
      </c>
      <c r="D700" s="34" t="s">
        <v>1179</v>
      </c>
      <c r="E700" s="21" t="s">
        <v>1180</v>
      </c>
      <c r="F700" s="21" t="s">
        <v>1181</v>
      </c>
      <c r="G700" s="454"/>
      <c r="H700" s="178">
        <f t="shared" si="27"/>
        <v>609</v>
      </c>
      <c r="I700" s="179" t="s">
        <v>2625</v>
      </c>
      <c r="J700" s="38">
        <v>0.7</v>
      </c>
      <c r="K700" s="60" t="s">
        <v>1188</v>
      </c>
      <c r="L700" s="7" t="s">
        <v>1184</v>
      </c>
      <c r="W700" s="182">
        <v>1</v>
      </c>
    </row>
    <row r="701" spans="1:28" ht="41.4" thickBot="1" x14ac:dyDescent="0.55000000000000004">
      <c r="B701" s="163">
        <v>663</v>
      </c>
      <c r="C701" s="5">
        <v>3</v>
      </c>
      <c r="D701" s="34" t="s">
        <v>1179</v>
      </c>
      <c r="E701" s="21" t="s">
        <v>1180</v>
      </c>
      <c r="F701" s="21" t="s">
        <v>1181</v>
      </c>
      <c r="G701" s="454"/>
      <c r="H701" s="178">
        <f t="shared" si="27"/>
        <v>610</v>
      </c>
      <c r="I701" s="179" t="s">
        <v>2626</v>
      </c>
      <c r="J701" s="38">
        <v>1</v>
      </c>
      <c r="K701" s="23" t="s">
        <v>1189</v>
      </c>
      <c r="L701" s="7" t="s">
        <v>1184</v>
      </c>
      <c r="W701" s="182">
        <v>1</v>
      </c>
    </row>
    <row r="702" spans="1:28" ht="26.4" thickBot="1" x14ac:dyDescent="0.55000000000000004">
      <c r="B702" s="163">
        <v>664</v>
      </c>
      <c r="C702" s="5">
        <v>3</v>
      </c>
      <c r="D702" s="34" t="s">
        <v>1179</v>
      </c>
      <c r="E702" s="21" t="s">
        <v>1180</v>
      </c>
      <c r="F702" s="21" t="s">
        <v>1181</v>
      </c>
      <c r="G702" s="454"/>
      <c r="H702" s="178">
        <f t="shared" si="27"/>
        <v>611</v>
      </c>
      <c r="I702" s="179" t="s">
        <v>2627</v>
      </c>
      <c r="J702" s="22">
        <v>1008</v>
      </c>
      <c r="K702" s="23" t="s">
        <v>1190</v>
      </c>
      <c r="L702" s="7" t="s">
        <v>1184</v>
      </c>
      <c r="W702" s="182">
        <v>1</v>
      </c>
    </row>
    <row r="703" spans="1:28" ht="41.4" thickBot="1" x14ac:dyDescent="0.55000000000000004">
      <c r="B703" s="163">
        <v>665</v>
      </c>
      <c r="C703" s="5">
        <v>3</v>
      </c>
      <c r="D703" s="34" t="s">
        <v>1179</v>
      </c>
      <c r="E703" s="21" t="s">
        <v>1180</v>
      </c>
      <c r="F703" s="21" t="s">
        <v>1181</v>
      </c>
      <c r="G703" s="454"/>
      <c r="H703" s="178">
        <f t="shared" si="27"/>
        <v>612</v>
      </c>
      <c r="I703" s="179" t="s">
        <v>2628</v>
      </c>
      <c r="J703" s="22">
        <v>1008</v>
      </c>
      <c r="K703" s="23" t="s">
        <v>1191</v>
      </c>
      <c r="L703" s="7" t="s">
        <v>1184</v>
      </c>
      <c r="W703" s="182">
        <v>1</v>
      </c>
    </row>
    <row r="704" spans="1:28" ht="41.4" thickBot="1" x14ac:dyDescent="0.55000000000000004">
      <c r="B704" s="163">
        <v>666</v>
      </c>
      <c r="C704" s="5">
        <v>3</v>
      </c>
      <c r="D704" s="34" t="s">
        <v>1179</v>
      </c>
      <c r="E704" s="21" t="s">
        <v>1180</v>
      </c>
      <c r="F704" s="21" t="s">
        <v>1181</v>
      </c>
      <c r="G704" s="454"/>
      <c r="H704" s="178">
        <f t="shared" si="27"/>
        <v>613</v>
      </c>
      <c r="I704" s="179" t="s">
        <v>2629</v>
      </c>
      <c r="J704" s="22">
        <v>60</v>
      </c>
      <c r="K704" s="23" t="s">
        <v>1192</v>
      </c>
      <c r="L704" s="7" t="s">
        <v>1184</v>
      </c>
      <c r="W704" s="182">
        <v>1</v>
      </c>
    </row>
    <row r="705" spans="2:23" ht="41.4" thickBot="1" x14ac:dyDescent="0.55000000000000004">
      <c r="B705" s="163">
        <v>667</v>
      </c>
      <c r="C705" s="5">
        <v>3</v>
      </c>
      <c r="D705" s="34" t="s">
        <v>1179</v>
      </c>
      <c r="E705" s="21" t="s">
        <v>1180</v>
      </c>
      <c r="F705" s="21" t="s">
        <v>1181</v>
      </c>
      <c r="G705" s="455"/>
      <c r="H705" s="178">
        <f t="shared" si="27"/>
        <v>614</v>
      </c>
      <c r="I705" s="179" t="s">
        <v>2630</v>
      </c>
      <c r="J705" s="22">
        <v>64</v>
      </c>
      <c r="K705" s="23" t="s">
        <v>1193</v>
      </c>
      <c r="L705" s="7" t="s">
        <v>1184</v>
      </c>
      <c r="W705" s="182">
        <v>1</v>
      </c>
    </row>
    <row r="706" spans="2:23" ht="26.4" thickBot="1" x14ac:dyDescent="0.55000000000000004">
      <c r="B706" s="163">
        <v>668</v>
      </c>
      <c r="C706" s="5">
        <v>3</v>
      </c>
      <c r="D706" s="34" t="s">
        <v>1179</v>
      </c>
      <c r="E706" s="21" t="s">
        <v>1180</v>
      </c>
      <c r="F706" s="5" t="s">
        <v>1194</v>
      </c>
      <c r="G706" s="139" t="s">
        <v>1195</v>
      </c>
      <c r="H706" s="178">
        <f t="shared" si="27"/>
        <v>615</v>
      </c>
      <c r="I706" s="179" t="s">
        <v>2631</v>
      </c>
      <c r="J706" s="22">
        <v>1</v>
      </c>
      <c r="K706" s="45" t="s">
        <v>1196</v>
      </c>
      <c r="L706" s="7" t="s">
        <v>1184</v>
      </c>
      <c r="W706" s="182">
        <v>1</v>
      </c>
    </row>
    <row r="707" spans="2:23" ht="41.4" thickBot="1" x14ac:dyDescent="0.55000000000000004">
      <c r="B707" s="163">
        <v>669</v>
      </c>
      <c r="C707" s="5">
        <v>3</v>
      </c>
      <c r="D707" s="34" t="s">
        <v>1179</v>
      </c>
      <c r="E707" s="21" t="s">
        <v>1180</v>
      </c>
      <c r="F707" s="21" t="s">
        <v>1197</v>
      </c>
      <c r="G707" s="453" t="s">
        <v>1198</v>
      </c>
      <c r="H707" s="178">
        <f t="shared" si="27"/>
        <v>616</v>
      </c>
      <c r="I707" s="179" t="s">
        <v>2632</v>
      </c>
      <c r="J707" s="22">
        <v>1</v>
      </c>
      <c r="K707" s="45" t="s">
        <v>1199</v>
      </c>
      <c r="L707" s="7" t="s">
        <v>1184</v>
      </c>
      <c r="W707" s="182">
        <v>1</v>
      </c>
    </row>
    <row r="708" spans="2:23" ht="26.4" thickBot="1" x14ac:dyDescent="0.55000000000000004">
      <c r="B708" s="163">
        <v>670</v>
      </c>
      <c r="C708" s="5">
        <v>3</v>
      </c>
      <c r="D708" s="34" t="s">
        <v>1179</v>
      </c>
      <c r="E708" s="21" t="s">
        <v>1180</v>
      </c>
      <c r="F708" s="21" t="s">
        <v>1197</v>
      </c>
      <c r="G708" s="454"/>
      <c r="H708" s="178">
        <f t="shared" si="27"/>
        <v>617</v>
      </c>
      <c r="I708" s="179" t="s">
        <v>2633</v>
      </c>
      <c r="J708" s="22">
        <v>1</v>
      </c>
      <c r="K708" s="45" t="s">
        <v>1200</v>
      </c>
      <c r="L708" s="7" t="s">
        <v>1184</v>
      </c>
      <c r="W708" s="182">
        <v>1</v>
      </c>
    </row>
    <row r="709" spans="2:23" ht="41.4" thickBot="1" x14ac:dyDescent="0.55000000000000004">
      <c r="B709" s="163">
        <v>671</v>
      </c>
      <c r="C709" s="5">
        <v>3</v>
      </c>
      <c r="D709" s="34" t="s">
        <v>1179</v>
      </c>
      <c r="E709" s="21" t="s">
        <v>1180</v>
      </c>
      <c r="F709" s="21" t="s">
        <v>1197</v>
      </c>
      <c r="G709" s="454"/>
      <c r="H709" s="178">
        <f t="shared" si="27"/>
        <v>618</v>
      </c>
      <c r="I709" s="179" t="s">
        <v>2634</v>
      </c>
      <c r="J709" s="22">
        <v>1</v>
      </c>
      <c r="K709" s="45" t="s">
        <v>1201</v>
      </c>
      <c r="L709" s="7" t="s">
        <v>1184</v>
      </c>
      <c r="W709" s="182">
        <v>1</v>
      </c>
    </row>
    <row r="710" spans="2:23" ht="41.4" thickBot="1" x14ac:dyDescent="0.55000000000000004">
      <c r="B710" s="163">
        <v>672</v>
      </c>
      <c r="C710" s="5">
        <v>3</v>
      </c>
      <c r="D710" s="34" t="s">
        <v>1179</v>
      </c>
      <c r="E710" s="21" t="s">
        <v>1180</v>
      </c>
      <c r="F710" s="21" t="s">
        <v>1197</v>
      </c>
      <c r="G710" s="454"/>
      <c r="H710" s="178">
        <f t="shared" si="27"/>
        <v>619</v>
      </c>
      <c r="I710" s="179" t="s">
        <v>2635</v>
      </c>
      <c r="J710" s="38">
        <v>1</v>
      </c>
      <c r="K710" s="45" t="s">
        <v>1202</v>
      </c>
      <c r="L710" s="7" t="s">
        <v>1184</v>
      </c>
      <c r="W710" s="182">
        <v>1</v>
      </c>
    </row>
    <row r="711" spans="2:23" ht="41.4" thickBot="1" x14ac:dyDescent="0.55000000000000004">
      <c r="B711" s="163">
        <v>673</v>
      </c>
      <c r="C711" s="5">
        <v>3</v>
      </c>
      <c r="D711" s="34" t="s">
        <v>1179</v>
      </c>
      <c r="E711" s="21" t="s">
        <v>1180</v>
      </c>
      <c r="F711" s="21" t="s">
        <v>1197</v>
      </c>
      <c r="G711" s="454"/>
      <c r="H711" s="178">
        <f t="shared" si="27"/>
        <v>620</v>
      </c>
      <c r="I711" s="179" t="s">
        <v>2636</v>
      </c>
      <c r="J711" s="38">
        <v>1</v>
      </c>
      <c r="K711" s="45" t="s">
        <v>1203</v>
      </c>
      <c r="L711" s="7" t="s">
        <v>1184</v>
      </c>
      <c r="W711" s="182">
        <v>1</v>
      </c>
    </row>
    <row r="712" spans="2:23" ht="26.4" thickBot="1" x14ac:dyDescent="0.55000000000000004">
      <c r="B712" s="163">
        <v>674</v>
      </c>
      <c r="C712" s="5">
        <v>3</v>
      </c>
      <c r="D712" s="34" t="s">
        <v>1179</v>
      </c>
      <c r="E712" s="21" t="s">
        <v>1180</v>
      </c>
      <c r="F712" s="21" t="s">
        <v>1197</v>
      </c>
      <c r="G712" s="454"/>
      <c r="H712" s="178">
        <f t="shared" si="27"/>
        <v>621</v>
      </c>
      <c r="I712" s="179" t="s">
        <v>2637</v>
      </c>
      <c r="J712" s="22">
        <v>9</v>
      </c>
      <c r="K712" s="45" t="s">
        <v>1204</v>
      </c>
      <c r="L712" s="7" t="s">
        <v>1184</v>
      </c>
      <c r="W712" s="182">
        <v>1</v>
      </c>
    </row>
    <row r="713" spans="2:23" ht="26.4" thickBot="1" x14ac:dyDescent="0.55000000000000004">
      <c r="B713" s="163"/>
      <c r="D713" s="34"/>
      <c r="E713" s="21"/>
      <c r="F713" s="21"/>
      <c r="G713" s="455"/>
      <c r="H713" s="178">
        <f t="shared" si="27"/>
        <v>622</v>
      </c>
      <c r="I713" s="179" t="s">
        <v>2638</v>
      </c>
      <c r="J713" s="42">
        <v>1</v>
      </c>
      <c r="K713" s="51" t="s">
        <v>1205</v>
      </c>
      <c r="L713" s="7" t="s">
        <v>1184</v>
      </c>
      <c r="W713" s="182">
        <v>1</v>
      </c>
    </row>
    <row r="714" spans="2:23" ht="25.95" customHeight="1" thickBot="1" x14ac:dyDescent="0.55000000000000004">
      <c r="B714" s="163">
        <v>675</v>
      </c>
      <c r="C714" s="5">
        <v>3</v>
      </c>
      <c r="D714" s="34" t="s">
        <v>1179</v>
      </c>
      <c r="E714" s="21" t="s">
        <v>1180</v>
      </c>
      <c r="F714" s="5" t="s">
        <v>1206</v>
      </c>
      <c r="G714" s="453" t="s">
        <v>1207</v>
      </c>
      <c r="H714" s="178">
        <f t="shared" si="27"/>
        <v>623</v>
      </c>
      <c r="I714" s="179" t="s">
        <v>2639</v>
      </c>
      <c r="J714" s="22">
        <v>1</v>
      </c>
      <c r="K714" s="45" t="s">
        <v>1208</v>
      </c>
      <c r="L714" s="7" t="s">
        <v>1184</v>
      </c>
      <c r="W714" s="182">
        <v>1</v>
      </c>
    </row>
    <row r="715" spans="2:23" ht="26.4" thickBot="1" x14ac:dyDescent="0.55000000000000004">
      <c r="B715" s="163"/>
      <c r="C715" s="5">
        <v>3</v>
      </c>
      <c r="D715" s="34" t="s">
        <v>1179</v>
      </c>
      <c r="E715" s="21" t="s">
        <v>1180</v>
      </c>
      <c r="F715" s="5" t="s">
        <v>1206</v>
      </c>
      <c r="G715" s="454"/>
      <c r="H715" s="178">
        <f t="shared" si="27"/>
        <v>624</v>
      </c>
      <c r="I715" s="179" t="s">
        <v>2640</v>
      </c>
      <c r="J715" s="43">
        <v>1</v>
      </c>
      <c r="K715" s="51" t="s">
        <v>1209</v>
      </c>
      <c r="L715" s="7" t="s">
        <v>1184</v>
      </c>
      <c r="W715" s="182">
        <v>1</v>
      </c>
    </row>
    <row r="716" spans="2:23" ht="26.4" thickBot="1" x14ac:dyDescent="0.55000000000000004">
      <c r="B716" s="163"/>
      <c r="C716" s="5">
        <v>3</v>
      </c>
      <c r="D716" s="34" t="s">
        <v>1179</v>
      </c>
      <c r="E716" s="21" t="s">
        <v>1180</v>
      </c>
      <c r="F716" s="5" t="s">
        <v>1206</v>
      </c>
      <c r="G716" s="454"/>
      <c r="H716" s="178">
        <f t="shared" si="27"/>
        <v>625</v>
      </c>
      <c r="I716" s="179" t="s">
        <v>2641</v>
      </c>
      <c r="J716" s="42">
        <v>1</v>
      </c>
      <c r="K716" s="51" t="s">
        <v>1210</v>
      </c>
      <c r="L716" s="7" t="s">
        <v>1184</v>
      </c>
      <c r="W716" s="182">
        <v>1</v>
      </c>
    </row>
    <row r="717" spans="2:23" ht="26.4" thickBot="1" x14ac:dyDescent="0.55000000000000004">
      <c r="B717" s="163"/>
      <c r="C717" s="5">
        <v>3</v>
      </c>
      <c r="D717" s="34" t="s">
        <v>1179</v>
      </c>
      <c r="E717" s="21" t="s">
        <v>1180</v>
      </c>
      <c r="F717" s="5" t="s">
        <v>1206</v>
      </c>
      <c r="G717" s="455"/>
      <c r="H717" s="178">
        <f t="shared" si="27"/>
        <v>626</v>
      </c>
      <c r="I717" s="179" t="s">
        <v>2642</v>
      </c>
      <c r="J717" s="43">
        <v>1</v>
      </c>
      <c r="K717" s="51" t="s">
        <v>1211</v>
      </c>
      <c r="L717" s="7" t="s">
        <v>1184</v>
      </c>
      <c r="W717" s="182">
        <v>1</v>
      </c>
    </row>
    <row r="718" spans="2:23" ht="41.4" thickBot="1" x14ac:dyDescent="0.55000000000000004">
      <c r="B718" s="163">
        <v>676</v>
      </c>
      <c r="C718" s="5">
        <v>3</v>
      </c>
      <c r="D718" s="34" t="s">
        <v>1179</v>
      </c>
      <c r="E718" s="21" t="s">
        <v>1180</v>
      </c>
      <c r="F718" s="21" t="s">
        <v>1212</v>
      </c>
      <c r="G718" s="453" t="s">
        <v>1213</v>
      </c>
      <c r="H718" s="178">
        <f t="shared" si="27"/>
        <v>627</v>
      </c>
      <c r="I718" s="179" t="s">
        <v>2643</v>
      </c>
      <c r="J718" s="22">
        <v>1</v>
      </c>
      <c r="K718" s="50" t="s">
        <v>1214</v>
      </c>
      <c r="L718" s="7" t="s">
        <v>1184</v>
      </c>
      <c r="W718" s="182">
        <v>1</v>
      </c>
    </row>
    <row r="719" spans="2:23" ht="41.4" thickBot="1" x14ac:dyDescent="0.55000000000000004">
      <c r="B719" s="163">
        <v>677</v>
      </c>
      <c r="C719" s="5">
        <v>3</v>
      </c>
      <c r="D719" s="34" t="s">
        <v>1179</v>
      </c>
      <c r="E719" s="21" t="s">
        <v>1180</v>
      </c>
      <c r="F719" s="21" t="s">
        <v>1212</v>
      </c>
      <c r="G719" s="455"/>
      <c r="H719" s="178">
        <f t="shared" si="27"/>
        <v>628</v>
      </c>
      <c r="I719" s="179" t="s">
        <v>2644</v>
      </c>
      <c r="J719" s="22">
        <v>1</v>
      </c>
      <c r="K719" s="50" t="s">
        <v>1215</v>
      </c>
      <c r="L719" s="7" t="s">
        <v>1184</v>
      </c>
      <c r="W719" s="182">
        <v>1</v>
      </c>
    </row>
    <row r="720" spans="2:23" ht="26.4" thickBot="1" x14ac:dyDescent="0.55000000000000004">
      <c r="B720" s="163">
        <v>678</v>
      </c>
      <c r="C720" s="5">
        <v>3</v>
      </c>
      <c r="D720" s="34" t="s">
        <v>1179</v>
      </c>
      <c r="E720" s="21" t="s">
        <v>1180</v>
      </c>
      <c r="F720" s="5" t="s">
        <v>1216</v>
      </c>
      <c r="G720" s="477" t="s">
        <v>1217</v>
      </c>
      <c r="H720" s="178">
        <f t="shared" si="27"/>
        <v>629</v>
      </c>
      <c r="I720" s="179" t="s">
        <v>2645</v>
      </c>
      <c r="J720" s="77">
        <v>1</v>
      </c>
      <c r="K720" s="78" t="s">
        <v>1218</v>
      </c>
      <c r="L720" s="7" t="s">
        <v>1184</v>
      </c>
      <c r="W720" s="182">
        <v>1</v>
      </c>
    </row>
    <row r="721" spans="1:24" ht="26.4" thickBot="1" x14ac:dyDescent="0.55000000000000004">
      <c r="B721" s="163">
        <v>679</v>
      </c>
      <c r="C721" s="5">
        <v>3</v>
      </c>
      <c r="D721" s="34" t="s">
        <v>1179</v>
      </c>
      <c r="E721" s="21" t="s">
        <v>1180</v>
      </c>
      <c r="F721" s="5" t="s">
        <v>1216</v>
      </c>
      <c r="G721" s="478"/>
      <c r="H721" s="178">
        <f t="shared" si="27"/>
        <v>630</v>
      </c>
      <c r="I721" s="179" t="s">
        <v>2646</v>
      </c>
      <c r="J721" s="24">
        <v>1</v>
      </c>
      <c r="K721" s="78" t="s">
        <v>1219</v>
      </c>
      <c r="L721" s="7" t="s">
        <v>1184</v>
      </c>
      <c r="W721" s="182">
        <v>1</v>
      </c>
    </row>
    <row r="722" spans="1:24" ht="61.8" thickBot="1" x14ac:dyDescent="0.55000000000000004">
      <c r="B722" s="163">
        <v>680</v>
      </c>
      <c r="C722" s="5">
        <v>3</v>
      </c>
      <c r="D722" s="34" t="s">
        <v>1179</v>
      </c>
      <c r="E722" s="21" t="s">
        <v>1180</v>
      </c>
      <c r="F722" s="21" t="s">
        <v>1220</v>
      </c>
      <c r="G722" s="477" t="s">
        <v>1221</v>
      </c>
      <c r="H722" s="178">
        <f t="shared" si="27"/>
        <v>631</v>
      </c>
      <c r="I722" s="179" t="s">
        <v>2647</v>
      </c>
      <c r="J722" s="77">
        <v>1</v>
      </c>
      <c r="K722" s="78" t="s">
        <v>1222</v>
      </c>
      <c r="L722" s="7" t="s">
        <v>1184</v>
      </c>
      <c r="W722" s="182">
        <v>1</v>
      </c>
    </row>
    <row r="723" spans="1:24" ht="26.4" thickBot="1" x14ac:dyDescent="0.55000000000000004">
      <c r="B723" s="163">
        <v>681</v>
      </c>
      <c r="C723" s="5">
        <v>3</v>
      </c>
      <c r="D723" s="34" t="s">
        <v>1179</v>
      </c>
      <c r="E723" s="21" t="s">
        <v>1180</v>
      </c>
      <c r="F723" s="21" t="s">
        <v>1220</v>
      </c>
      <c r="G723" s="479"/>
      <c r="H723" s="178">
        <f t="shared" si="27"/>
        <v>632</v>
      </c>
      <c r="I723" s="179" t="s">
        <v>2648</v>
      </c>
      <c r="J723" s="24">
        <v>1</v>
      </c>
      <c r="K723" s="78" t="s">
        <v>1223</v>
      </c>
      <c r="L723" s="7" t="s">
        <v>1184</v>
      </c>
      <c r="W723" s="182">
        <v>1</v>
      </c>
    </row>
    <row r="724" spans="1:24" ht="41.4" thickBot="1" x14ac:dyDescent="0.55000000000000004">
      <c r="B724" s="163">
        <v>682</v>
      </c>
      <c r="C724" s="5">
        <v>3</v>
      </c>
      <c r="D724" s="34" t="s">
        <v>1179</v>
      </c>
      <c r="E724" s="21" t="s">
        <v>1180</v>
      </c>
      <c r="F724" s="21" t="s">
        <v>1220</v>
      </c>
      <c r="G724" s="479"/>
      <c r="H724" s="178">
        <f t="shared" si="27"/>
        <v>633</v>
      </c>
      <c r="I724" s="179" t="s">
        <v>2649</v>
      </c>
      <c r="J724" s="24">
        <v>1</v>
      </c>
      <c r="K724" s="78" t="s">
        <v>1224</v>
      </c>
      <c r="L724" s="7" t="s">
        <v>1184</v>
      </c>
      <c r="W724" s="182">
        <v>1</v>
      </c>
    </row>
    <row r="725" spans="1:24" ht="41.4" thickBot="1" x14ac:dyDescent="0.55000000000000004">
      <c r="B725" s="163">
        <v>683</v>
      </c>
      <c r="C725" s="5">
        <v>3</v>
      </c>
      <c r="D725" s="34" t="s">
        <v>1179</v>
      </c>
      <c r="E725" s="21" t="s">
        <v>1180</v>
      </c>
      <c r="F725" s="21" t="s">
        <v>1220</v>
      </c>
      <c r="G725" s="479"/>
      <c r="H725" s="178">
        <f t="shared" si="27"/>
        <v>634</v>
      </c>
      <c r="I725" s="179" t="s">
        <v>2650</v>
      </c>
      <c r="J725" s="24">
        <v>4</v>
      </c>
      <c r="K725" s="78" t="s">
        <v>1225</v>
      </c>
      <c r="L725" s="7" t="s">
        <v>1184</v>
      </c>
      <c r="W725" s="182">
        <v>1</v>
      </c>
    </row>
    <row r="726" spans="1:24" ht="41.4" thickBot="1" x14ac:dyDescent="0.55000000000000004">
      <c r="B726" s="163">
        <v>684</v>
      </c>
      <c r="C726" s="5">
        <v>3</v>
      </c>
      <c r="D726" s="34" t="s">
        <v>1179</v>
      </c>
      <c r="E726" s="21" t="s">
        <v>1180</v>
      </c>
      <c r="F726" s="21" t="s">
        <v>1220</v>
      </c>
      <c r="G726" s="478"/>
      <c r="H726" s="178">
        <f t="shared" si="27"/>
        <v>635</v>
      </c>
      <c r="I726" s="179" t="s">
        <v>2651</v>
      </c>
      <c r="J726" s="24">
        <v>10</v>
      </c>
      <c r="K726" s="78" t="s">
        <v>1226</v>
      </c>
      <c r="L726" s="7" t="s">
        <v>1184</v>
      </c>
      <c r="W726" s="182">
        <v>1</v>
      </c>
    </row>
    <row r="727" spans="1:24" ht="41.4" thickBot="1" x14ac:dyDescent="0.55000000000000004">
      <c r="B727" s="163">
        <v>685</v>
      </c>
      <c r="C727" s="5">
        <v>3</v>
      </c>
      <c r="D727" s="34" t="s">
        <v>1179</v>
      </c>
      <c r="E727" s="21" t="s">
        <v>1180</v>
      </c>
      <c r="F727" s="5" t="s">
        <v>1227</v>
      </c>
      <c r="G727" s="477" t="s">
        <v>1228</v>
      </c>
      <c r="H727" s="178">
        <f t="shared" si="27"/>
        <v>636</v>
      </c>
      <c r="I727" s="179" t="s">
        <v>2652</v>
      </c>
      <c r="J727" s="77">
        <v>1</v>
      </c>
      <c r="K727" s="79" t="s">
        <v>1229</v>
      </c>
      <c r="L727" s="7" t="s">
        <v>1184</v>
      </c>
      <c r="W727" s="182">
        <v>1</v>
      </c>
    </row>
    <row r="728" spans="1:24" ht="41.4" thickBot="1" x14ac:dyDescent="0.55000000000000004">
      <c r="B728" s="163">
        <v>686</v>
      </c>
      <c r="C728" s="5">
        <v>3</v>
      </c>
      <c r="D728" s="34" t="s">
        <v>1179</v>
      </c>
      <c r="E728" s="21" t="s">
        <v>1180</v>
      </c>
      <c r="F728" s="5" t="s">
        <v>1227</v>
      </c>
      <c r="G728" s="478"/>
      <c r="H728" s="178">
        <f t="shared" si="27"/>
        <v>637</v>
      </c>
      <c r="I728" s="179" t="s">
        <v>2653</v>
      </c>
      <c r="J728" s="42">
        <v>1</v>
      </c>
      <c r="K728" s="80" t="s">
        <v>1230</v>
      </c>
      <c r="L728" s="7" t="s">
        <v>1184</v>
      </c>
      <c r="W728" s="182">
        <v>1</v>
      </c>
    </row>
    <row r="729" spans="1:24" ht="41.4" thickBot="1" x14ac:dyDescent="0.55000000000000004">
      <c r="B729" s="163"/>
      <c r="C729" s="5">
        <v>3</v>
      </c>
      <c r="D729" s="34" t="s">
        <v>1179</v>
      </c>
      <c r="E729" s="21" t="s">
        <v>1180</v>
      </c>
      <c r="F729" s="21" t="s">
        <v>1231</v>
      </c>
      <c r="G729" s="81" t="s">
        <v>1232</v>
      </c>
      <c r="H729" s="178">
        <f t="shared" si="27"/>
        <v>638</v>
      </c>
      <c r="I729" s="179" t="s">
        <v>2654</v>
      </c>
      <c r="J729" s="42">
        <v>1</v>
      </c>
      <c r="K729" s="82" t="s">
        <v>1233</v>
      </c>
      <c r="L729" s="7" t="s">
        <v>1184</v>
      </c>
      <c r="W729" s="182">
        <v>1</v>
      </c>
    </row>
    <row r="730" spans="1:24" ht="26.4" thickBot="1" x14ac:dyDescent="0.55000000000000004">
      <c r="B730" s="163">
        <v>687</v>
      </c>
      <c r="G730" s="26" t="s">
        <v>1234</v>
      </c>
      <c r="H730" s="27"/>
      <c r="I730" s="28"/>
      <c r="J730" s="29"/>
      <c r="K730" s="30"/>
      <c r="M730" s="173"/>
      <c r="N730" s="173"/>
      <c r="O730" s="173"/>
      <c r="P730" s="173"/>
      <c r="Q730" s="174"/>
      <c r="R730" s="175"/>
      <c r="S730" s="176">
        <v>3</v>
      </c>
      <c r="T730" s="175" t="s">
        <v>2013</v>
      </c>
      <c r="U730" s="176"/>
      <c r="V730" s="175"/>
      <c r="W730" s="177">
        <f>SUM(W731:W745)</f>
        <v>15</v>
      </c>
      <c r="X730" s="175" t="s">
        <v>2015</v>
      </c>
    </row>
    <row r="731" spans="1:24" ht="61.8" thickBot="1" x14ac:dyDescent="0.55000000000000004">
      <c r="B731" s="163">
        <v>688</v>
      </c>
      <c r="C731" s="5">
        <v>3</v>
      </c>
      <c r="D731" s="34" t="s">
        <v>1179</v>
      </c>
      <c r="E731" s="31" t="s">
        <v>1235</v>
      </c>
      <c r="F731" s="31" t="s">
        <v>1236</v>
      </c>
      <c r="G731" s="456" t="s">
        <v>1237</v>
      </c>
      <c r="H731" s="178">
        <f>+H729+1</f>
        <v>639</v>
      </c>
      <c r="I731" s="179" t="s">
        <v>2655</v>
      </c>
      <c r="J731" s="22">
        <v>39</v>
      </c>
      <c r="K731" s="23" t="s">
        <v>1238</v>
      </c>
      <c r="L731" s="83" t="s">
        <v>471</v>
      </c>
      <c r="M731" s="83"/>
      <c r="N731" s="83"/>
      <c r="O731" s="83"/>
      <c r="P731" s="83"/>
      <c r="Q731" s="202"/>
      <c r="W731" s="182">
        <v>1</v>
      </c>
    </row>
    <row r="732" spans="1:24" ht="41.4" thickBot="1" x14ac:dyDescent="0.55000000000000004">
      <c r="A732" s="3" t="s">
        <v>1239</v>
      </c>
      <c r="B732" s="163">
        <v>689</v>
      </c>
      <c r="C732" s="5">
        <v>3</v>
      </c>
      <c r="D732" s="34" t="s">
        <v>1179</v>
      </c>
      <c r="E732" s="31" t="s">
        <v>1235</v>
      </c>
      <c r="F732" s="31" t="s">
        <v>1236</v>
      </c>
      <c r="G732" s="457"/>
      <c r="H732" s="178">
        <f t="shared" ref="H732:H745" si="28">+H731+1</f>
        <v>640</v>
      </c>
      <c r="I732" s="179" t="s">
        <v>2656</v>
      </c>
      <c r="J732" s="22">
        <v>39</v>
      </c>
      <c r="K732" s="23" t="s">
        <v>1240</v>
      </c>
      <c r="L732" s="83" t="s">
        <v>471</v>
      </c>
      <c r="M732" s="83"/>
      <c r="N732" s="83"/>
      <c r="O732" s="83"/>
      <c r="P732" s="83"/>
      <c r="Q732" s="202"/>
      <c r="W732" s="182">
        <v>1</v>
      </c>
    </row>
    <row r="733" spans="1:24" ht="26.4" thickBot="1" x14ac:dyDescent="0.55000000000000004">
      <c r="A733" s="3">
        <v>3</v>
      </c>
      <c r="B733" s="163">
        <v>690</v>
      </c>
      <c r="C733" s="5">
        <v>3</v>
      </c>
      <c r="D733" s="34" t="s">
        <v>1179</v>
      </c>
      <c r="E733" s="31" t="s">
        <v>1235</v>
      </c>
      <c r="F733" s="31" t="s">
        <v>1236</v>
      </c>
      <c r="G733" s="457"/>
      <c r="H733" s="178">
        <f t="shared" si="28"/>
        <v>641</v>
      </c>
      <c r="I733" s="179" t="s">
        <v>2657</v>
      </c>
      <c r="J733" s="22">
        <v>50</v>
      </c>
      <c r="K733" s="23" t="s">
        <v>1241</v>
      </c>
      <c r="L733" s="83" t="s">
        <v>471</v>
      </c>
      <c r="M733" s="83"/>
      <c r="N733" s="83"/>
      <c r="O733" s="83"/>
      <c r="P733" s="83"/>
      <c r="Q733" s="202"/>
      <c r="W733" s="182">
        <v>1</v>
      </c>
    </row>
    <row r="734" spans="1:24" ht="61.8" thickBot="1" x14ac:dyDescent="0.55000000000000004">
      <c r="A734" s="3">
        <v>4</v>
      </c>
      <c r="B734" s="163">
        <v>691</v>
      </c>
      <c r="C734" s="5">
        <v>3</v>
      </c>
      <c r="D734" s="34" t="s">
        <v>1179</v>
      </c>
      <c r="E734" s="31" t="s">
        <v>1235</v>
      </c>
      <c r="F734" s="31" t="s">
        <v>1236</v>
      </c>
      <c r="G734" s="457"/>
      <c r="H734" s="178">
        <f t="shared" si="28"/>
        <v>642</v>
      </c>
      <c r="I734" s="179" t="s">
        <v>2658</v>
      </c>
      <c r="J734" s="22">
        <v>600</v>
      </c>
      <c r="K734" s="23" t="s">
        <v>1242</v>
      </c>
      <c r="L734" s="83" t="s">
        <v>471</v>
      </c>
      <c r="M734" s="83"/>
      <c r="N734" s="83"/>
      <c r="O734" s="83"/>
      <c r="P734" s="83"/>
      <c r="Q734" s="202"/>
      <c r="W734" s="182">
        <v>1</v>
      </c>
    </row>
    <row r="735" spans="1:24" ht="41.4" thickBot="1" x14ac:dyDescent="0.55000000000000004">
      <c r="A735" s="3">
        <v>5</v>
      </c>
      <c r="B735" s="163">
        <v>692</v>
      </c>
      <c r="C735" s="5">
        <v>3</v>
      </c>
      <c r="D735" s="34" t="s">
        <v>1179</v>
      </c>
      <c r="E735" s="31" t="s">
        <v>1235</v>
      </c>
      <c r="F735" s="31" t="s">
        <v>1236</v>
      </c>
      <c r="G735" s="457"/>
      <c r="H735" s="178">
        <f t="shared" si="28"/>
        <v>643</v>
      </c>
      <c r="I735" s="179" t="s">
        <v>2659</v>
      </c>
      <c r="J735" s="47">
        <v>3</v>
      </c>
      <c r="K735" s="23" t="s">
        <v>1243</v>
      </c>
      <c r="L735" s="83" t="s">
        <v>471</v>
      </c>
      <c r="M735" s="83"/>
      <c r="N735" s="83"/>
      <c r="O735" s="83"/>
      <c r="P735" s="83"/>
      <c r="Q735" s="202"/>
      <c r="W735" s="182">
        <v>1</v>
      </c>
    </row>
    <row r="736" spans="1:24" ht="61.8" thickBot="1" x14ac:dyDescent="0.55000000000000004">
      <c r="A736" s="3">
        <v>6</v>
      </c>
      <c r="B736" s="163">
        <v>693</v>
      </c>
      <c r="C736" s="5">
        <v>3</v>
      </c>
      <c r="D736" s="34" t="s">
        <v>1179</v>
      </c>
      <c r="E736" s="31" t="s">
        <v>1235</v>
      </c>
      <c r="F736" s="31" t="s">
        <v>1236</v>
      </c>
      <c r="G736" s="457"/>
      <c r="H736" s="178">
        <f t="shared" si="28"/>
        <v>644</v>
      </c>
      <c r="I736" s="179" t="s">
        <v>2660</v>
      </c>
      <c r="J736" s="47">
        <v>9</v>
      </c>
      <c r="K736" s="23" t="s">
        <v>1244</v>
      </c>
      <c r="L736" s="83" t="s">
        <v>471</v>
      </c>
      <c r="M736" s="83"/>
      <c r="N736" s="83"/>
      <c r="O736" s="83"/>
      <c r="P736" s="83"/>
      <c r="Q736" s="202"/>
      <c r="W736" s="182">
        <v>1</v>
      </c>
    </row>
    <row r="737" spans="1:24" ht="41.4" thickBot="1" x14ac:dyDescent="0.55000000000000004">
      <c r="A737" s="3">
        <v>7</v>
      </c>
      <c r="B737" s="163">
        <v>694</v>
      </c>
      <c r="C737" s="5">
        <v>3</v>
      </c>
      <c r="D737" s="34" t="s">
        <v>1179</v>
      </c>
      <c r="E737" s="31" t="s">
        <v>1235</v>
      </c>
      <c r="F737" s="31" t="s">
        <v>1236</v>
      </c>
      <c r="G737" s="457"/>
      <c r="H737" s="178">
        <f t="shared" si="28"/>
        <v>645</v>
      </c>
      <c r="I737" s="179" t="s">
        <v>2661</v>
      </c>
      <c r="J737" s="47">
        <v>100</v>
      </c>
      <c r="K737" s="23" t="s">
        <v>1245</v>
      </c>
      <c r="L737" s="83" t="s">
        <v>471</v>
      </c>
      <c r="M737" s="83"/>
      <c r="N737" s="83"/>
      <c r="O737" s="83"/>
      <c r="P737" s="83"/>
      <c r="Q737" s="202"/>
      <c r="W737" s="182">
        <v>1</v>
      </c>
    </row>
    <row r="738" spans="1:24" ht="41.4" thickBot="1" x14ac:dyDescent="0.55000000000000004">
      <c r="A738" s="3">
        <v>8</v>
      </c>
      <c r="B738" s="163">
        <v>695</v>
      </c>
      <c r="C738" s="5">
        <v>3</v>
      </c>
      <c r="D738" s="34" t="s">
        <v>1179</v>
      </c>
      <c r="E738" s="31" t="s">
        <v>1235</v>
      </c>
      <c r="F738" s="31" t="s">
        <v>1236</v>
      </c>
      <c r="G738" s="458"/>
      <c r="H738" s="178">
        <f t="shared" si="28"/>
        <v>646</v>
      </c>
      <c r="I738" s="179" t="s">
        <v>2662</v>
      </c>
      <c r="J738" s="47">
        <v>180</v>
      </c>
      <c r="K738" s="23" t="s">
        <v>1246</v>
      </c>
      <c r="L738" s="83" t="s">
        <v>471</v>
      </c>
      <c r="M738" s="83"/>
      <c r="N738" s="83"/>
      <c r="O738" s="83"/>
      <c r="P738" s="83"/>
      <c r="Q738" s="202"/>
      <c r="W738" s="182">
        <v>1</v>
      </c>
    </row>
    <row r="739" spans="1:24" ht="26.4" thickBot="1" x14ac:dyDescent="0.55000000000000004">
      <c r="A739" s="3">
        <v>9</v>
      </c>
      <c r="B739" s="163">
        <v>696</v>
      </c>
      <c r="C739" s="5">
        <v>3</v>
      </c>
      <c r="D739" s="34" t="s">
        <v>1179</v>
      </c>
      <c r="E739" s="31" t="s">
        <v>1235</v>
      </c>
      <c r="F739" s="5" t="s">
        <v>1247</v>
      </c>
      <c r="G739" s="456" t="s">
        <v>1248</v>
      </c>
      <c r="H739" s="178">
        <f t="shared" si="28"/>
        <v>647</v>
      </c>
      <c r="I739" s="179" t="s">
        <v>2663</v>
      </c>
      <c r="J739" s="22">
        <v>60</v>
      </c>
      <c r="K739" s="23" t="s">
        <v>1249</v>
      </c>
      <c r="L739" s="83" t="s">
        <v>471</v>
      </c>
      <c r="M739" s="83"/>
      <c r="N739" s="83"/>
      <c r="O739" s="83"/>
      <c r="P739" s="83"/>
      <c r="Q739" s="202"/>
      <c r="W739" s="182">
        <v>1</v>
      </c>
    </row>
    <row r="740" spans="1:24" ht="26.4" thickBot="1" x14ac:dyDescent="0.55000000000000004">
      <c r="A740" s="3">
        <v>10</v>
      </c>
      <c r="B740" s="163">
        <v>697</v>
      </c>
      <c r="C740" s="5">
        <v>3</v>
      </c>
      <c r="D740" s="34" t="s">
        <v>1179</v>
      </c>
      <c r="E740" s="31" t="s">
        <v>1235</v>
      </c>
      <c r="F740" s="5" t="s">
        <v>1247</v>
      </c>
      <c r="G740" s="457"/>
      <c r="H740" s="178">
        <f t="shared" si="28"/>
        <v>648</v>
      </c>
      <c r="I740" s="179" t="s">
        <v>2664</v>
      </c>
      <c r="J740" s="22">
        <v>1</v>
      </c>
      <c r="K740" s="23" t="s">
        <v>1250</v>
      </c>
      <c r="L740" s="83" t="s">
        <v>471</v>
      </c>
      <c r="M740" s="83"/>
      <c r="N740" s="83"/>
      <c r="O740" s="83"/>
      <c r="P740" s="83"/>
      <c r="Q740" s="202"/>
      <c r="W740" s="182">
        <v>1</v>
      </c>
    </row>
    <row r="741" spans="1:24" ht="41.4" thickBot="1" x14ac:dyDescent="0.55000000000000004">
      <c r="A741" s="3">
        <v>11</v>
      </c>
      <c r="B741" s="163">
        <v>698</v>
      </c>
      <c r="C741" s="5">
        <v>3</v>
      </c>
      <c r="D741" s="34" t="s">
        <v>1179</v>
      </c>
      <c r="E741" s="31" t="s">
        <v>1235</v>
      </c>
      <c r="F741" s="5" t="s">
        <v>1247</v>
      </c>
      <c r="G741" s="457"/>
      <c r="H741" s="178">
        <f t="shared" si="28"/>
        <v>649</v>
      </c>
      <c r="I741" s="179" t="s">
        <v>2665</v>
      </c>
      <c r="J741" s="47">
        <v>20</v>
      </c>
      <c r="K741" s="23" t="s">
        <v>1251</v>
      </c>
      <c r="L741" s="83" t="s">
        <v>471</v>
      </c>
      <c r="M741" s="83"/>
      <c r="N741" s="83"/>
      <c r="O741" s="83"/>
      <c r="P741" s="83"/>
      <c r="Q741" s="202"/>
      <c r="W741" s="182">
        <v>1</v>
      </c>
    </row>
    <row r="742" spans="1:24" ht="41.4" thickBot="1" x14ac:dyDescent="0.55000000000000004">
      <c r="A742" s="3">
        <v>12</v>
      </c>
      <c r="B742" s="163">
        <v>699</v>
      </c>
      <c r="C742" s="5">
        <v>3</v>
      </c>
      <c r="D742" s="34" t="s">
        <v>1179</v>
      </c>
      <c r="E742" s="31" t="s">
        <v>1235</v>
      </c>
      <c r="F742" s="5" t="s">
        <v>1247</v>
      </c>
      <c r="G742" s="457"/>
      <c r="H742" s="178">
        <f t="shared" si="28"/>
        <v>650</v>
      </c>
      <c r="I742" s="179" t="s">
        <v>2666</v>
      </c>
      <c r="J742" s="22">
        <v>1000</v>
      </c>
      <c r="K742" s="23" t="s">
        <v>1252</v>
      </c>
      <c r="L742" s="83" t="s">
        <v>471</v>
      </c>
      <c r="M742" s="83"/>
      <c r="N742" s="83"/>
      <c r="O742" s="83"/>
      <c r="P742" s="83"/>
      <c r="Q742" s="202"/>
      <c r="W742" s="182">
        <v>1</v>
      </c>
    </row>
    <row r="743" spans="1:24" ht="26.4" thickBot="1" x14ac:dyDescent="0.55000000000000004">
      <c r="A743" s="3">
        <v>13</v>
      </c>
      <c r="B743" s="163">
        <v>700</v>
      </c>
      <c r="C743" s="5">
        <v>3</v>
      </c>
      <c r="D743" s="34" t="s">
        <v>1179</v>
      </c>
      <c r="E743" s="31" t="s">
        <v>1235</v>
      </c>
      <c r="F743" s="5" t="s">
        <v>1247</v>
      </c>
      <c r="G743" s="458"/>
      <c r="H743" s="178">
        <f t="shared" si="28"/>
        <v>651</v>
      </c>
      <c r="I743" s="179" t="s">
        <v>2667</v>
      </c>
      <c r="J743" s="47">
        <v>3</v>
      </c>
      <c r="K743" s="23" t="s">
        <v>1253</v>
      </c>
      <c r="L743" s="83" t="s">
        <v>471</v>
      </c>
      <c r="M743" s="83"/>
      <c r="N743" s="83"/>
      <c r="O743" s="83"/>
      <c r="P743" s="83"/>
      <c r="Q743" s="202"/>
      <c r="W743" s="182">
        <v>1</v>
      </c>
    </row>
    <row r="744" spans="1:24" ht="26.4" thickBot="1" x14ac:dyDescent="0.55000000000000004">
      <c r="A744" s="3">
        <v>14</v>
      </c>
      <c r="B744" s="163">
        <v>701</v>
      </c>
      <c r="C744" s="5">
        <v>3</v>
      </c>
      <c r="D744" s="34" t="s">
        <v>1179</v>
      </c>
      <c r="E744" s="31" t="s">
        <v>1235</v>
      </c>
      <c r="F744" s="31" t="s">
        <v>1254</v>
      </c>
      <c r="G744" s="456" t="s">
        <v>1255</v>
      </c>
      <c r="H744" s="178">
        <f t="shared" si="28"/>
        <v>652</v>
      </c>
      <c r="I744" s="179" t="s">
        <v>2668</v>
      </c>
      <c r="J744" s="22">
        <v>12</v>
      </c>
      <c r="K744" s="23" t="s">
        <v>1256</v>
      </c>
      <c r="L744" s="83" t="s">
        <v>471</v>
      </c>
      <c r="M744" s="83"/>
      <c r="N744" s="83"/>
      <c r="O744" s="83"/>
      <c r="P744" s="83"/>
      <c r="Q744" s="202"/>
      <c r="W744" s="182">
        <v>1</v>
      </c>
    </row>
    <row r="745" spans="1:24" ht="61.8" thickBot="1" x14ac:dyDescent="0.55000000000000004">
      <c r="A745" s="3">
        <v>15</v>
      </c>
      <c r="B745" s="163">
        <v>703</v>
      </c>
      <c r="C745" s="5">
        <v>3</v>
      </c>
      <c r="D745" s="34" t="s">
        <v>1179</v>
      </c>
      <c r="E745" s="31" t="s">
        <v>1235</v>
      </c>
      <c r="F745" s="31" t="s">
        <v>1254</v>
      </c>
      <c r="G745" s="458"/>
      <c r="H745" s="178">
        <f t="shared" si="28"/>
        <v>653</v>
      </c>
      <c r="I745" s="179" t="s">
        <v>2669</v>
      </c>
      <c r="J745" s="38">
        <v>1</v>
      </c>
      <c r="K745" s="23" t="s">
        <v>1257</v>
      </c>
      <c r="L745" s="83" t="s">
        <v>471</v>
      </c>
      <c r="M745" s="83"/>
      <c r="N745" s="83"/>
      <c r="O745" s="83"/>
      <c r="P745" s="83"/>
      <c r="Q745" s="202"/>
      <c r="W745" s="182">
        <v>1</v>
      </c>
    </row>
    <row r="746" spans="1:24" ht="26.4" thickBot="1" x14ac:dyDescent="0.55000000000000004">
      <c r="B746" s="163">
        <v>704</v>
      </c>
      <c r="C746" s="4"/>
      <c r="D746" s="4"/>
      <c r="G746" s="26" t="s">
        <v>1258</v>
      </c>
      <c r="H746" s="27"/>
      <c r="I746" s="28"/>
      <c r="J746" s="29"/>
      <c r="K746" s="30"/>
      <c r="M746" s="173"/>
      <c r="N746" s="173"/>
      <c r="O746" s="173"/>
      <c r="P746" s="173"/>
      <c r="Q746" s="174"/>
      <c r="R746" s="175"/>
      <c r="S746" s="176">
        <v>7</v>
      </c>
      <c r="T746" s="175" t="s">
        <v>2013</v>
      </c>
      <c r="U746" s="176"/>
      <c r="V746" s="175"/>
      <c r="W746" s="177">
        <f>SUM(W747:W762)</f>
        <v>16</v>
      </c>
      <c r="X746" s="175" t="s">
        <v>2015</v>
      </c>
    </row>
    <row r="747" spans="1:24" ht="41.4" thickBot="1" x14ac:dyDescent="0.55000000000000004">
      <c r="B747" s="163">
        <v>705</v>
      </c>
      <c r="C747" s="5">
        <v>3</v>
      </c>
      <c r="D747" s="34" t="s">
        <v>1179</v>
      </c>
      <c r="E747" s="21" t="s">
        <v>1259</v>
      </c>
      <c r="F747" s="21" t="s">
        <v>1260</v>
      </c>
      <c r="G747" s="453" t="s">
        <v>1261</v>
      </c>
      <c r="H747" s="178">
        <f>+H745+1</f>
        <v>654</v>
      </c>
      <c r="I747" s="179" t="s">
        <v>2670</v>
      </c>
      <c r="J747" s="38">
        <v>1</v>
      </c>
      <c r="K747" s="45" t="s">
        <v>1262</v>
      </c>
      <c r="L747" s="7" t="s">
        <v>1089</v>
      </c>
      <c r="W747" s="182">
        <v>1</v>
      </c>
    </row>
    <row r="748" spans="1:24" ht="26.4" thickBot="1" x14ac:dyDescent="0.55000000000000004">
      <c r="B748" s="163">
        <v>706</v>
      </c>
      <c r="C748" s="5">
        <v>3</v>
      </c>
      <c r="D748" s="34" t="s">
        <v>1179</v>
      </c>
      <c r="E748" s="21" t="s">
        <v>1259</v>
      </c>
      <c r="F748" s="21" t="s">
        <v>1260</v>
      </c>
      <c r="G748" s="455"/>
      <c r="H748" s="178">
        <f t="shared" ref="H748:H762" si="29">+H747+1</f>
        <v>655</v>
      </c>
      <c r="I748" s="179" t="s">
        <v>2671</v>
      </c>
      <c r="J748" s="22">
        <v>8</v>
      </c>
      <c r="K748" s="45" t="s">
        <v>1263</v>
      </c>
      <c r="L748" s="7" t="s">
        <v>1089</v>
      </c>
      <c r="W748" s="182">
        <v>1</v>
      </c>
    </row>
    <row r="749" spans="1:24" ht="26.4" thickBot="1" x14ac:dyDescent="0.55000000000000004">
      <c r="B749" s="163">
        <v>707</v>
      </c>
      <c r="C749" s="5">
        <v>3</v>
      </c>
      <c r="D749" s="34" t="s">
        <v>1179</v>
      </c>
      <c r="E749" s="21" t="s">
        <v>1259</v>
      </c>
      <c r="F749" s="5" t="s">
        <v>1264</v>
      </c>
      <c r="G749" s="453" t="s">
        <v>1265</v>
      </c>
      <c r="H749" s="178">
        <f t="shared" si="29"/>
        <v>656</v>
      </c>
      <c r="I749" s="179" t="s">
        <v>2672</v>
      </c>
      <c r="J749" s="38">
        <v>0.8</v>
      </c>
      <c r="K749" s="45" t="s">
        <v>1266</v>
      </c>
      <c r="L749" s="7" t="s">
        <v>1089</v>
      </c>
      <c r="W749" s="182">
        <v>1</v>
      </c>
    </row>
    <row r="750" spans="1:24" ht="41.4" thickBot="1" x14ac:dyDescent="0.55000000000000004">
      <c r="B750" s="163">
        <v>708</v>
      </c>
      <c r="C750" s="5">
        <v>3</v>
      </c>
      <c r="D750" s="34" t="s">
        <v>1179</v>
      </c>
      <c r="E750" s="21" t="s">
        <v>1259</v>
      </c>
      <c r="F750" s="5" t="s">
        <v>1264</v>
      </c>
      <c r="G750" s="454"/>
      <c r="H750" s="178">
        <f t="shared" si="29"/>
        <v>657</v>
      </c>
      <c r="I750" s="179" t="s">
        <v>2673</v>
      </c>
      <c r="J750" s="38">
        <v>0.2</v>
      </c>
      <c r="K750" s="45" t="s">
        <v>1267</v>
      </c>
      <c r="L750" s="7" t="s">
        <v>1089</v>
      </c>
      <c r="W750" s="182">
        <v>1</v>
      </c>
    </row>
    <row r="751" spans="1:24" ht="41.4" thickBot="1" x14ac:dyDescent="0.55000000000000004">
      <c r="B751" s="163">
        <v>709</v>
      </c>
      <c r="C751" s="5">
        <v>3</v>
      </c>
      <c r="D751" s="34" t="s">
        <v>1179</v>
      </c>
      <c r="E751" s="21" t="s">
        <v>1259</v>
      </c>
      <c r="F751" s="5" t="s">
        <v>1264</v>
      </c>
      <c r="G751" s="454"/>
      <c r="H751" s="178">
        <f t="shared" si="29"/>
        <v>658</v>
      </c>
      <c r="I751" s="179" t="s">
        <v>2674</v>
      </c>
      <c r="J751" s="22">
        <v>4</v>
      </c>
      <c r="K751" s="45" t="s">
        <v>1268</v>
      </c>
      <c r="L751" s="7" t="s">
        <v>1089</v>
      </c>
      <c r="W751" s="182">
        <v>1</v>
      </c>
    </row>
    <row r="752" spans="1:24" ht="41.4" thickBot="1" x14ac:dyDescent="0.55000000000000004">
      <c r="B752" s="163">
        <v>710</v>
      </c>
      <c r="C752" s="5">
        <v>3</v>
      </c>
      <c r="D752" s="34" t="s">
        <v>1179</v>
      </c>
      <c r="E752" s="21" t="s">
        <v>1259</v>
      </c>
      <c r="F752" s="5" t="s">
        <v>1264</v>
      </c>
      <c r="G752" s="454"/>
      <c r="H752" s="178">
        <f t="shared" si="29"/>
        <v>659</v>
      </c>
      <c r="I752" s="179" t="s">
        <v>2675</v>
      </c>
      <c r="J752" s="22">
        <v>4</v>
      </c>
      <c r="K752" s="45" t="s">
        <v>1269</v>
      </c>
      <c r="L752" s="7" t="s">
        <v>1089</v>
      </c>
      <c r="W752" s="182">
        <v>1</v>
      </c>
    </row>
    <row r="753" spans="2:24" ht="26.4" thickBot="1" x14ac:dyDescent="0.55000000000000004">
      <c r="B753" s="163">
        <v>711</v>
      </c>
      <c r="C753" s="5">
        <v>3</v>
      </c>
      <c r="D753" s="34" t="s">
        <v>1179</v>
      </c>
      <c r="E753" s="21" t="s">
        <v>1259</v>
      </c>
      <c r="F753" s="5" t="s">
        <v>1264</v>
      </c>
      <c r="G753" s="455"/>
      <c r="H753" s="178">
        <f t="shared" si="29"/>
        <v>660</v>
      </c>
      <c r="I753" s="179" t="s">
        <v>2676</v>
      </c>
      <c r="J753" s="22">
        <v>190</v>
      </c>
      <c r="K753" s="45" t="s">
        <v>1270</v>
      </c>
      <c r="L753" s="7" t="s">
        <v>1089</v>
      </c>
      <c r="W753" s="182">
        <v>1</v>
      </c>
    </row>
    <row r="754" spans="2:24" ht="26.4" thickBot="1" x14ac:dyDescent="0.55000000000000004">
      <c r="B754" s="163">
        <v>712</v>
      </c>
      <c r="C754" s="5">
        <v>3</v>
      </c>
      <c r="D754" s="34" t="s">
        <v>1179</v>
      </c>
      <c r="E754" s="21" t="s">
        <v>1259</v>
      </c>
      <c r="F754" s="21" t="s">
        <v>1271</v>
      </c>
      <c r="G754" s="453" t="s">
        <v>1272</v>
      </c>
      <c r="H754" s="178">
        <f t="shared" si="29"/>
        <v>661</v>
      </c>
      <c r="I754" s="179" t="s">
        <v>2677</v>
      </c>
      <c r="J754" s="22">
        <v>1</v>
      </c>
      <c r="K754" s="45" t="s">
        <v>1273</v>
      </c>
      <c r="L754" s="7" t="s">
        <v>1089</v>
      </c>
      <c r="W754" s="182">
        <v>1</v>
      </c>
    </row>
    <row r="755" spans="2:24" ht="41.4" thickBot="1" x14ac:dyDescent="0.55000000000000004">
      <c r="B755" s="163">
        <v>713</v>
      </c>
      <c r="C755" s="5">
        <v>3</v>
      </c>
      <c r="D755" s="34" t="s">
        <v>1179</v>
      </c>
      <c r="E755" s="21" t="s">
        <v>1259</v>
      </c>
      <c r="F755" s="21" t="s">
        <v>1271</v>
      </c>
      <c r="G755" s="455"/>
      <c r="H755" s="178">
        <f t="shared" si="29"/>
        <v>662</v>
      </c>
      <c r="I755" s="179" t="s">
        <v>2678</v>
      </c>
      <c r="J755" s="22">
        <v>2</v>
      </c>
      <c r="K755" s="45" t="s">
        <v>1274</v>
      </c>
      <c r="L755" s="7" t="s">
        <v>1089</v>
      </c>
      <c r="W755" s="182">
        <v>1</v>
      </c>
    </row>
    <row r="756" spans="2:24" ht="41.4" thickBot="1" x14ac:dyDescent="0.55000000000000004">
      <c r="B756" s="163">
        <v>714</v>
      </c>
      <c r="C756" s="5">
        <v>3</v>
      </c>
      <c r="D756" s="34" t="s">
        <v>1179</v>
      </c>
      <c r="E756" s="21" t="s">
        <v>1259</v>
      </c>
      <c r="F756" s="5" t="s">
        <v>1275</v>
      </c>
      <c r="G756" s="139" t="s">
        <v>1276</v>
      </c>
      <c r="H756" s="178">
        <f t="shared" si="29"/>
        <v>663</v>
      </c>
      <c r="I756" s="179" t="s">
        <v>2679</v>
      </c>
      <c r="J756" s="22">
        <v>40</v>
      </c>
      <c r="K756" s="45" t="s">
        <v>1277</v>
      </c>
      <c r="L756" s="7" t="s">
        <v>1089</v>
      </c>
      <c r="W756" s="182">
        <v>1</v>
      </c>
    </row>
    <row r="757" spans="2:24" ht="41.4" thickBot="1" x14ac:dyDescent="0.55000000000000004">
      <c r="B757" s="163">
        <v>715</v>
      </c>
      <c r="C757" s="5">
        <v>3</v>
      </c>
      <c r="D757" s="34" t="s">
        <v>1179</v>
      </c>
      <c r="E757" s="21" t="s">
        <v>1259</v>
      </c>
      <c r="F757" s="21" t="s">
        <v>1278</v>
      </c>
      <c r="G757" s="139" t="s">
        <v>1279</v>
      </c>
      <c r="H757" s="178">
        <f t="shared" si="29"/>
        <v>664</v>
      </c>
      <c r="I757" s="179" t="s">
        <v>2680</v>
      </c>
      <c r="J757" s="22">
        <v>1</v>
      </c>
      <c r="K757" s="45" t="s">
        <v>1280</v>
      </c>
      <c r="L757" s="7" t="s">
        <v>1089</v>
      </c>
      <c r="W757" s="182">
        <v>1</v>
      </c>
    </row>
    <row r="758" spans="2:24" ht="41.4" thickBot="1" x14ac:dyDescent="0.55000000000000004">
      <c r="B758" s="163">
        <v>716</v>
      </c>
      <c r="C758" s="5">
        <v>3</v>
      </c>
      <c r="D758" s="34" t="s">
        <v>1179</v>
      </c>
      <c r="E758" s="21" t="s">
        <v>1259</v>
      </c>
      <c r="F758" s="5" t="s">
        <v>1281</v>
      </c>
      <c r="G758" s="453" t="s">
        <v>1282</v>
      </c>
      <c r="H758" s="178">
        <f t="shared" si="29"/>
        <v>665</v>
      </c>
      <c r="I758" s="179" t="s">
        <v>2681</v>
      </c>
      <c r="J758" s="38">
        <v>1</v>
      </c>
      <c r="K758" s="45" t="s">
        <v>1283</v>
      </c>
      <c r="L758" s="7" t="s">
        <v>1089</v>
      </c>
      <c r="W758" s="182">
        <v>1</v>
      </c>
    </row>
    <row r="759" spans="2:24" ht="41.4" thickBot="1" x14ac:dyDescent="0.55000000000000004">
      <c r="B759" s="163">
        <v>717</v>
      </c>
      <c r="C759" s="5">
        <v>3</v>
      </c>
      <c r="D759" s="34" t="s">
        <v>1179</v>
      </c>
      <c r="E759" s="21" t="s">
        <v>1259</v>
      </c>
      <c r="F759" s="5" t="s">
        <v>1281</v>
      </c>
      <c r="G759" s="455"/>
      <c r="H759" s="178">
        <f t="shared" si="29"/>
        <v>666</v>
      </c>
      <c r="I759" s="179" t="s">
        <v>2682</v>
      </c>
      <c r="J759" s="38">
        <v>1</v>
      </c>
      <c r="K759" s="45" t="s">
        <v>1284</v>
      </c>
      <c r="L759" s="7" t="s">
        <v>1089</v>
      </c>
      <c r="W759" s="182">
        <v>1</v>
      </c>
    </row>
    <row r="760" spans="2:24" ht="41.4" thickBot="1" x14ac:dyDescent="0.55000000000000004">
      <c r="B760" s="163">
        <v>718</v>
      </c>
      <c r="C760" s="5">
        <v>3</v>
      </c>
      <c r="D760" s="34" t="s">
        <v>1179</v>
      </c>
      <c r="E760" s="21" t="s">
        <v>1259</v>
      </c>
      <c r="F760" s="21" t="s">
        <v>1285</v>
      </c>
      <c r="G760" s="453" t="s">
        <v>1286</v>
      </c>
      <c r="H760" s="178">
        <f t="shared" si="29"/>
        <v>667</v>
      </c>
      <c r="I760" s="179" t="s">
        <v>2683</v>
      </c>
      <c r="J760" s="22">
        <v>15</v>
      </c>
      <c r="K760" s="45" t="s">
        <v>1287</v>
      </c>
      <c r="L760" s="7" t="s">
        <v>1089</v>
      </c>
      <c r="W760" s="182">
        <v>1</v>
      </c>
    </row>
    <row r="761" spans="2:24" ht="26.4" thickBot="1" x14ac:dyDescent="0.55000000000000004">
      <c r="B761" s="163">
        <v>719</v>
      </c>
      <c r="C761" s="5">
        <v>3</v>
      </c>
      <c r="D761" s="34" t="s">
        <v>1179</v>
      </c>
      <c r="E761" s="21" t="s">
        <v>1259</v>
      </c>
      <c r="F761" s="21" t="s">
        <v>1285</v>
      </c>
      <c r="G761" s="454"/>
      <c r="H761" s="178">
        <f t="shared" si="29"/>
        <v>668</v>
      </c>
      <c r="I761" s="179" t="s">
        <v>2684</v>
      </c>
      <c r="J761" s="22">
        <v>4</v>
      </c>
      <c r="K761" s="45" t="s">
        <v>1288</v>
      </c>
      <c r="L761" s="7" t="s">
        <v>1089</v>
      </c>
      <c r="W761" s="182">
        <v>1</v>
      </c>
    </row>
    <row r="762" spans="2:24" ht="26.4" thickBot="1" x14ac:dyDescent="0.55000000000000004">
      <c r="B762" s="163"/>
      <c r="D762" s="34"/>
      <c r="E762" s="21"/>
      <c r="F762" s="21"/>
      <c r="G762" s="455"/>
      <c r="H762" s="178">
        <f t="shared" si="29"/>
        <v>669</v>
      </c>
      <c r="I762" s="179" t="s">
        <v>2685</v>
      </c>
      <c r="J762" s="59">
        <v>1</v>
      </c>
      <c r="K762" s="84" t="s">
        <v>1289</v>
      </c>
      <c r="L762" s="7" t="s">
        <v>1089</v>
      </c>
      <c r="W762" s="182">
        <v>1</v>
      </c>
    </row>
    <row r="763" spans="2:24" ht="26.4" thickBot="1" x14ac:dyDescent="0.55000000000000004">
      <c r="B763" s="163">
        <v>720</v>
      </c>
      <c r="G763" s="26" t="s">
        <v>1290</v>
      </c>
      <c r="H763" s="27"/>
      <c r="I763" s="28"/>
      <c r="J763" s="29"/>
      <c r="K763" s="30"/>
      <c r="M763" s="173"/>
      <c r="N763" s="173"/>
      <c r="O763" s="173"/>
      <c r="P763" s="173"/>
      <c r="Q763" s="174"/>
      <c r="R763" s="175"/>
      <c r="S763" s="176">
        <v>3</v>
      </c>
      <c r="T763" s="175" t="s">
        <v>2013</v>
      </c>
      <c r="U763" s="176"/>
      <c r="V763" s="175"/>
      <c r="W763" s="177">
        <f>SUM(W764:W778)</f>
        <v>15</v>
      </c>
      <c r="X763" s="175" t="s">
        <v>2015</v>
      </c>
    </row>
    <row r="764" spans="2:24" ht="41.4" thickBot="1" x14ac:dyDescent="0.55000000000000004">
      <c r="B764" s="163">
        <v>721</v>
      </c>
      <c r="C764" s="5">
        <v>3</v>
      </c>
      <c r="D764" s="34" t="s">
        <v>1179</v>
      </c>
      <c r="E764" s="31" t="s">
        <v>1291</v>
      </c>
      <c r="F764" s="31" t="s">
        <v>1292</v>
      </c>
      <c r="G764" s="453" t="s">
        <v>1293</v>
      </c>
      <c r="H764" s="178">
        <f>+H762+1</f>
        <v>670</v>
      </c>
      <c r="I764" s="179" t="s">
        <v>2686</v>
      </c>
      <c r="J764" s="85">
        <v>1</v>
      </c>
      <c r="K764" s="23" t="s">
        <v>1294</v>
      </c>
      <c r="L764" s="7" t="s">
        <v>1295</v>
      </c>
      <c r="W764" s="182">
        <v>1</v>
      </c>
    </row>
    <row r="765" spans="2:24" ht="41.4" thickBot="1" x14ac:dyDescent="0.55000000000000004">
      <c r="B765" s="163">
        <v>722</v>
      </c>
      <c r="C765" s="5">
        <v>3</v>
      </c>
      <c r="D765" s="34" t="s">
        <v>1179</v>
      </c>
      <c r="E765" s="31" t="s">
        <v>1291</v>
      </c>
      <c r="F765" s="31" t="s">
        <v>1292</v>
      </c>
      <c r="G765" s="454"/>
      <c r="H765" s="178">
        <f t="shared" ref="H765:H778" si="30">+H764+1</f>
        <v>671</v>
      </c>
      <c r="I765" s="179" t="s">
        <v>2687</v>
      </c>
      <c r="J765" s="86">
        <v>1</v>
      </c>
      <c r="K765" s="60" t="s">
        <v>1296</v>
      </c>
      <c r="L765" s="7" t="s">
        <v>1295</v>
      </c>
      <c r="W765" s="182">
        <v>1</v>
      </c>
    </row>
    <row r="766" spans="2:24" ht="41.4" thickBot="1" x14ac:dyDescent="0.55000000000000004">
      <c r="B766" s="163">
        <v>723</v>
      </c>
      <c r="C766" s="5">
        <v>3</v>
      </c>
      <c r="D766" s="34" t="s">
        <v>1179</v>
      </c>
      <c r="E766" s="31" t="s">
        <v>1291</v>
      </c>
      <c r="F766" s="31" t="s">
        <v>1292</v>
      </c>
      <c r="G766" s="454"/>
      <c r="H766" s="178">
        <f t="shared" si="30"/>
        <v>672</v>
      </c>
      <c r="I766" s="179" t="s">
        <v>2688</v>
      </c>
      <c r="J766" s="85">
        <v>1</v>
      </c>
      <c r="K766" s="23" t="s">
        <v>1297</v>
      </c>
      <c r="L766" s="7" t="s">
        <v>1295</v>
      </c>
      <c r="W766" s="182">
        <v>1</v>
      </c>
    </row>
    <row r="767" spans="2:24" ht="41.4" thickBot="1" x14ac:dyDescent="0.55000000000000004">
      <c r="B767" s="163">
        <v>724</v>
      </c>
      <c r="C767" s="5">
        <v>3</v>
      </c>
      <c r="D767" s="34" t="s">
        <v>1179</v>
      </c>
      <c r="E767" s="31" t="s">
        <v>1291</v>
      </c>
      <c r="F767" s="31" t="s">
        <v>1292</v>
      </c>
      <c r="G767" s="455"/>
      <c r="H767" s="178">
        <f t="shared" si="30"/>
        <v>673</v>
      </c>
      <c r="I767" s="179" t="s">
        <v>2689</v>
      </c>
      <c r="J767" s="86">
        <v>40</v>
      </c>
      <c r="K767" s="23" t="s">
        <v>1298</v>
      </c>
      <c r="L767" s="7" t="s">
        <v>1295</v>
      </c>
      <c r="W767" s="182">
        <v>1</v>
      </c>
    </row>
    <row r="768" spans="2:24" ht="41.4" thickBot="1" x14ac:dyDescent="0.55000000000000004">
      <c r="B768" s="163">
        <v>725</v>
      </c>
      <c r="C768" s="5">
        <v>3</v>
      </c>
      <c r="D768" s="34" t="s">
        <v>1179</v>
      </c>
      <c r="E768" s="31" t="s">
        <v>1291</v>
      </c>
      <c r="F768" s="5" t="s">
        <v>1299</v>
      </c>
      <c r="G768" s="453" t="s">
        <v>1300</v>
      </c>
      <c r="H768" s="178">
        <f t="shared" si="30"/>
        <v>674</v>
      </c>
      <c r="I768" s="179" t="s">
        <v>2690</v>
      </c>
      <c r="J768" s="86">
        <v>1</v>
      </c>
      <c r="K768" s="60" t="s">
        <v>1301</v>
      </c>
      <c r="L768" s="7" t="s">
        <v>1295</v>
      </c>
      <c r="W768" s="182">
        <v>1</v>
      </c>
    </row>
    <row r="769" spans="2:24" ht="41.4" thickBot="1" x14ac:dyDescent="0.55000000000000004">
      <c r="B769" s="163">
        <v>726</v>
      </c>
      <c r="C769" s="5">
        <v>3</v>
      </c>
      <c r="D769" s="34" t="s">
        <v>1179</v>
      </c>
      <c r="E769" s="31" t="s">
        <v>1291</v>
      </c>
      <c r="F769" s="5" t="s">
        <v>1299</v>
      </c>
      <c r="G769" s="454"/>
      <c r="H769" s="178">
        <f t="shared" si="30"/>
        <v>675</v>
      </c>
      <c r="I769" s="179" t="s">
        <v>2691</v>
      </c>
      <c r="J769" s="86">
        <v>1</v>
      </c>
      <c r="K769" s="60" t="s">
        <v>1302</v>
      </c>
      <c r="L769" s="7" t="s">
        <v>1295</v>
      </c>
      <c r="W769" s="182">
        <v>1</v>
      </c>
    </row>
    <row r="770" spans="2:24" ht="61.8" thickBot="1" x14ac:dyDescent="0.55000000000000004">
      <c r="B770" s="163">
        <v>727</v>
      </c>
      <c r="C770" s="5">
        <v>3</v>
      </c>
      <c r="D770" s="34" t="s">
        <v>1179</v>
      </c>
      <c r="E770" s="31" t="s">
        <v>1291</v>
      </c>
      <c r="F770" s="5" t="s">
        <v>1299</v>
      </c>
      <c r="G770" s="454"/>
      <c r="H770" s="178">
        <f t="shared" si="30"/>
        <v>676</v>
      </c>
      <c r="I770" s="179" t="s">
        <v>2692</v>
      </c>
      <c r="J770" s="86">
        <v>1</v>
      </c>
      <c r="K770" s="60" t="s">
        <v>1303</v>
      </c>
      <c r="L770" s="7" t="s">
        <v>1295</v>
      </c>
      <c r="W770" s="182">
        <v>1</v>
      </c>
    </row>
    <row r="771" spans="2:24" ht="82.2" thickBot="1" x14ac:dyDescent="0.55000000000000004">
      <c r="B771" s="163">
        <v>728</v>
      </c>
      <c r="C771" s="5">
        <v>3</v>
      </c>
      <c r="D771" s="34" t="s">
        <v>1179</v>
      </c>
      <c r="E771" s="31" t="s">
        <v>1291</v>
      </c>
      <c r="F771" s="5" t="s">
        <v>1299</v>
      </c>
      <c r="G771" s="454"/>
      <c r="H771" s="178">
        <f t="shared" si="30"/>
        <v>677</v>
      </c>
      <c r="I771" s="179" t="s">
        <v>2693</v>
      </c>
      <c r="J771" s="85">
        <v>1</v>
      </c>
      <c r="K771" s="60" t="s">
        <v>1304</v>
      </c>
      <c r="L771" s="7" t="s">
        <v>1295</v>
      </c>
      <c r="W771" s="182">
        <v>1</v>
      </c>
    </row>
    <row r="772" spans="2:24" ht="61.8" thickBot="1" x14ac:dyDescent="0.55000000000000004">
      <c r="B772" s="163">
        <v>729</v>
      </c>
      <c r="C772" s="5">
        <v>3</v>
      </c>
      <c r="D772" s="34" t="s">
        <v>1179</v>
      </c>
      <c r="E772" s="31" t="s">
        <v>1291</v>
      </c>
      <c r="F772" s="5" t="s">
        <v>1299</v>
      </c>
      <c r="G772" s="454"/>
      <c r="H772" s="178">
        <f t="shared" si="30"/>
        <v>678</v>
      </c>
      <c r="I772" s="179" t="s">
        <v>2694</v>
      </c>
      <c r="J772" s="85">
        <v>1</v>
      </c>
      <c r="K772" s="60" t="s">
        <v>1305</v>
      </c>
      <c r="L772" s="7" t="s">
        <v>1295</v>
      </c>
      <c r="W772" s="182">
        <v>1</v>
      </c>
    </row>
    <row r="773" spans="2:24" ht="82.2" thickBot="1" x14ac:dyDescent="0.55000000000000004">
      <c r="B773" s="163">
        <v>730</v>
      </c>
      <c r="C773" s="5">
        <v>3</v>
      </c>
      <c r="D773" s="34" t="s">
        <v>1179</v>
      </c>
      <c r="E773" s="31" t="s">
        <v>1291</v>
      </c>
      <c r="F773" s="5" t="s">
        <v>1299</v>
      </c>
      <c r="G773" s="454"/>
      <c r="H773" s="178">
        <f t="shared" si="30"/>
        <v>679</v>
      </c>
      <c r="I773" s="179" t="s">
        <v>2695</v>
      </c>
      <c r="J773" s="86">
        <v>1</v>
      </c>
      <c r="K773" s="60" t="s">
        <v>1306</v>
      </c>
      <c r="L773" s="7" t="s">
        <v>1295</v>
      </c>
      <c r="W773" s="182">
        <v>1</v>
      </c>
    </row>
    <row r="774" spans="2:24" ht="61.8" thickBot="1" x14ac:dyDescent="0.55000000000000004">
      <c r="B774" s="163">
        <v>731</v>
      </c>
      <c r="C774" s="5">
        <v>3</v>
      </c>
      <c r="D774" s="34" t="s">
        <v>1179</v>
      </c>
      <c r="E774" s="31" t="s">
        <v>1291</v>
      </c>
      <c r="F774" s="5" t="s">
        <v>1299</v>
      </c>
      <c r="G774" s="454"/>
      <c r="H774" s="178">
        <f t="shared" si="30"/>
        <v>680</v>
      </c>
      <c r="I774" s="179" t="s">
        <v>2696</v>
      </c>
      <c r="J774" s="85">
        <v>1</v>
      </c>
      <c r="K774" s="60" t="s">
        <v>1307</v>
      </c>
      <c r="L774" s="7" t="s">
        <v>1295</v>
      </c>
      <c r="W774" s="182">
        <v>1</v>
      </c>
    </row>
    <row r="775" spans="2:24" ht="102.6" thickBot="1" x14ac:dyDescent="0.55000000000000004">
      <c r="B775" s="163">
        <v>732</v>
      </c>
      <c r="C775" s="5">
        <v>3</v>
      </c>
      <c r="D775" s="34" t="s">
        <v>1179</v>
      </c>
      <c r="E775" s="31" t="s">
        <v>1291</v>
      </c>
      <c r="F775" s="5" t="s">
        <v>1299</v>
      </c>
      <c r="G775" s="455"/>
      <c r="H775" s="178">
        <f t="shared" si="30"/>
        <v>681</v>
      </c>
      <c r="I775" s="179" t="s">
        <v>2697</v>
      </c>
      <c r="J775" s="85">
        <v>1</v>
      </c>
      <c r="K775" s="60" t="s">
        <v>1308</v>
      </c>
      <c r="L775" s="7" t="s">
        <v>1295</v>
      </c>
      <c r="W775" s="182">
        <v>1</v>
      </c>
    </row>
    <row r="776" spans="2:24" ht="61.8" thickBot="1" x14ac:dyDescent="0.55000000000000004">
      <c r="B776" s="163">
        <v>733</v>
      </c>
      <c r="C776" s="5">
        <v>3</v>
      </c>
      <c r="D776" s="34" t="s">
        <v>1179</v>
      </c>
      <c r="E776" s="31" t="s">
        <v>1291</v>
      </c>
      <c r="F776" s="31" t="s">
        <v>1309</v>
      </c>
      <c r="G776" s="453" t="s">
        <v>1310</v>
      </c>
      <c r="H776" s="178">
        <f t="shared" si="30"/>
        <v>682</v>
      </c>
      <c r="I776" s="179" t="s">
        <v>2698</v>
      </c>
      <c r="J776" s="86">
        <v>40</v>
      </c>
      <c r="K776" s="23" t="s">
        <v>1311</v>
      </c>
      <c r="L776" s="7" t="s">
        <v>1295</v>
      </c>
      <c r="W776" s="182">
        <v>1</v>
      </c>
    </row>
    <row r="777" spans="2:24" ht="61.8" thickBot="1" x14ac:dyDescent="0.55000000000000004">
      <c r="B777" s="163">
        <v>734</v>
      </c>
      <c r="C777" s="5">
        <v>3</v>
      </c>
      <c r="D777" s="34" t="s">
        <v>1179</v>
      </c>
      <c r="E777" s="31" t="s">
        <v>1291</v>
      </c>
      <c r="F777" s="31" t="s">
        <v>1309</v>
      </c>
      <c r="G777" s="454"/>
      <c r="H777" s="178">
        <f t="shared" si="30"/>
        <v>683</v>
      </c>
      <c r="I777" s="179" t="s">
        <v>2699</v>
      </c>
      <c r="J777" s="86">
        <v>40</v>
      </c>
      <c r="K777" s="23" t="s">
        <v>1312</v>
      </c>
      <c r="L777" s="7" t="s">
        <v>1295</v>
      </c>
      <c r="W777" s="182">
        <v>1</v>
      </c>
    </row>
    <row r="778" spans="2:24" ht="41.4" thickBot="1" x14ac:dyDescent="0.55000000000000004">
      <c r="B778" s="163">
        <v>735</v>
      </c>
      <c r="C778" s="5">
        <v>3</v>
      </c>
      <c r="D778" s="34" t="s">
        <v>1179</v>
      </c>
      <c r="E778" s="31" t="s">
        <v>1291</v>
      </c>
      <c r="F778" s="31" t="s">
        <v>1309</v>
      </c>
      <c r="G778" s="455"/>
      <c r="H778" s="178">
        <f t="shared" si="30"/>
        <v>684</v>
      </c>
      <c r="I778" s="179" t="s">
        <v>2700</v>
      </c>
      <c r="J778" s="86">
        <v>6</v>
      </c>
      <c r="K778" s="60" t="s">
        <v>1313</v>
      </c>
      <c r="L778" s="7" t="s">
        <v>1295</v>
      </c>
      <c r="W778" s="182">
        <v>1</v>
      </c>
    </row>
    <row r="779" spans="2:24" ht="26.4" thickBot="1" x14ac:dyDescent="0.55000000000000004">
      <c r="B779" s="163">
        <v>736</v>
      </c>
      <c r="G779" s="13" t="s">
        <v>1314</v>
      </c>
      <c r="H779" s="14"/>
      <c r="I779" s="14"/>
      <c r="J779" s="14"/>
      <c r="K779" s="46"/>
      <c r="M779" s="168"/>
      <c r="N779" s="168"/>
      <c r="O779" s="168"/>
      <c r="P779" s="168"/>
      <c r="Q779" s="169">
        <v>2</v>
      </c>
      <c r="R779" s="170" t="s">
        <v>2012</v>
      </c>
      <c r="S779" s="171">
        <f>SUM(S780:S790)</f>
        <v>3</v>
      </c>
      <c r="T779" s="170" t="s">
        <v>2013</v>
      </c>
      <c r="U779" s="171">
        <v>6</v>
      </c>
      <c r="V779" s="170" t="s">
        <v>2014</v>
      </c>
      <c r="W779" s="184">
        <f>SUM(W780:W790)/2</f>
        <v>9</v>
      </c>
      <c r="X779" s="170" t="s">
        <v>2015</v>
      </c>
    </row>
    <row r="780" spans="2:24" ht="26.4" thickBot="1" x14ac:dyDescent="0.55000000000000004">
      <c r="B780" s="163">
        <v>737</v>
      </c>
      <c r="G780" s="26" t="s">
        <v>1315</v>
      </c>
      <c r="H780" s="33"/>
      <c r="I780" s="28"/>
      <c r="J780" s="29"/>
      <c r="K780" s="30"/>
      <c r="M780" s="173"/>
      <c r="N780" s="173"/>
      <c r="O780" s="173"/>
      <c r="P780" s="173"/>
      <c r="Q780" s="174"/>
      <c r="R780" s="175"/>
      <c r="S780" s="176">
        <v>2</v>
      </c>
      <c r="T780" s="175" t="s">
        <v>2013</v>
      </c>
      <c r="U780" s="176"/>
      <c r="V780" s="175"/>
      <c r="W780" s="177">
        <f>SUM(W781:W787)</f>
        <v>7</v>
      </c>
      <c r="X780" s="175" t="s">
        <v>2015</v>
      </c>
    </row>
    <row r="781" spans="2:24" ht="26.4" thickBot="1" x14ac:dyDescent="0.55000000000000004">
      <c r="B781" s="163">
        <v>738</v>
      </c>
      <c r="C781" s="5">
        <v>3</v>
      </c>
      <c r="D781" s="20" t="s">
        <v>1316</v>
      </c>
      <c r="E781" s="21" t="s">
        <v>1317</v>
      </c>
      <c r="F781" s="21" t="s">
        <v>1318</v>
      </c>
      <c r="G781" s="453" t="s">
        <v>1319</v>
      </c>
      <c r="H781" s="178">
        <f>+H778+1</f>
        <v>685</v>
      </c>
      <c r="I781" s="179" t="s">
        <v>2701</v>
      </c>
      <c r="J781" s="22">
        <v>4</v>
      </c>
      <c r="K781" s="45" t="s">
        <v>1320</v>
      </c>
      <c r="L781" s="7" t="s">
        <v>1089</v>
      </c>
      <c r="W781" s="182">
        <v>1</v>
      </c>
    </row>
    <row r="782" spans="2:24" ht="26.4" thickBot="1" x14ac:dyDescent="0.55000000000000004">
      <c r="B782" s="163">
        <v>739</v>
      </c>
      <c r="C782" s="5">
        <v>3</v>
      </c>
      <c r="D782" s="20" t="s">
        <v>1316</v>
      </c>
      <c r="E782" s="21" t="s">
        <v>1317</v>
      </c>
      <c r="F782" s="21" t="s">
        <v>1318</v>
      </c>
      <c r="G782" s="454"/>
      <c r="H782" s="178">
        <f t="shared" ref="H782:H787" si="31">+H781+1</f>
        <v>686</v>
      </c>
      <c r="I782" s="179" t="s">
        <v>2702</v>
      </c>
      <c r="J782" s="22">
        <v>4</v>
      </c>
      <c r="K782" s="45" t="s">
        <v>1321</v>
      </c>
      <c r="L782" s="7" t="s">
        <v>1089</v>
      </c>
      <c r="W782" s="182">
        <v>1</v>
      </c>
    </row>
    <row r="783" spans="2:24" ht="41.4" thickBot="1" x14ac:dyDescent="0.55000000000000004">
      <c r="B783" s="163">
        <v>740</v>
      </c>
      <c r="C783" s="5">
        <v>3</v>
      </c>
      <c r="D783" s="20" t="s">
        <v>1316</v>
      </c>
      <c r="E783" s="21" t="s">
        <v>1317</v>
      </c>
      <c r="F783" s="21" t="s">
        <v>1318</v>
      </c>
      <c r="G783" s="454"/>
      <c r="H783" s="178">
        <f t="shared" si="31"/>
        <v>687</v>
      </c>
      <c r="I783" s="179" t="s">
        <v>2703</v>
      </c>
      <c r="J783" s="22">
        <v>40</v>
      </c>
      <c r="K783" s="52" t="s">
        <v>1322</v>
      </c>
      <c r="L783" s="7" t="s">
        <v>1089</v>
      </c>
      <c r="W783" s="182">
        <v>1</v>
      </c>
    </row>
    <row r="784" spans="2:24" ht="41.4" thickBot="1" x14ac:dyDescent="0.55000000000000004">
      <c r="B784" s="163">
        <v>741</v>
      </c>
      <c r="C784" s="5">
        <v>3</v>
      </c>
      <c r="D784" s="20" t="s">
        <v>1316</v>
      </c>
      <c r="E784" s="21" t="s">
        <v>1317</v>
      </c>
      <c r="F784" s="21" t="s">
        <v>1318</v>
      </c>
      <c r="G784" s="454"/>
      <c r="H784" s="178">
        <f t="shared" si="31"/>
        <v>688</v>
      </c>
      <c r="I784" s="179" t="s">
        <v>2704</v>
      </c>
      <c r="J784" s="22">
        <v>14</v>
      </c>
      <c r="K784" s="45" t="s">
        <v>1323</v>
      </c>
      <c r="L784" s="7" t="s">
        <v>1089</v>
      </c>
      <c r="W784" s="182">
        <v>1</v>
      </c>
    </row>
    <row r="785" spans="1:24" ht="41.4" thickBot="1" x14ac:dyDescent="0.55000000000000004">
      <c r="B785" s="163">
        <v>742</v>
      </c>
      <c r="C785" s="5">
        <v>3</v>
      </c>
      <c r="D785" s="20" t="s">
        <v>1316</v>
      </c>
      <c r="E785" s="21" t="s">
        <v>1317</v>
      </c>
      <c r="F785" s="21" t="s">
        <v>1318</v>
      </c>
      <c r="G785" s="455"/>
      <c r="H785" s="178">
        <f t="shared" si="31"/>
        <v>689</v>
      </c>
      <c r="I785" s="179" t="s">
        <v>2705</v>
      </c>
      <c r="J785" s="22">
        <v>8</v>
      </c>
      <c r="K785" s="45" t="s">
        <v>1324</v>
      </c>
      <c r="L785" s="7" t="s">
        <v>1089</v>
      </c>
      <c r="W785" s="182">
        <v>1</v>
      </c>
    </row>
    <row r="786" spans="1:24" ht="41.4" thickBot="1" x14ac:dyDescent="0.55000000000000004">
      <c r="B786" s="163">
        <v>743</v>
      </c>
      <c r="C786" s="5">
        <v>3</v>
      </c>
      <c r="D786" s="20" t="s">
        <v>1316</v>
      </c>
      <c r="E786" s="21" t="s">
        <v>1317</v>
      </c>
      <c r="F786" s="5" t="s">
        <v>1325</v>
      </c>
      <c r="G786" s="447" t="s">
        <v>1326</v>
      </c>
      <c r="H786" s="178">
        <f t="shared" si="31"/>
        <v>690</v>
      </c>
      <c r="I786" s="179" t="s">
        <v>2706</v>
      </c>
      <c r="J786" s="22">
        <v>40</v>
      </c>
      <c r="K786" s="52" t="s">
        <v>1327</v>
      </c>
      <c r="L786" s="7" t="s">
        <v>1089</v>
      </c>
      <c r="W786" s="182">
        <v>1</v>
      </c>
    </row>
    <row r="787" spans="1:24" ht="41.4" thickBot="1" x14ac:dyDescent="0.55000000000000004">
      <c r="B787" s="163">
        <v>744</v>
      </c>
      <c r="C787" s="5">
        <v>3</v>
      </c>
      <c r="D787" s="20" t="s">
        <v>1316</v>
      </c>
      <c r="E787" s="21" t="s">
        <v>1317</v>
      </c>
      <c r="F787" s="5" t="s">
        <v>1325</v>
      </c>
      <c r="G787" s="449"/>
      <c r="H787" s="178">
        <f t="shared" si="31"/>
        <v>691</v>
      </c>
      <c r="I787" s="179" t="s">
        <v>2707</v>
      </c>
      <c r="J787" s="22">
        <v>40</v>
      </c>
      <c r="K787" s="52" t="s">
        <v>1328</v>
      </c>
      <c r="L787" s="7" t="s">
        <v>1089</v>
      </c>
      <c r="W787" s="182">
        <v>1</v>
      </c>
    </row>
    <row r="788" spans="1:24" ht="26.4" thickBot="1" x14ac:dyDescent="0.55000000000000004">
      <c r="B788" s="163">
        <v>745</v>
      </c>
      <c r="G788" s="26" t="s">
        <v>1329</v>
      </c>
      <c r="H788" s="27"/>
      <c r="I788" s="28"/>
      <c r="J788" s="29"/>
      <c r="K788" s="30"/>
      <c r="M788" s="173"/>
      <c r="N788" s="173"/>
      <c r="O788" s="173"/>
      <c r="P788" s="173"/>
      <c r="Q788" s="174"/>
      <c r="R788" s="175"/>
      <c r="S788" s="176">
        <v>1</v>
      </c>
      <c r="T788" s="175" t="s">
        <v>2013</v>
      </c>
      <c r="U788" s="176"/>
      <c r="V788" s="175"/>
      <c r="W788" s="177">
        <f>SUM(W789:W790)</f>
        <v>2</v>
      </c>
      <c r="X788" s="175" t="s">
        <v>2015</v>
      </c>
    </row>
    <row r="789" spans="1:24" ht="26.4" thickBot="1" x14ac:dyDescent="0.55000000000000004">
      <c r="B789" s="163">
        <v>746</v>
      </c>
      <c r="C789" s="5">
        <v>3</v>
      </c>
      <c r="D789" s="20" t="s">
        <v>1316</v>
      </c>
      <c r="E789" s="31" t="s">
        <v>1330</v>
      </c>
      <c r="F789" s="31" t="s">
        <v>1331</v>
      </c>
      <c r="G789" s="453" t="s">
        <v>1332</v>
      </c>
      <c r="H789" s="178">
        <f>+H787+1</f>
        <v>692</v>
      </c>
      <c r="I789" s="179" t="s">
        <v>2708</v>
      </c>
      <c r="J789" s="22">
        <v>2</v>
      </c>
      <c r="K789" s="45" t="s">
        <v>1333</v>
      </c>
      <c r="L789" s="7" t="s">
        <v>1089</v>
      </c>
      <c r="W789" s="182">
        <v>1</v>
      </c>
    </row>
    <row r="790" spans="1:24" ht="26.4" thickBot="1" x14ac:dyDescent="0.55000000000000004">
      <c r="B790" s="163">
        <v>747</v>
      </c>
      <c r="C790" s="5">
        <v>3</v>
      </c>
      <c r="D790" s="20" t="s">
        <v>1316</v>
      </c>
      <c r="E790" s="31" t="s">
        <v>1330</v>
      </c>
      <c r="F790" s="31" t="s">
        <v>1331</v>
      </c>
      <c r="G790" s="455"/>
      <c r="H790" s="178">
        <f>+H789+1</f>
        <v>693</v>
      </c>
      <c r="I790" s="179" t="s">
        <v>2709</v>
      </c>
      <c r="J790" s="22">
        <v>2</v>
      </c>
      <c r="K790" s="45" t="s">
        <v>1334</v>
      </c>
      <c r="L790" s="7" t="s">
        <v>1089</v>
      </c>
      <c r="W790" s="182">
        <v>1</v>
      </c>
    </row>
    <row r="791" spans="1:24" x14ac:dyDescent="0.5">
      <c r="B791" s="163">
        <v>748</v>
      </c>
      <c r="G791" s="87" t="s">
        <v>1335</v>
      </c>
      <c r="H791" s="88"/>
      <c r="I791" s="89"/>
      <c r="J791" s="89"/>
      <c r="K791" s="90"/>
      <c r="M791" s="199"/>
      <c r="N791" s="199"/>
      <c r="O791" s="199">
        <v>7</v>
      </c>
      <c r="P791" s="199" t="s">
        <v>2011</v>
      </c>
      <c r="Q791" s="200">
        <f>SUM(Q792:Q877)</f>
        <v>12</v>
      </c>
      <c r="R791" s="201" t="s">
        <v>2012</v>
      </c>
      <c r="S791" s="200">
        <f>SUM(S792:S877)/2</f>
        <v>23</v>
      </c>
      <c r="T791" s="201" t="s">
        <v>2013</v>
      </c>
      <c r="U791" s="200">
        <f>SUM(U792:U877)</f>
        <v>27</v>
      </c>
      <c r="V791" s="201" t="s">
        <v>2014</v>
      </c>
      <c r="W791" s="200">
        <f>SUM(W792:W877)/3</f>
        <v>67</v>
      </c>
      <c r="X791" s="201" t="s">
        <v>2015</v>
      </c>
    </row>
    <row r="792" spans="1:24" ht="26.4" thickBot="1" x14ac:dyDescent="0.55000000000000004">
      <c r="B792" s="163">
        <v>749</v>
      </c>
      <c r="G792" s="13" t="s">
        <v>1336</v>
      </c>
      <c r="H792" s="14"/>
      <c r="I792" s="14"/>
      <c r="J792" s="14"/>
      <c r="K792" s="46"/>
      <c r="M792" s="168"/>
      <c r="N792" s="168"/>
      <c r="O792" s="168"/>
      <c r="P792" s="168"/>
      <c r="Q792" s="169">
        <v>1</v>
      </c>
      <c r="R792" s="170" t="s">
        <v>2012</v>
      </c>
      <c r="S792" s="171">
        <f>SUM(S793:S800)</f>
        <v>1</v>
      </c>
      <c r="T792" s="170" t="s">
        <v>2013</v>
      </c>
      <c r="U792" s="171">
        <v>5</v>
      </c>
      <c r="V792" s="170" t="s">
        <v>2014</v>
      </c>
      <c r="W792" s="184">
        <f>SUM(W793:W800)/2</f>
        <v>7</v>
      </c>
      <c r="X792" s="170" t="s">
        <v>2015</v>
      </c>
    </row>
    <row r="793" spans="1:24" ht="26.4" thickBot="1" x14ac:dyDescent="0.55000000000000004">
      <c r="B793" s="163">
        <v>750</v>
      </c>
      <c r="G793" s="26" t="s">
        <v>1337</v>
      </c>
      <c r="H793" s="33"/>
      <c r="I793" s="28"/>
      <c r="J793" s="29"/>
      <c r="K793" s="30"/>
      <c r="M793" s="173"/>
      <c r="N793" s="173"/>
      <c r="O793" s="173"/>
      <c r="P793" s="173"/>
      <c r="Q793" s="174"/>
      <c r="R793" s="175"/>
      <c r="S793" s="176">
        <v>1</v>
      </c>
      <c r="T793" s="175" t="s">
        <v>2013</v>
      </c>
      <c r="U793" s="176"/>
      <c r="V793" s="175"/>
      <c r="W793" s="177">
        <f>SUM(W794:W800)</f>
        <v>7</v>
      </c>
      <c r="X793" s="175" t="s">
        <v>2015</v>
      </c>
    </row>
    <row r="794" spans="1:24" ht="26.4" thickBot="1" x14ac:dyDescent="0.55000000000000004">
      <c r="A794" s="3">
        <v>1</v>
      </c>
      <c r="B794" s="163">
        <v>751</v>
      </c>
      <c r="C794" s="91" t="s">
        <v>671</v>
      </c>
      <c r="D794" s="20" t="s">
        <v>1338</v>
      </c>
      <c r="E794" s="21" t="s">
        <v>1339</v>
      </c>
      <c r="F794" s="21" t="s">
        <v>1340</v>
      </c>
      <c r="G794" s="453" t="s">
        <v>1341</v>
      </c>
      <c r="H794" s="178">
        <f>+H790+1</f>
        <v>694</v>
      </c>
      <c r="I794" s="179" t="s">
        <v>2710</v>
      </c>
      <c r="J794" s="22">
        <v>1000000</v>
      </c>
      <c r="K794" s="23" t="s">
        <v>1342</v>
      </c>
      <c r="L794" s="7" t="s">
        <v>1343</v>
      </c>
      <c r="W794" s="182">
        <v>1</v>
      </c>
    </row>
    <row r="795" spans="1:24" ht="61.8" thickBot="1" x14ac:dyDescent="0.55000000000000004">
      <c r="A795" s="3">
        <v>2</v>
      </c>
      <c r="B795" s="163">
        <v>752</v>
      </c>
      <c r="C795" s="91" t="s">
        <v>671</v>
      </c>
      <c r="D795" s="20" t="s">
        <v>1338</v>
      </c>
      <c r="E795" s="21" t="s">
        <v>1339</v>
      </c>
      <c r="F795" s="21" t="s">
        <v>1340</v>
      </c>
      <c r="G795" s="454"/>
      <c r="H795" s="178">
        <f t="shared" ref="H795:H800" si="32">+H794+1</f>
        <v>695</v>
      </c>
      <c r="I795" s="179" t="s">
        <v>2711</v>
      </c>
      <c r="J795" s="22">
        <v>1</v>
      </c>
      <c r="K795" s="23" t="s">
        <v>1344</v>
      </c>
      <c r="L795" s="7" t="s">
        <v>1343</v>
      </c>
      <c r="W795" s="182">
        <v>1</v>
      </c>
    </row>
    <row r="796" spans="1:24" ht="41.4" thickBot="1" x14ac:dyDescent="0.55000000000000004">
      <c r="A796" s="3">
        <v>3</v>
      </c>
      <c r="B796" s="163">
        <v>753</v>
      </c>
      <c r="C796" s="91" t="s">
        <v>671</v>
      </c>
      <c r="D796" s="20" t="s">
        <v>1338</v>
      </c>
      <c r="E796" s="21" t="s">
        <v>1339</v>
      </c>
      <c r="F796" s="21" t="s">
        <v>1340</v>
      </c>
      <c r="G796" s="454"/>
      <c r="H796" s="178">
        <f t="shared" si="32"/>
        <v>696</v>
      </c>
      <c r="I796" s="179" t="s">
        <v>2712</v>
      </c>
      <c r="J796" s="22">
        <v>3</v>
      </c>
      <c r="K796" s="23" t="s">
        <v>1345</v>
      </c>
      <c r="L796" s="7" t="s">
        <v>1343</v>
      </c>
      <c r="W796" s="182">
        <v>1</v>
      </c>
    </row>
    <row r="797" spans="1:24" ht="41.4" thickBot="1" x14ac:dyDescent="0.55000000000000004">
      <c r="A797" s="3">
        <v>4</v>
      </c>
      <c r="B797" s="163">
        <v>754</v>
      </c>
      <c r="C797" s="91" t="s">
        <v>671</v>
      </c>
      <c r="D797" s="20" t="s">
        <v>1338</v>
      </c>
      <c r="E797" s="21" t="s">
        <v>1339</v>
      </c>
      <c r="F797" s="21" t="s">
        <v>1340</v>
      </c>
      <c r="G797" s="454"/>
      <c r="H797" s="178">
        <f t="shared" si="32"/>
        <v>697</v>
      </c>
      <c r="I797" s="179" t="s">
        <v>2713</v>
      </c>
      <c r="J797" s="22">
        <v>6</v>
      </c>
      <c r="K797" s="23" t="s">
        <v>1346</v>
      </c>
      <c r="L797" s="7" t="s">
        <v>1343</v>
      </c>
      <c r="W797" s="182">
        <v>1</v>
      </c>
    </row>
    <row r="798" spans="1:24" ht="41.4" thickBot="1" x14ac:dyDescent="0.55000000000000004">
      <c r="A798" s="3">
        <v>5</v>
      </c>
      <c r="B798" s="163">
        <v>755</v>
      </c>
      <c r="C798" s="91" t="s">
        <v>671</v>
      </c>
      <c r="D798" s="20" t="s">
        <v>1338</v>
      </c>
      <c r="E798" s="21" t="s">
        <v>1339</v>
      </c>
      <c r="F798" s="21" t="s">
        <v>1340</v>
      </c>
      <c r="G798" s="454"/>
      <c r="H798" s="178">
        <f t="shared" si="32"/>
        <v>698</v>
      </c>
      <c r="I798" s="179" t="s">
        <v>2714</v>
      </c>
      <c r="J798" s="22">
        <v>50</v>
      </c>
      <c r="K798" s="23" t="s">
        <v>1347</v>
      </c>
      <c r="L798" s="7" t="s">
        <v>1343</v>
      </c>
      <c r="W798" s="182">
        <v>1</v>
      </c>
    </row>
    <row r="799" spans="1:24" ht="41.4" thickBot="1" x14ac:dyDescent="0.55000000000000004">
      <c r="A799" s="3">
        <v>6</v>
      </c>
      <c r="B799" s="163"/>
      <c r="C799" s="91" t="s">
        <v>671</v>
      </c>
      <c r="D799" s="20" t="s">
        <v>1338</v>
      </c>
      <c r="E799" s="21" t="s">
        <v>1339</v>
      </c>
      <c r="F799" s="21" t="s">
        <v>1340</v>
      </c>
      <c r="G799" s="454"/>
      <c r="H799" s="178">
        <f t="shared" si="32"/>
        <v>699</v>
      </c>
      <c r="I799" s="179" t="s">
        <v>2715</v>
      </c>
      <c r="J799" s="47">
        <v>1200</v>
      </c>
      <c r="K799" s="23" t="s">
        <v>1348</v>
      </c>
      <c r="L799" s="7" t="s">
        <v>1343</v>
      </c>
      <c r="W799" s="182">
        <v>1</v>
      </c>
    </row>
    <row r="800" spans="1:24" ht="41.4" thickBot="1" x14ac:dyDescent="0.55000000000000004">
      <c r="B800" s="163">
        <v>756</v>
      </c>
      <c r="C800" s="91" t="s">
        <v>671</v>
      </c>
      <c r="D800" s="20" t="s">
        <v>1338</v>
      </c>
      <c r="E800" s="21" t="s">
        <v>1339</v>
      </c>
      <c r="F800" s="21" t="s">
        <v>1340</v>
      </c>
      <c r="G800" s="455"/>
      <c r="H800" s="178">
        <f t="shared" si="32"/>
        <v>700</v>
      </c>
      <c r="I800" s="179" t="s">
        <v>2716</v>
      </c>
      <c r="J800" s="42">
        <v>60</v>
      </c>
      <c r="K800" s="32" t="s">
        <v>1349</v>
      </c>
      <c r="L800" s="7" t="s">
        <v>1343</v>
      </c>
      <c r="W800" s="182">
        <v>1</v>
      </c>
    </row>
    <row r="801" spans="1:24" ht="26.4" thickBot="1" x14ac:dyDescent="0.55000000000000004">
      <c r="B801" s="163">
        <v>757</v>
      </c>
      <c r="G801" s="13" t="s">
        <v>1350</v>
      </c>
      <c r="H801" s="14"/>
      <c r="I801" s="14"/>
      <c r="J801" s="14"/>
      <c r="K801" s="46"/>
      <c r="M801" s="168"/>
      <c r="N801" s="168"/>
      <c r="O801" s="168"/>
      <c r="P801" s="168"/>
      <c r="Q801" s="169">
        <v>1</v>
      </c>
      <c r="R801" s="170" t="s">
        <v>2012</v>
      </c>
      <c r="S801" s="171">
        <f>SUM(S802:S805)</f>
        <v>1</v>
      </c>
      <c r="T801" s="170" t="s">
        <v>2013</v>
      </c>
      <c r="U801" s="171">
        <v>2</v>
      </c>
      <c r="V801" s="170" t="s">
        <v>2014</v>
      </c>
      <c r="W801" s="184">
        <f>SUM(W802:W805)/2</f>
        <v>3</v>
      </c>
      <c r="X801" s="170" t="s">
        <v>2015</v>
      </c>
    </row>
    <row r="802" spans="1:24" ht="26.4" thickBot="1" x14ac:dyDescent="0.55000000000000004">
      <c r="B802" s="163">
        <v>758</v>
      </c>
      <c r="G802" s="26" t="s">
        <v>1351</v>
      </c>
      <c r="H802" s="33"/>
      <c r="I802" s="28"/>
      <c r="J802" s="29"/>
      <c r="K802" s="30"/>
      <c r="M802" s="173"/>
      <c r="N802" s="173"/>
      <c r="O802" s="173"/>
      <c r="P802" s="173"/>
      <c r="Q802" s="174"/>
      <c r="R802" s="175"/>
      <c r="S802" s="176">
        <v>1</v>
      </c>
      <c r="T802" s="175" t="s">
        <v>2013</v>
      </c>
      <c r="U802" s="176"/>
      <c r="V802" s="175"/>
      <c r="W802" s="177">
        <f>SUM(W803:W805)</f>
        <v>3</v>
      </c>
      <c r="X802" s="175" t="s">
        <v>2015</v>
      </c>
    </row>
    <row r="803" spans="1:24" ht="41.4" thickBot="1" x14ac:dyDescent="0.55000000000000004">
      <c r="A803" s="3">
        <v>7</v>
      </c>
      <c r="B803" s="163">
        <v>759</v>
      </c>
      <c r="C803" s="91" t="s">
        <v>671</v>
      </c>
      <c r="D803" s="34" t="s">
        <v>1352</v>
      </c>
      <c r="E803" s="21" t="s">
        <v>1353</v>
      </c>
      <c r="F803" s="21" t="s">
        <v>1354</v>
      </c>
      <c r="G803" s="453" t="s">
        <v>1355</v>
      </c>
      <c r="H803" s="178">
        <f>+H800+1</f>
        <v>701</v>
      </c>
      <c r="I803" s="179" t="s">
        <v>2717</v>
      </c>
      <c r="J803" s="22">
        <v>30</v>
      </c>
      <c r="K803" s="23" t="s">
        <v>1356</v>
      </c>
      <c r="L803" s="7" t="s">
        <v>1343</v>
      </c>
      <c r="W803" s="182">
        <v>1</v>
      </c>
    </row>
    <row r="804" spans="1:24" ht="61.8" thickBot="1" x14ac:dyDescent="0.55000000000000004">
      <c r="A804" s="3">
        <v>8</v>
      </c>
      <c r="B804" s="163">
        <v>760</v>
      </c>
      <c r="C804" s="91" t="s">
        <v>671</v>
      </c>
      <c r="D804" s="34" t="s">
        <v>1352</v>
      </c>
      <c r="E804" s="21" t="s">
        <v>1353</v>
      </c>
      <c r="F804" s="21" t="s">
        <v>1354</v>
      </c>
      <c r="G804" s="454"/>
      <c r="H804" s="178">
        <f>+H803+1</f>
        <v>702</v>
      </c>
      <c r="I804" s="179" t="s">
        <v>2718</v>
      </c>
      <c r="J804" s="22">
        <v>25</v>
      </c>
      <c r="K804" s="23" t="s">
        <v>1357</v>
      </c>
      <c r="L804" s="7" t="s">
        <v>1343</v>
      </c>
      <c r="W804" s="182">
        <v>1</v>
      </c>
    </row>
    <row r="805" spans="1:24" ht="61.8" thickBot="1" x14ac:dyDescent="0.55000000000000004">
      <c r="A805" s="3">
        <v>9</v>
      </c>
      <c r="B805" s="163">
        <v>761</v>
      </c>
      <c r="C805" s="91" t="s">
        <v>671</v>
      </c>
      <c r="D805" s="34" t="s">
        <v>1352</v>
      </c>
      <c r="E805" s="21" t="s">
        <v>1353</v>
      </c>
      <c r="F805" s="21" t="s">
        <v>1354</v>
      </c>
      <c r="G805" s="455"/>
      <c r="H805" s="178">
        <f>+H804+1</f>
        <v>703</v>
      </c>
      <c r="I805" s="179" t="s">
        <v>2719</v>
      </c>
      <c r="J805" s="22">
        <v>20</v>
      </c>
      <c r="K805" s="23" t="s">
        <v>1358</v>
      </c>
      <c r="L805" s="7" t="s">
        <v>1343</v>
      </c>
      <c r="W805" s="182">
        <v>1</v>
      </c>
    </row>
    <row r="806" spans="1:24" ht="26.4" thickBot="1" x14ac:dyDescent="0.55000000000000004">
      <c r="B806" s="163">
        <v>762</v>
      </c>
      <c r="G806" s="13" t="s">
        <v>1359</v>
      </c>
      <c r="H806" s="14"/>
      <c r="I806" s="14"/>
      <c r="J806" s="14"/>
      <c r="K806" s="46"/>
      <c r="M806" s="168"/>
      <c r="N806" s="168"/>
      <c r="O806" s="168"/>
      <c r="P806" s="168"/>
      <c r="Q806" s="169">
        <v>1</v>
      </c>
      <c r="R806" s="170" t="s">
        <v>2012</v>
      </c>
      <c r="S806" s="171">
        <f>SUM(S807:S813)</f>
        <v>2</v>
      </c>
      <c r="T806" s="170" t="s">
        <v>2013</v>
      </c>
      <c r="U806" s="171">
        <v>5</v>
      </c>
      <c r="V806" s="170" t="s">
        <v>2014</v>
      </c>
      <c r="W806" s="184">
        <f>SUM(W807:W813)/2</f>
        <v>6</v>
      </c>
      <c r="X806" s="170" t="s">
        <v>2015</v>
      </c>
    </row>
    <row r="807" spans="1:24" ht="26.4" thickBot="1" x14ac:dyDescent="0.55000000000000004">
      <c r="B807" s="163">
        <v>763</v>
      </c>
      <c r="G807" s="26" t="s">
        <v>1360</v>
      </c>
      <c r="H807" s="33"/>
      <c r="I807" s="28"/>
      <c r="J807" s="29"/>
      <c r="K807" s="30"/>
      <c r="M807" s="173"/>
      <c r="N807" s="173"/>
      <c r="O807" s="173"/>
      <c r="P807" s="173"/>
      <c r="Q807" s="174"/>
      <c r="R807" s="175"/>
      <c r="S807" s="176">
        <v>2</v>
      </c>
      <c r="T807" s="175" t="s">
        <v>2013</v>
      </c>
      <c r="U807" s="176"/>
      <c r="V807" s="175"/>
      <c r="W807" s="177">
        <f>SUM(W808:W813)</f>
        <v>6</v>
      </c>
      <c r="X807" s="175" t="s">
        <v>2015</v>
      </c>
    </row>
    <row r="808" spans="1:24" ht="49.2" customHeight="1" thickBot="1" x14ac:dyDescent="0.55000000000000004">
      <c r="A808" s="3">
        <v>10</v>
      </c>
      <c r="B808" s="163">
        <v>764</v>
      </c>
      <c r="C808" s="91" t="s">
        <v>671</v>
      </c>
      <c r="D808" s="20" t="s">
        <v>1361</v>
      </c>
      <c r="E808" s="21" t="s">
        <v>1362</v>
      </c>
      <c r="F808" s="21" t="s">
        <v>1363</v>
      </c>
      <c r="G808" s="453" t="s">
        <v>1364</v>
      </c>
      <c r="H808" s="178">
        <f>+H805+1</f>
        <v>704</v>
      </c>
      <c r="I808" s="179" t="s">
        <v>2720</v>
      </c>
      <c r="J808" s="22">
        <v>30</v>
      </c>
      <c r="K808" s="23" t="s">
        <v>1365</v>
      </c>
      <c r="L808" s="7" t="s">
        <v>1343</v>
      </c>
      <c r="W808" s="182">
        <v>1</v>
      </c>
    </row>
    <row r="809" spans="1:24" ht="49.95" customHeight="1" thickBot="1" x14ac:dyDescent="0.55000000000000004">
      <c r="A809" s="3">
        <v>11</v>
      </c>
      <c r="B809" s="163">
        <v>765</v>
      </c>
      <c r="C809" s="91" t="s">
        <v>671</v>
      </c>
      <c r="D809" s="20" t="s">
        <v>1361</v>
      </c>
      <c r="E809" s="21" t="s">
        <v>1362</v>
      </c>
      <c r="F809" s="21" t="s">
        <v>1363</v>
      </c>
      <c r="G809" s="454"/>
      <c r="H809" s="178">
        <f>+H808+1</f>
        <v>705</v>
      </c>
      <c r="I809" s="179" t="s">
        <v>2721</v>
      </c>
      <c r="J809" s="22">
        <v>18</v>
      </c>
      <c r="K809" s="23" t="s">
        <v>1366</v>
      </c>
      <c r="L809" s="7" t="s">
        <v>1343</v>
      </c>
      <c r="W809" s="182">
        <v>1</v>
      </c>
    </row>
    <row r="810" spans="1:24" ht="50.4" customHeight="1" thickBot="1" x14ac:dyDescent="0.55000000000000004">
      <c r="A810" s="3">
        <v>12</v>
      </c>
      <c r="B810" s="163">
        <v>766</v>
      </c>
      <c r="C810" s="91" t="s">
        <v>671</v>
      </c>
      <c r="D810" s="20" t="s">
        <v>1361</v>
      </c>
      <c r="E810" s="21" t="s">
        <v>1362</v>
      </c>
      <c r="F810" s="21" t="s">
        <v>1363</v>
      </c>
      <c r="G810" s="454"/>
      <c r="H810" s="178">
        <f>+H809+1</f>
        <v>706</v>
      </c>
      <c r="I810" s="179" t="s">
        <v>2722</v>
      </c>
      <c r="J810" s="22">
        <v>5</v>
      </c>
      <c r="K810" s="23" t="s">
        <v>1367</v>
      </c>
      <c r="L810" s="7" t="s">
        <v>1343</v>
      </c>
      <c r="W810" s="182">
        <v>1</v>
      </c>
    </row>
    <row r="811" spans="1:24" ht="82.2" thickBot="1" x14ac:dyDescent="0.55000000000000004">
      <c r="A811" s="3">
        <v>13</v>
      </c>
      <c r="B811" s="163">
        <v>767</v>
      </c>
      <c r="C811" s="91" t="s">
        <v>671</v>
      </c>
      <c r="D811" s="20" t="s">
        <v>1361</v>
      </c>
      <c r="E811" s="21" t="s">
        <v>1362</v>
      </c>
      <c r="F811" s="21" t="s">
        <v>1363</v>
      </c>
      <c r="G811" s="454"/>
      <c r="H811" s="178">
        <f>+H810+1</f>
        <v>707</v>
      </c>
      <c r="I811" s="179" t="s">
        <v>2723</v>
      </c>
      <c r="J811" s="22">
        <v>1</v>
      </c>
      <c r="K811" s="23" t="s">
        <v>1368</v>
      </c>
      <c r="L811" s="7" t="s">
        <v>1343</v>
      </c>
      <c r="W811" s="182">
        <v>1</v>
      </c>
    </row>
    <row r="812" spans="1:24" ht="61.8" thickBot="1" x14ac:dyDescent="0.55000000000000004">
      <c r="A812" s="3">
        <v>14</v>
      </c>
      <c r="B812" s="163">
        <v>768</v>
      </c>
      <c r="C812" s="91" t="s">
        <v>671</v>
      </c>
      <c r="D812" s="20" t="s">
        <v>1361</v>
      </c>
      <c r="E812" s="21" t="s">
        <v>1362</v>
      </c>
      <c r="F812" s="21" t="s">
        <v>1363</v>
      </c>
      <c r="G812" s="455"/>
      <c r="H812" s="178">
        <f>+H811+1</f>
        <v>708</v>
      </c>
      <c r="I812" s="179" t="s">
        <v>2724</v>
      </c>
      <c r="J812" s="22">
        <v>20</v>
      </c>
      <c r="K812" s="23" t="s">
        <v>1369</v>
      </c>
      <c r="L812" s="7" t="s">
        <v>1343</v>
      </c>
      <c r="W812" s="182">
        <v>1</v>
      </c>
    </row>
    <row r="813" spans="1:24" ht="41.4" thickBot="1" x14ac:dyDescent="0.55000000000000004">
      <c r="A813" s="3">
        <v>15</v>
      </c>
      <c r="B813" s="163">
        <v>769</v>
      </c>
      <c r="C813" s="91" t="s">
        <v>671</v>
      </c>
      <c r="D813" s="20" t="s">
        <v>1361</v>
      </c>
      <c r="E813" s="21" t="s">
        <v>1362</v>
      </c>
      <c r="F813" s="36" t="s">
        <v>1370</v>
      </c>
      <c r="G813" s="138" t="s">
        <v>1371</v>
      </c>
      <c r="H813" s="178">
        <f>+H812+1</f>
        <v>709</v>
      </c>
      <c r="I813" s="179" t="s">
        <v>2725</v>
      </c>
      <c r="J813" s="92">
        <v>3</v>
      </c>
      <c r="K813" s="143" t="s">
        <v>1372</v>
      </c>
      <c r="L813" s="7" t="s">
        <v>1343</v>
      </c>
      <c r="W813" s="182">
        <v>1</v>
      </c>
    </row>
    <row r="814" spans="1:24" ht="26.4" thickBot="1" x14ac:dyDescent="0.55000000000000004">
      <c r="B814" s="163">
        <v>770</v>
      </c>
      <c r="G814" s="13" t="s">
        <v>1373</v>
      </c>
      <c r="H814" s="14"/>
      <c r="I814" s="14"/>
      <c r="J814" s="14"/>
      <c r="K814" s="46"/>
      <c r="M814" s="168"/>
      <c r="N814" s="168"/>
      <c r="O814" s="168"/>
      <c r="P814" s="168"/>
      <c r="Q814" s="169">
        <v>1</v>
      </c>
      <c r="R814" s="170" t="s">
        <v>2012</v>
      </c>
      <c r="S814" s="171">
        <f>SUM(S815:S820)</f>
        <v>1</v>
      </c>
      <c r="T814" s="170" t="s">
        <v>2013</v>
      </c>
      <c r="U814" s="171">
        <v>4</v>
      </c>
      <c r="V814" s="170" t="s">
        <v>2014</v>
      </c>
      <c r="W814" s="171">
        <f>SUM(W815:W820)/2</f>
        <v>5</v>
      </c>
      <c r="X814" s="170" t="s">
        <v>2015</v>
      </c>
    </row>
    <row r="815" spans="1:24" ht="26.4" thickBot="1" x14ac:dyDescent="0.55000000000000004">
      <c r="B815" s="163">
        <v>771</v>
      </c>
      <c r="G815" s="26" t="s">
        <v>1374</v>
      </c>
      <c r="H815" s="33"/>
      <c r="I815" s="28"/>
      <c r="J815" s="29"/>
      <c r="K815" s="30"/>
      <c r="M815" s="173"/>
      <c r="N815" s="173"/>
      <c r="O815" s="173"/>
      <c r="P815" s="173"/>
      <c r="Q815" s="174"/>
      <c r="R815" s="175"/>
      <c r="S815" s="176">
        <v>1</v>
      </c>
      <c r="T815" s="175" t="s">
        <v>2013</v>
      </c>
      <c r="U815" s="176"/>
      <c r="V815" s="175"/>
      <c r="W815" s="177">
        <f>SUM(W816:W820)</f>
        <v>5</v>
      </c>
      <c r="X815" s="175" t="s">
        <v>2015</v>
      </c>
    </row>
    <row r="816" spans="1:24" ht="61.8" thickBot="1" x14ac:dyDescent="0.55000000000000004">
      <c r="A816" s="3">
        <v>16</v>
      </c>
      <c r="B816" s="163">
        <v>772</v>
      </c>
      <c r="C816" s="91" t="s">
        <v>671</v>
      </c>
      <c r="D816" s="34" t="s">
        <v>1375</v>
      </c>
      <c r="E816" s="21" t="s">
        <v>1376</v>
      </c>
      <c r="F816" s="21" t="s">
        <v>1377</v>
      </c>
      <c r="G816" s="453" t="s">
        <v>1378</v>
      </c>
      <c r="H816" s="178">
        <f>+H813+1</f>
        <v>710</v>
      </c>
      <c r="I816" s="179" t="s">
        <v>2726</v>
      </c>
      <c r="J816" s="22">
        <v>1</v>
      </c>
      <c r="K816" s="23" t="s">
        <v>1379</v>
      </c>
      <c r="L816" s="7" t="s">
        <v>1343</v>
      </c>
      <c r="W816" s="182">
        <v>1</v>
      </c>
    </row>
    <row r="817" spans="1:24" ht="61.8" thickBot="1" x14ac:dyDescent="0.55000000000000004">
      <c r="A817" s="3">
        <v>17</v>
      </c>
      <c r="B817" s="163">
        <v>773</v>
      </c>
      <c r="C817" s="91" t="s">
        <v>671</v>
      </c>
      <c r="D817" s="34" t="s">
        <v>1375</v>
      </c>
      <c r="E817" s="21" t="s">
        <v>1376</v>
      </c>
      <c r="F817" s="21" t="s">
        <v>1377</v>
      </c>
      <c r="G817" s="454"/>
      <c r="H817" s="178">
        <f>+H816+1</f>
        <v>711</v>
      </c>
      <c r="I817" s="179" t="s">
        <v>2727</v>
      </c>
      <c r="J817" s="22">
        <v>1</v>
      </c>
      <c r="K817" s="23" t="s">
        <v>1380</v>
      </c>
      <c r="L817" s="7" t="s">
        <v>1343</v>
      </c>
      <c r="W817" s="182">
        <v>1</v>
      </c>
    </row>
    <row r="818" spans="1:24" ht="41.4" thickBot="1" x14ac:dyDescent="0.55000000000000004">
      <c r="A818" s="3">
        <v>18</v>
      </c>
      <c r="B818" s="163">
        <v>774</v>
      </c>
      <c r="C818" s="91" t="s">
        <v>671</v>
      </c>
      <c r="D818" s="34" t="s">
        <v>1375</v>
      </c>
      <c r="E818" s="21" t="s">
        <v>1376</v>
      </c>
      <c r="F818" s="21" t="s">
        <v>1377</v>
      </c>
      <c r="G818" s="454"/>
      <c r="H818" s="178">
        <f>+H817+1</f>
        <v>712</v>
      </c>
      <c r="I818" s="179" t="s">
        <v>2728</v>
      </c>
      <c r="J818" s="22">
        <v>1</v>
      </c>
      <c r="K818" s="23" t="s">
        <v>1381</v>
      </c>
      <c r="L818" s="7" t="s">
        <v>1343</v>
      </c>
      <c r="W818" s="182">
        <v>1</v>
      </c>
    </row>
    <row r="819" spans="1:24" ht="61.8" thickBot="1" x14ac:dyDescent="0.55000000000000004">
      <c r="A819" s="3">
        <v>19</v>
      </c>
      <c r="B819" s="163">
        <v>775</v>
      </c>
      <c r="C819" s="91" t="s">
        <v>671</v>
      </c>
      <c r="D819" s="34" t="s">
        <v>1375</v>
      </c>
      <c r="E819" s="21" t="s">
        <v>1376</v>
      </c>
      <c r="F819" s="21" t="s">
        <v>1377</v>
      </c>
      <c r="G819" s="454"/>
      <c r="H819" s="178">
        <f>+H818+1</f>
        <v>713</v>
      </c>
      <c r="I819" s="179" t="s">
        <v>2729</v>
      </c>
      <c r="J819" s="22">
        <v>1</v>
      </c>
      <c r="K819" s="23" t="s">
        <v>1382</v>
      </c>
      <c r="L819" s="7" t="s">
        <v>1343</v>
      </c>
      <c r="W819" s="182">
        <v>1</v>
      </c>
    </row>
    <row r="820" spans="1:24" ht="61.8" thickBot="1" x14ac:dyDescent="0.55000000000000004">
      <c r="A820" s="3">
        <v>20</v>
      </c>
      <c r="B820" s="163">
        <v>776</v>
      </c>
      <c r="C820" s="91" t="s">
        <v>671</v>
      </c>
      <c r="D820" s="34" t="s">
        <v>1375</v>
      </c>
      <c r="E820" s="21" t="s">
        <v>1376</v>
      </c>
      <c r="F820" s="21" t="s">
        <v>1377</v>
      </c>
      <c r="G820" s="455"/>
      <c r="H820" s="178">
        <f>+H819+1</f>
        <v>714</v>
      </c>
      <c r="I820" s="179" t="s">
        <v>2730</v>
      </c>
      <c r="J820" s="22">
        <v>20</v>
      </c>
      <c r="K820" s="23" t="s">
        <v>1383</v>
      </c>
      <c r="L820" s="7" t="s">
        <v>1343</v>
      </c>
      <c r="W820" s="182">
        <v>1</v>
      </c>
    </row>
    <row r="821" spans="1:24" ht="26.4" thickBot="1" x14ac:dyDescent="0.55000000000000004">
      <c r="B821" s="163">
        <v>777</v>
      </c>
      <c r="G821" s="13" t="s">
        <v>1384</v>
      </c>
      <c r="H821" s="14"/>
      <c r="I821" s="14"/>
      <c r="J821" s="14"/>
      <c r="K821" s="46"/>
      <c r="M821" s="168"/>
      <c r="N821" s="168"/>
      <c r="O821" s="168"/>
      <c r="P821" s="168"/>
      <c r="Q821" s="169">
        <v>1</v>
      </c>
      <c r="R821" s="170" t="s">
        <v>2012</v>
      </c>
      <c r="S821" s="171">
        <f>SUM(S822:S827)</f>
        <v>1</v>
      </c>
      <c r="T821" s="170" t="s">
        <v>2013</v>
      </c>
      <c r="U821" s="171">
        <v>1</v>
      </c>
      <c r="V821" s="170" t="s">
        <v>2014</v>
      </c>
      <c r="W821" s="184">
        <f>SUM(W822:W827)/2</f>
        <v>5</v>
      </c>
      <c r="X821" s="170" t="s">
        <v>2015</v>
      </c>
    </row>
    <row r="822" spans="1:24" ht="26.4" thickBot="1" x14ac:dyDescent="0.55000000000000004">
      <c r="B822" s="163">
        <v>778</v>
      </c>
      <c r="G822" s="26" t="s">
        <v>1385</v>
      </c>
      <c r="H822" s="33"/>
      <c r="I822" s="28"/>
      <c r="J822" s="29"/>
      <c r="K822" s="30"/>
      <c r="M822" s="173"/>
      <c r="N822" s="173"/>
      <c r="O822" s="173"/>
      <c r="P822" s="173"/>
      <c r="Q822" s="174"/>
      <c r="R822" s="175"/>
      <c r="S822" s="176">
        <v>1</v>
      </c>
      <c r="T822" s="175" t="s">
        <v>2013</v>
      </c>
      <c r="U822" s="176"/>
      <c r="V822" s="175"/>
      <c r="W822" s="177">
        <f>SUM(W823:W827)</f>
        <v>5</v>
      </c>
      <c r="X822" s="175" t="s">
        <v>2015</v>
      </c>
    </row>
    <row r="823" spans="1:24" ht="82.2" thickBot="1" x14ac:dyDescent="0.55000000000000004">
      <c r="A823" s="3">
        <v>21</v>
      </c>
      <c r="B823" s="163">
        <v>779</v>
      </c>
      <c r="C823" s="91" t="s">
        <v>671</v>
      </c>
      <c r="D823" s="20" t="s">
        <v>19</v>
      </c>
      <c r="E823" s="21" t="s">
        <v>1386</v>
      </c>
      <c r="F823" s="21" t="s">
        <v>1387</v>
      </c>
      <c r="G823" s="453" t="s">
        <v>1388</v>
      </c>
      <c r="H823" s="178">
        <f>+H820+1</f>
        <v>715</v>
      </c>
      <c r="I823" s="179" t="s">
        <v>2731</v>
      </c>
      <c r="J823" s="22">
        <v>1</v>
      </c>
      <c r="K823" s="23" t="s">
        <v>1389</v>
      </c>
      <c r="L823" s="7" t="s">
        <v>1343</v>
      </c>
      <c r="W823" s="182">
        <v>1</v>
      </c>
    </row>
    <row r="824" spans="1:24" ht="61.8" thickBot="1" x14ac:dyDescent="0.55000000000000004">
      <c r="A824" s="3">
        <v>22</v>
      </c>
      <c r="B824" s="163">
        <v>780</v>
      </c>
      <c r="C824" s="91" t="s">
        <v>671</v>
      </c>
      <c r="D824" s="20" t="s">
        <v>19</v>
      </c>
      <c r="E824" s="21" t="s">
        <v>1386</v>
      </c>
      <c r="F824" s="21" t="s">
        <v>1387</v>
      </c>
      <c r="G824" s="454"/>
      <c r="H824" s="178">
        <f>+H823+1</f>
        <v>716</v>
      </c>
      <c r="I824" s="179" t="s">
        <v>2732</v>
      </c>
      <c r="J824" s="22">
        <v>1</v>
      </c>
      <c r="K824" s="23" t="s">
        <v>1390</v>
      </c>
      <c r="L824" s="7" t="s">
        <v>1343</v>
      </c>
      <c r="W824" s="182">
        <v>1</v>
      </c>
    </row>
    <row r="825" spans="1:24" ht="61.8" thickBot="1" x14ac:dyDescent="0.55000000000000004">
      <c r="A825" s="3">
        <v>23</v>
      </c>
      <c r="B825" s="163">
        <v>781</v>
      </c>
      <c r="C825" s="91" t="s">
        <v>671</v>
      </c>
      <c r="D825" s="20" t="s">
        <v>19</v>
      </c>
      <c r="E825" s="21" t="s">
        <v>1386</v>
      </c>
      <c r="F825" s="21" t="s">
        <v>1387</v>
      </c>
      <c r="G825" s="454"/>
      <c r="H825" s="178">
        <f>+H824+1</f>
        <v>717</v>
      </c>
      <c r="I825" s="179" t="s">
        <v>2733</v>
      </c>
      <c r="J825" s="22">
        <v>1</v>
      </c>
      <c r="K825" s="23" t="s">
        <v>1391</v>
      </c>
      <c r="L825" s="7" t="s">
        <v>1343</v>
      </c>
      <c r="W825" s="182">
        <v>1</v>
      </c>
    </row>
    <row r="826" spans="1:24" ht="102.6" thickBot="1" x14ac:dyDescent="0.55000000000000004">
      <c r="A826" s="3">
        <v>24</v>
      </c>
      <c r="B826" s="163">
        <v>782</v>
      </c>
      <c r="C826" s="91" t="s">
        <v>671</v>
      </c>
      <c r="D826" s="20" t="s">
        <v>19</v>
      </c>
      <c r="E826" s="21" t="s">
        <v>1386</v>
      </c>
      <c r="F826" s="21" t="s">
        <v>1387</v>
      </c>
      <c r="G826" s="454"/>
      <c r="H826" s="178">
        <f>+H825+1</f>
        <v>718</v>
      </c>
      <c r="I826" s="179" t="s">
        <v>2734</v>
      </c>
      <c r="J826" s="22">
        <v>1</v>
      </c>
      <c r="K826" s="23" t="s">
        <v>1392</v>
      </c>
      <c r="L826" s="7" t="s">
        <v>1343</v>
      </c>
      <c r="W826" s="182">
        <v>1</v>
      </c>
    </row>
    <row r="827" spans="1:24" ht="82.2" thickBot="1" x14ac:dyDescent="0.55000000000000004">
      <c r="A827" s="3">
        <v>25</v>
      </c>
      <c r="B827" s="163">
        <v>783</v>
      </c>
      <c r="C827" s="91" t="s">
        <v>671</v>
      </c>
      <c r="D827" s="20" t="s">
        <v>19</v>
      </c>
      <c r="E827" s="21" t="s">
        <v>1386</v>
      </c>
      <c r="F827" s="21" t="s">
        <v>1387</v>
      </c>
      <c r="G827" s="455"/>
      <c r="H827" s="178">
        <f>+H826+1</f>
        <v>719</v>
      </c>
      <c r="I827" s="179" t="s">
        <v>2735</v>
      </c>
      <c r="J827" s="22">
        <v>1</v>
      </c>
      <c r="K827" s="23" t="s">
        <v>1393</v>
      </c>
      <c r="L827" s="7" t="s">
        <v>1343</v>
      </c>
      <c r="W827" s="182">
        <v>1</v>
      </c>
    </row>
    <row r="828" spans="1:24" ht="26.4" thickBot="1" x14ac:dyDescent="0.55000000000000004">
      <c r="B828" s="163">
        <v>784</v>
      </c>
      <c r="G828" s="13" t="s">
        <v>1394</v>
      </c>
      <c r="H828" s="14"/>
      <c r="I828" s="14"/>
      <c r="J828" s="14"/>
      <c r="K828" s="46"/>
      <c r="M828" s="168"/>
      <c r="N828" s="168"/>
      <c r="O828" s="168"/>
      <c r="P828" s="168"/>
      <c r="Q828" s="169">
        <v>4</v>
      </c>
      <c r="R828" s="170" t="s">
        <v>2012</v>
      </c>
      <c r="S828" s="171">
        <f>SUM(S829:S862)</f>
        <v>12</v>
      </c>
      <c r="T828" s="170" t="s">
        <v>2013</v>
      </c>
      <c r="U828" s="171">
        <v>6</v>
      </c>
      <c r="V828" s="170" t="s">
        <v>2014</v>
      </c>
      <c r="W828" s="171">
        <f>SUM(W829:W862)/2</f>
        <v>30</v>
      </c>
      <c r="X828" s="170" t="s">
        <v>2015</v>
      </c>
    </row>
    <row r="829" spans="1:24" ht="26.4" thickBot="1" x14ac:dyDescent="0.55000000000000004">
      <c r="B829" s="163">
        <v>785</v>
      </c>
      <c r="G829" s="26" t="s">
        <v>1395</v>
      </c>
      <c r="H829" s="33"/>
      <c r="I829" s="28"/>
      <c r="J829" s="29"/>
      <c r="K829" s="30"/>
      <c r="M829" s="173"/>
      <c r="N829" s="173"/>
      <c r="O829" s="173"/>
      <c r="P829" s="173"/>
      <c r="Q829" s="174"/>
      <c r="R829" s="175"/>
      <c r="S829" s="176">
        <v>2</v>
      </c>
      <c r="T829" s="175" t="s">
        <v>2013</v>
      </c>
      <c r="U829" s="176"/>
      <c r="V829" s="175"/>
      <c r="W829" s="177">
        <f>SUM(W830:W834)</f>
        <v>5</v>
      </c>
      <c r="X829" s="175" t="s">
        <v>2015</v>
      </c>
    </row>
    <row r="830" spans="1:24" ht="61.8" thickBot="1" x14ac:dyDescent="0.55000000000000004">
      <c r="B830" s="163">
        <v>786</v>
      </c>
      <c r="C830" s="91" t="s">
        <v>671</v>
      </c>
      <c r="D830" s="34" t="s">
        <v>1396</v>
      </c>
      <c r="E830" s="21" t="s">
        <v>1397</v>
      </c>
      <c r="F830" s="21" t="s">
        <v>1398</v>
      </c>
      <c r="G830" s="453" t="s">
        <v>1399</v>
      </c>
      <c r="H830" s="178">
        <f>+H827+1</f>
        <v>720</v>
      </c>
      <c r="I830" s="179" t="s">
        <v>2736</v>
      </c>
      <c r="J830" s="47">
        <v>1</v>
      </c>
      <c r="K830" s="50" t="s">
        <v>1400</v>
      </c>
      <c r="L830" s="7" t="s">
        <v>1401</v>
      </c>
      <c r="W830" s="182">
        <v>1</v>
      </c>
    </row>
    <row r="831" spans="1:24" ht="26.4" thickBot="1" x14ac:dyDescent="0.55000000000000004">
      <c r="B831" s="163">
        <v>787</v>
      </c>
      <c r="C831" s="91" t="s">
        <v>671</v>
      </c>
      <c r="D831" s="34" t="s">
        <v>1396</v>
      </c>
      <c r="E831" s="21" t="s">
        <v>1397</v>
      </c>
      <c r="F831" s="21" t="s">
        <v>1398</v>
      </c>
      <c r="G831" s="455"/>
      <c r="H831" s="178">
        <f>+H830+1</f>
        <v>721</v>
      </c>
      <c r="I831" s="179" t="s">
        <v>2737</v>
      </c>
      <c r="J831" s="39">
        <v>2</v>
      </c>
      <c r="K831" s="93" t="s">
        <v>1402</v>
      </c>
      <c r="L831" s="7" t="s">
        <v>1401</v>
      </c>
      <c r="W831" s="182">
        <v>1</v>
      </c>
    </row>
    <row r="832" spans="1:24" ht="41.4" thickBot="1" x14ac:dyDescent="0.55000000000000004">
      <c r="B832" s="163">
        <v>788</v>
      </c>
      <c r="C832" s="91" t="s">
        <v>671</v>
      </c>
      <c r="D832" s="34" t="s">
        <v>1396</v>
      </c>
      <c r="E832" s="21" t="s">
        <v>1397</v>
      </c>
      <c r="F832" s="5" t="s">
        <v>1403</v>
      </c>
      <c r="G832" s="475" t="s">
        <v>1404</v>
      </c>
      <c r="H832" s="178">
        <f>+H831+1</f>
        <v>722</v>
      </c>
      <c r="I832" s="179" t="s">
        <v>2738</v>
      </c>
      <c r="J832" s="47">
        <v>40</v>
      </c>
      <c r="K832" s="45" t="s">
        <v>1405</v>
      </c>
      <c r="L832" s="7" t="s">
        <v>1401</v>
      </c>
      <c r="W832" s="182">
        <v>1</v>
      </c>
    </row>
    <row r="833" spans="2:24" ht="41.4" thickBot="1" x14ac:dyDescent="0.55000000000000004">
      <c r="B833" s="163">
        <v>789</v>
      </c>
      <c r="C833" s="91" t="s">
        <v>671</v>
      </c>
      <c r="D833" s="34" t="s">
        <v>1396</v>
      </c>
      <c r="E833" s="21" t="s">
        <v>1397</v>
      </c>
      <c r="F833" s="5" t="s">
        <v>1403</v>
      </c>
      <c r="G833" s="476"/>
      <c r="H833" s="178">
        <f>+H832+1</f>
        <v>723</v>
      </c>
      <c r="I833" s="179" t="s">
        <v>2739</v>
      </c>
      <c r="J833" s="47">
        <v>40</v>
      </c>
      <c r="K833" s="93" t="s">
        <v>1406</v>
      </c>
      <c r="L833" s="7" t="s">
        <v>1401</v>
      </c>
      <c r="W833" s="182">
        <v>1</v>
      </c>
    </row>
    <row r="834" spans="2:24" ht="41.4" thickBot="1" x14ac:dyDescent="0.55000000000000004">
      <c r="B834" s="163">
        <v>790</v>
      </c>
      <c r="C834" s="91" t="s">
        <v>671</v>
      </c>
      <c r="D834" s="34" t="s">
        <v>1396</v>
      </c>
      <c r="E834" s="21" t="s">
        <v>1397</v>
      </c>
      <c r="F834" s="5" t="s">
        <v>1403</v>
      </c>
      <c r="G834" s="467"/>
      <c r="H834" s="178">
        <f>+H833+1</f>
        <v>724</v>
      </c>
      <c r="I834" s="179" t="s">
        <v>2740</v>
      </c>
      <c r="J834" s="22">
        <v>4</v>
      </c>
      <c r="K834" s="45" t="s">
        <v>1407</v>
      </c>
      <c r="L834" s="7" t="s">
        <v>1401</v>
      </c>
      <c r="W834" s="182">
        <v>1</v>
      </c>
    </row>
    <row r="835" spans="2:24" ht="26.4" thickBot="1" x14ac:dyDescent="0.55000000000000004">
      <c r="B835" s="163">
        <v>791</v>
      </c>
      <c r="G835" s="26" t="s">
        <v>1408</v>
      </c>
      <c r="H835" s="27"/>
      <c r="I835" s="28"/>
      <c r="J835" s="29"/>
      <c r="K835" s="30"/>
      <c r="M835" s="173"/>
      <c r="N835" s="173"/>
      <c r="O835" s="173"/>
      <c r="P835" s="173"/>
      <c r="Q835" s="174"/>
      <c r="R835" s="175"/>
      <c r="S835" s="176">
        <v>3</v>
      </c>
      <c r="T835" s="175" t="s">
        <v>2013</v>
      </c>
      <c r="U835" s="176"/>
      <c r="V835" s="175"/>
      <c r="W835" s="177">
        <f>SUM(W836:W845)</f>
        <v>10</v>
      </c>
      <c r="X835" s="175" t="s">
        <v>2015</v>
      </c>
    </row>
    <row r="836" spans="2:24" ht="41.4" thickBot="1" x14ac:dyDescent="0.55000000000000004">
      <c r="B836" s="163">
        <v>792</v>
      </c>
      <c r="C836" s="91" t="s">
        <v>671</v>
      </c>
      <c r="D836" s="34" t="s">
        <v>1396</v>
      </c>
      <c r="E836" s="31" t="s">
        <v>1409</v>
      </c>
      <c r="F836" s="31" t="s">
        <v>1410</v>
      </c>
      <c r="G836" s="453" t="s">
        <v>1411</v>
      </c>
      <c r="H836" s="178">
        <f>+H834+1</f>
        <v>725</v>
      </c>
      <c r="I836" s="179" t="s">
        <v>2741</v>
      </c>
      <c r="J836" s="22">
        <v>4</v>
      </c>
      <c r="K836" s="45" t="s">
        <v>1412</v>
      </c>
      <c r="L836" s="7" t="s">
        <v>1401</v>
      </c>
      <c r="W836" s="182">
        <v>1</v>
      </c>
    </row>
    <row r="837" spans="2:24" ht="26.4" thickBot="1" x14ac:dyDescent="0.55000000000000004">
      <c r="B837" s="163">
        <v>793</v>
      </c>
      <c r="C837" s="91" t="s">
        <v>671</v>
      </c>
      <c r="D837" s="34" t="s">
        <v>1396</v>
      </c>
      <c r="E837" s="31" t="s">
        <v>1409</v>
      </c>
      <c r="F837" s="31" t="s">
        <v>1410</v>
      </c>
      <c r="G837" s="454"/>
      <c r="H837" s="178">
        <f t="shared" ref="H837:H845" si="33">+H836+1</f>
        <v>726</v>
      </c>
      <c r="I837" s="179" t="s">
        <v>2742</v>
      </c>
      <c r="J837" s="22">
        <v>1</v>
      </c>
      <c r="K837" s="45" t="s">
        <v>1413</v>
      </c>
      <c r="L837" s="7" t="s">
        <v>1401</v>
      </c>
      <c r="W837" s="182">
        <v>1</v>
      </c>
    </row>
    <row r="838" spans="2:24" ht="26.4" thickBot="1" x14ac:dyDescent="0.55000000000000004">
      <c r="B838" s="163">
        <v>794</v>
      </c>
      <c r="C838" s="91" t="s">
        <v>671</v>
      </c>
      <c r="D838" s="34" t="s">
        <v>1396</v>
      </c>
      <c r="E838" s="31" t="s">
        <v>1409</v>
      </c>
      <c r="F838" s="31" t="s">
        <v>1410</v>
      </c>
      <c r="G838" s="454"/>
      <c r="H838" s="178">
        <f t="shared" si="33"/>
        <v>727</v>
      </c>
      <c r="I838" s="179" t="s">
        <v>2743</v>
      </c>
      <c r="J838" s="22">
        <v>2</v>
      </c>
      <c r="K838" s="45" t="s">
        <v>1414</v>
      </c>
      <c r="L838" s="7" t="s">
        <v>1401</v>
      </c>
      <c r="W838" s="182">
        <v>1</v>
      </c>
    </row>
    <row r="839" spans="2:24" ht="41.4" thickBot="1" x14ac:dyDescent="0.55000000000000004">
      <c r="B839" s="163">
        <v>795</v>
      </c>
      <c r="C839" s="91" t="s">
        <v>671</v>
      </c>
      <c r="D839" s="34" t="s">
        <v>1396</v>
      </c>
      <c r="E839" s="31" t="s">
        <v>1409</v>
      </c>
      <c r="F839" s="31" t="s">
        <v>1410</v>
      </c>
      <c r="G839" s="455"/>
      <c r="H839" s="178">
        <f t="shared" si="33"/>
        <v>728</v>
      </c>
      <c r="I839" s="179" t="s">
        <v>2744</v>
      </c>
      <c r="J839" s="22">
        <v>2</v>
      </c>
      <c r="K839" s="45" t="s">
        <v>1415</v>
      </c>
      <c r="L839" s="7" t="s">
        <v>1401</v>
      </c>
      <c r="W839" s="182">
        <v>1</v>
      </c>
    </row>
    <row r="840" spans="2:24" ht="41.4" thickBot="1" x14ac:dyDescent="0.55000000000000004">
      <c r="B840" s="163">
        <v>796</v>
      </c>
      <c r="C840" s="91" t="s">
        <v>671</v>
      </c>
      <c r="D840" s="34" t="s">
        <v>1396</v>
      </c>
      <c r="E840" s="31" t="s">
        <v>1409</v>
      </c>
      <c r="F840" s="5" t="s">
        <v>1416</v>
      </c>
      <c r="G840" s="453" t="s">
        <v>1417</v>
      </c>
      <c r="H840" s="178">
        <f t="shared" si="33"/>
        <v>729</v>
      </c>
      <c r="I840" s="179" t="s">
        <v>2745</v>
      </c>
      <c r="J840" s="22">
        <v>12</v>
      </c>
      <c r="K840" s="50" t="s">
        <v>1418</v>
      </c>
      <c r="L840" s="7" t="s">
        <v>1401</v>
      </c>
      <c r="W840" s="182">
        <v>1</v>
      </c>
    </row>
    <row r="841" spans="2:24" ht="26.4" thickBot="1" x14ac:dyDescent="0.55000000000000004">
      <c r="B841" s="163">
        <v>797</v>
      </c>
      <c r="C841" s="91" t="s">
        <v>671</v>
      </c>
      <c r="D841" s="34" t="s">
        <v>1396</v>
      </c>
      <c r="E841" s="31" t="s">
        <v>1409</v>
      </c>
      <c r="F841" s="5" t="s">
        <v>1416</v>
      </c>
      <c r="G841" s="455"/>
      <c r="H841" s="178">
        <f t="shared" si="33"/>
        <v>730</v>
      </c>
      <c r="I841" s="179" t="s">
        <v>2746</v>
      </c>
      <c r="J841" s="22">
        <v>200</v>
      </c>
      <c r="K841" s="45" t="s">
        <v>1419</v>
      </c>
      <c r="L841" s="7" t="s">
        <v>1401</v>
      </c>
      <c r="W841" s="182">
        <v>1</v>
      </c>
    </row>
    <row r="842" spans="2:24" ht="26.4" thickBot="1" x14ac:dyDescent="0.55000000000000004">
      <c r="B842" s="163">
        <v>798</v>
      </c>
      <c r="C842" s="91" t="s">
        <v>671</v>
      </c>
      <c r="D842" s="34" t="s">
        <v>1396</v>
      </c>
      <c r="E842" s="31" t="s">
        <v>1409</v>
      </c>
      <c r="F842" s="31" t="s">
        <v>1420</v>
      </c>
      <c r="G842" s="453" t="s">
        <v>1421</v>
      </c>
      <c r="H842" s="178">
        <f t="shared" si="33"/>
        <v>731</v>
      </c>
      <c r="I842" s="179" t="s">
        <v>2747</v>
      </c>
      <c r="J842" s="22">
        <v>3</v>
      </c>
      <c r="K842" s="45" t="s">
        <v>1422</v>
      </c>
      <c r="L842" s="7" t="s">
        <v>1401</v>
      </c>
      <c r="W842" s="182">
        <v>1</v>
      </c>
    </row>
    <row r="843" spans="2:24" ht="28.2" customHeight="1" thickBot="1" x14ac:dyDescent="0.55000000000000004">
      <c r="B843" s="163">
        <v>799</v>
      </c>
      <c r="C843" s="91" t="s">
        <v>671</v>
      </c>
      <c r="D843" s="34" t="s">
        <v>1396</v>
      </c>
      <c r="E843" s="31" t="s">
        <v>1409</v>
      </c>
      <c r="F843" s="31" t="s">
        <v>1420</v>
      </c>
      <c r="G843" s="454"/>
      <c r="H843" s="178">
        <f t="shared" si="33"/>
        <v>732</v>
      </c>
      <c r="I843" s="179" t="s">
        <v>2748</v>
      </c>
      <c r="J843" s="22">
        <v>40</v>
      </c>
      <c r="K843" s="45" t="s">
        <v>1423</v>
      </c>
      <c r="L843" s="7" t="s">
        <v>1401</v>
      </c>
      <c r="W843" s="182">
        <v>1</v>
      </c>
    </row>
    <row r="844" spans="2:24" ht="26.4" thickBot="1" x14ac:dyDescent="0.55000000000000004">
      <c r="B844" s="163">
        <v>800</v>
      </c>
      <c r="C844" s="91" t="s">
        <v>671</v>
      </c>
      <c r="D844" s="34" t="s">
        <v>1396</v>
      </c>
      <c r="E844" s="31" t="s">
        <v>1409</v>
      </c>
      <c r="F844" s="31" t="s">
        <v>1420</v>
      </c>
      <c r="G844" s="454"/>
      <c r="H844" s="178">
        <f t="shared" si="33"/>
        <v>733</v>
      </c>
      <c r="I844" s="179" t="s">
        <v>2749</v>
      </c>
      <c r="J844" s="38">
        <v>0.5</v>
      </c>
      <c r="K844" s="45" t="s">
        <v>1424</v>
      </c>
      <c r="L844" s="7" t="s">
        <v>1401</v>
      </c>
      <c r="W844" s="182">
        <v>1</v>
      </c>
    </row>
    <row r="845" spans="2:24" ht="41.4" thickBot="1" x14ac:dyDescent="0.55000000000000004">
      <c r="B845" s="163">
        <v>801</v>
      </c>
      <c r="C845" s="91" t="s">
        <v>671</v>
      </c>
      <c r="D845" s="34" t="s">
        <v>1396</v>
      </c>
      <c r="E845" s="31" t="s">
        <v>1409</v>
      </c>
      <c r="F845" s="31" t="s">
        <v>1420</v>
      </c>
      <c r="G845" s="455"/>
      <c r="H845" s="178">
        <f t="shared" si="33"/>
        <v>734</v>
      </c>
      <c r="I845" s="179" t="s">
        <v>2750</v>
      </c>
      <c r="J845" s="22">
        <v>1</v>
      </c>
      <c r="K845" s="45" t="s">
        <v>1425</v>
      </c>
      <c r="L845" s="7" t="s">
        <v>1401</v>
      </c>
      <c r="W845" s="182">
        <v>1</v>
      </c>
    </row>
    <row r="846" spans="2:24" ht="26.4" thickBot="1" x14ac:dyDescent="0.55000000000000004">
      <c r="B846" s="163">
        <v>802</v>
      </c>
      <c r="G846" s="26" t="s">
        <v>1426</v>
      </c>
      <c r="H846" s="27"/>
      <c r="I846" s="28"/>
      <c r="J846" s="29"/>
      <c r="K846" s="30"/>
      <c r="M846" s="173"/>
      <c r="N846" s="173"/>
      <c r="O846" s="173"/>
      <c r="P846" s="173"/>
      <c r="Q846" s="174"/>
      <c r="R846" s="175"/>
      <c r="S846" s="176">
        <v>3</v>
      </c>
      <c r="T846" s="175" t="s">
        <v>2013</v>
      </c>
      <c r="U846" s="176"/>
      <c r="V846" s="175"/>
      <c r="W846" s="177">
        <f>SUM(W847:W852)</f>
        <v>6</v>
      </c>
      <c r="X846" s="175" t="s">
        <v>2015</v>
      </c>
    </row>
    <row r="847" spans="2:24" ht="26.4" thickBot="1" x14ac:dyDescent="0.55000000000000004">
      <c r="B847" s="163">
        <v>803</v>
      </c>
      <c r="C847" s="91" t="s">
        <v>671</v>
      </c>
      <c r="D847" s="34" t="s">
        <v>1396</v>
      </c>
      <c r="E847" s="21" t="s">
        <v>1427</v>
      </c>
      <c r="F847" s="21" t="s">
        <v>1428</v>
      </c>
      <c r="G847" s="472" t="s">
        <v>1429</v>
      </c>
      <c r="H847" s="178">
        <f>+H845+1</f>
        <v>735</v>
      </c>
      <c r="I847" s="179" t="s">
        <v>2751</v>
      </c>
      <c r="J847" s="22">
        <v>4</v>
      </c>
      <c r="K847" s="45" t="s">
        <v>1430</v>
      </c>
      <c r="L847" s="7" t="s">
        <v>1401</v>
      </c>
      <c r="W847" s="182">
        <v>1</v>
      </c>
    </row>
    <row r="848" spans="2:24" ht="45.6" customHeight="1" thickBot="1" x14ac:dyDescent="0.55000000000000004">
      <c r="B848" s="163">
        <v>806</v>
      </c>
      <c r="C848" s="91" t="s">
        <v>671</v>
      </c>
      <c r="D848" s="34" t="s">
        <v>1396</v>
      </c>
      <c r="E848" s="21" t="s">
        <v>1427</v>
      </c>
      <c r="F848" s="21" t="s">
        <v>1428</v>
      </c>
      <c r="G848" s="473"/>
      <c r="H848" s="178">
        <f>+H847+1</f>
        <v>736</v>
      </c>
      <c r="I848" s="179" t="s">
        <v>2752</v>
      </c>
      <c r="J848" s="22">
        <v>1</v>
      </c>
      <c r="K848" s="45" t="s">
        <v>1431</v>
      </c>
      <c r="L848" s="7" t="s">
        <v>1401</v>
      </c>
      <c r="W848" s="182">
        <v>1</v>
      </c>
    </row>
    <row r="849" spans="2:24" ht="45.6" customHeight="1" thickBot="1" x14ac:dyDescent="0.55000000000000004">
      <c r="B849" s="163"/>
      <c r="C849" s="91" t="s">
        <v>671</v>
      </c>
      <c r="D849" s="34" t="s">
        <v>1396</v>
      </c>
      <c r="E849" s="21" t="s">
        <v>1427</v>
      </c>
      <c r="F849" s="21" t="s">
        <v>1428</v>
      </c>
      <c r="G849" s="474"/>
      <c r="H849" s="178">
        <f>+H848+1</f>
        <v>737</v>
      </c>
      <c r="I849" s="179" t="s">
        <v>2753</v>
      </c>
      <c r="J849" s="42">
        <v>1</v>
      </c>
      <c r="K849" s="51" t="s">
        <v>1432</v>
      </c>
      <c r="L849" s="7" t="s">
        <v>1401</v>
      </c>
      <c r="W849" s="182">
        <v>1</v>
      </c>
    </row>
    <row r="850" spans="2:24" ht="41.4" thickBot="1" x14ac:dyDescent="0.55000000000000004">
      <c r="B850" s="163">
        <v>807</v>
      </c>
      <c r="C850" s="91" t="s">
        <v>671</v>
      </c>
      <c r="D850" s="34" t="s">
        <v>1396</v>
      </c>
      <c r="E850" s="21" t="s">
        <v>1427</v>
      </c>
      <c r="F850" s="5" t="s">
        <v>1433</v>
      </c>
      <c r="G850" s="139" t="s">
        <v>1434</v>
      </c>
      <c r="H850" s="178">
        <f>+H849+1</f>
        <v>738</v>
      </c>
      <c r="I850" s="179" t="s">
        <v>2754</v>
      </c>
      <c r="J850" s="22">
        <v>3</v>
      </c>
      <c r="K850" s="45" t="s">
        <v>1435</v>
      </c>
      <c r="L850" s="7" t="s">
        <v>1401</v>
      </c>
      <c r="W850" s="182">
        <v>1</v>
      </c>
    </row>
    <row r="851" spans="2:24" ht="26.4" thickBot="1" x14ac:dyDescent="0.55000000000000004">
      <c r="B851" s="163">
        <v>808</v>
      </c>
      <c r="C851" s="91" t="s">
        <v>671</v>
      </c>
      <c r="D851" s="34" t="s">
        <v>1396</v>
      </c>
      <c r="E851" s="21" t="s">
        <v>1427</v>
      </c>
      <c r="F851" s="21" t="s">
        <v>1436</v>
      </c>
      <c r="G851" s="453" t="s">
        <v>1437</v>
      </c>
      <c r="H851" s="178">
        <f>+H850+1</f>
        <v>739</v>
      </c>
      <c r="I851" s="179" t="s">
        <v>2755</v>
      </c>
      <c r="J851" s="22">
        <v>6</v>
      </c>
      <c r="K851" s="45" t="s">
        <v>1438</v>
      </c>
      <c r="L851" s="7" t="s">
        <v>1401</v>
      </c>
      <c r="W851" s="182">
        <v>1</v>
      </c>
    </row>
    <row r="852" spans="2:24" ht="26.4" thickBot="1" x14ac:dyDescent="0.55000000000000004">
      <c r="B852" s="163">
        <v>809</v>
      </c>
      <c r="C852" s="91" t="s">
        <v>671</v>
      </c>
      <c r="D852" s="34" t="s">
        <v>1396</v>
      </c>
      <c r="E852" s="21" t="s">
        <v>1427</v>
      </c>
      <c r="F852" s="21" t="s">
        <v>1436</v>
      </c>
      <c r="G852" s="455"/>
      <c r="H852" s="178">
        <f>+H851+1</f>
        <v>740</v>
      </c>
      <c r="I852" s="179" t="s">
        <v>2756</v>
      </c>
      <c r="J852" s="22">
        <v>1</v>
      </c>
      <c r="K852" s="45" t="s">
        <v>1439</v>
      </c>
      <c r="L852" s="7" t="s">
        <v>1401</v>
      </c>
      <c r="W852" s="182">
        <v>1</v>
      </c>
    </row>
    <row r="853" spans="2:24" ht="26.4" thickBot="1" x14ac:dyDescent="0.55000000000000004">
      <c r="B853" s="163">
        <v>810</v>
      </c>
      <c r="G853" s="26" t="s">
        <v>1440</v>
      </c>
      <c r="H853" s="27"/>
      <c r="I853" s="28"/>
      <c r="J853" s="29"/>
      <c r="K853" s="30"/>
      <c r="M853" s="173"/>
      <c r="N853" s="173"/>
      <c r="O853" s="173"/>
      <c r="P853" s="173"/>
      <c r="Q853" s="174"/>
      <c r="R853" s="175"/>
      <c r="S853" s="176">
        <v>4</v>
      </c>
      <c r="T853" s="175" t="s">
        <v>2013</v>
      </c>
      <c r="U853" s="176"/>
      <c r="V853" s="175"/>
      <c r="W853" s="177">
        <f>SUM(W854:W862)</f>
        <v>9</v>
      </c>
      <c r="X853" s="175" t="s">
        <v>2015</v>
      </c>
    </row>
    <row r="854" spans="2:24" ht="26.4" thickBot="1" x14ac:dyDescent="0.55000000000000004">
      <c r="B854" s="163">
        <v>811</v>
      </c>
      <c r="C854" s="91" t="s">
        <v>671</v>
      </c>
      <c r="D854" s="34" t="s">
        <v>1396</v>
      </c>
      <c r="E854" s="31" t="s">
        <v>1441</v>
      </c>
      <c r="F854" s="31" t="s">
        <v>1442</v>
      </c>
      <c r="G854" s="453" t="s">
        <v>1443</v>
      </c>
      <c r="H854" s="178">
        <f>+H852+1</f>
        <v>741</v>
      </c>
      <c r="I854" s="179" t="s">
        <v>2757</v>
      </c>
      <c r="J854" s="22">
        <v>3</v>
      </c>
      <c r="K854" s="50" t="s">
        <v>1444</v>
      </c>
      <c r="L854" s="7" t="s">
        <v>1401</v>
      </c>
      <c r="W854" s="182">
        <v>1</v>
      </c>
    </row>
    <row r="855" spans="2:24" ht="41.4" thickBot="1" x14ac:dyDescent="0.55000000000000004">
      <c r="B855" s="163">
        <v>812</v>
      </c>
      <c r="C855" s="91" t="s">
        <v>671</v>
      </c>
      <c r="D855" s="34" t="s">
        <v>1396</v>
      </c>
      <c r="E855" s="31" t="s">
        <v>1441</v>
      </c>
      <c r="F855" s="31" t="s">
        <v>1442</v>
      </c>
      <c r="G855" s="454"/>
      <c r="H855" s="178">
        <f t="shared" ref="H855:H862" si="34">+H854+1</f>
        <v>742</v>
      </c>
      <c r="I855" s="179" t="s">
        <v>2758</v>
      </c>
      <c r="J855" s="22">
        <v>6</v>
      </c>
      <c r="K855" s="45" t="s">
        <v>1445</v>
      </c>
      <c r="L855" s="7" t="s">
        <v>1401</v>
      </c>
      <c r="W855" s="182">
        <v>1</v>
      </c>
    </row>
    <row r="856" spans="2:24" ht="26.4" thickBot="1" x14ac:dyDescent="0.55000000000000004">
      <c r="B856" s="163">
        <v>813</v>
      </c>
      <c r="C856" s="91" t="s">
        <v>671</v>
      </c>
      <c r="D856" s="34" t="s">
        <v>1396</v>
      </c>
      <c r="E856" s="31" t="s">
        <v>1441</v>
      </c>
      <c r="F856" s="31" t="s">
        <v>1442</v>
      </c>
      <c r="G856" s="455"/>
      <c r="H856" s="178">
        <f t="shared" si="34"/>
        <v>743</v>
      </c>
      <c r="I856" s="179" t="s">
        <v>2759</v>
      </c>
      <c r="J856" s="22">
        <v>2</v>
      </c>
      <c r="K856" s="45" t="s">
        <v>1446</v>
      </c>
      <c r="L856" s="7" t="s">
        <v>1401</v>
      </c>
      <c r="W856" s="182">
        <v>1</v>
      </c>
    </row>
    <row r="857" spans="2:24" ht="26.4" thickBot="1" x14ac:dyDescent="0.55000000000000004">
      <c r="B857" s="163">
        <v>814</v>
      </c>
      <c r="C857" s="91" t="s">
        <v>671</v>
      </c>
      <c r="D857" s="34" t="s">
        <v>1396</v>
      </c>
      <c r="E857" s="31" t="s">
        <v>1441</v>
      </c>
      <c r="F857" s="5" t="s">
        <v>1447</v>
      </c>
      <c r="G857" s="453" t="s">
        <v>1448</v>
      </c>
      <c r="H857" s="178">
        <f t="shared" si="34"/>
        <v>744</v>
      </c>
      <c r="I857" s="179" t="s">
        <v>2760</v>
      </c>
      <c r="J857" s="22">
        <v>1</v>
      </c>
      <c r="K857" s="45" t="s">
        <v>1449</v>
      </c>
      <c r="L857" s="7" t="s">
        <v>1401</v>
      </c>
      <c r="W857" s="182">
        <v>1</v>
      </c>
    </row>
    <row r="858" spans="2:24" ht="26.4" thickBot="1" x14ac:dyDescent="0.55000000000000004">
      <c r="B858" s="163">
        <v>815</v>
      </c>
      <c r="C858" s="91" t="s">
        <v>671</v>
      </c>
      <c r="D858" s="34" t="s">
        <v>1396</v>
      </c>
      <c r="E858" s="31" t="s">
        <v>1441</v>
      </c>
      <c r="F858" s="5" t="s">
        <v>1447</v>
      </c>
      <c r="G858" s="454"/>
      <c r="H858" s="178">
        <f t="shared" si="34"/>
        <v>745</v>
      </c>
      <c r="I858" s="179" t="s">
        <v>2761</v>
      </c>
      <c r="J858" s="22">
        <v>2</v>
      </c>
      <c r="K858" s="45" t="s">
        <v>1450</v>
      </c>
      <c r="L858" s="7" t="s">
        <v>1401</v>
      </c>
      <c r="W858" s="182">
        <v>1</v>
      </c>
    </row>
    <row r="859" spans="2:24" ht="41.4" thickBot="1" x14ac:dyDescent="0.55000000000000004">
      <c r="B859" s="163">
        <v>816</v>
      </c>
      <c r="C859" s="91" t="s">
        <v>671</v>
      </c>
      <c r="D859" s="34" t="s">
        <v>1396</v>
      </c>
      <c r="E859" s="31" t="s">
        <v>1441</v>
      </c>
      <c r="F859" s="5" t="s">
        <v>1447</v>
      </c>
      <c r="G859" s="455"/>
      <c r="H859" s="178">
        <f t="shared" si="34"/>
        <v>746</v>
      </c>
      <c r="I859" s="179" t="s">
        <v>2762</v>
      </c>
      <c r="J859" s="22">
        <v>1</v>
      </c>
      <c r="K859" s="45" t="s">
        <v>1451</v>
      </c>
      <c r="L859" s="7" t="s">
        <v>1401</v>
      </c>
      <c r="W859" s="182">
        <v>1</v>
      </c>
    </row>
    <row r="860" spans="2:24" ht="26.4" thickBot="1" x14ac:dyDescent="0.55000000000000004">
      <c r="B860" s="163">
        <v>817</v>
      </c>
      <c r="C860" s="91" t="s">
        <v>671</v>
      </c>
      <c r="D860" s="34" t="s">
        <v>1396</v>
      </c>
      <c r="E860" s="31" t="s">
        <v>1441</v>
      </c>
      <c r="F860" s="31" t="s">
        <v>1452</v>
      </c>
      <c r="G860" s="453" t="s">
        <v>1453</v>
      </c>
      <c r="H860" s="178">
        <f t="shared" si="34"/>
        <v>747</v>
      </c>
      <c r="I860" s="179" t="s">
        <v>2763</v>
      </c>
      <c r="J860" s="22">
        <v>4</v>
      </c>
      <c r="K860" s="45" t="s">
        <v>1454</v>
      </c>
      <c r="L860" s="7" t="s">
        <v>1401</v>
      </c>
      <c r="W860" s="182">
        <v>1</v>
      </c>
    </row>
    <row r="861" spans="2:24" ht="41.4" thickBot="1" x14ac:dyDescent="0.55000000000000004">
      <c r="B861" s="163">
        <v>818</v>
      </c>
      <c r="C861" s="91" t="s">
        <v>671</v>
      </c>
      <c r="D861" s="34" t="s">
        <v>1396</v>
      </c>
      <c r="E861" s="31" t="s">
        <v>1441</v>
      </c>
      <c r="F861" s="31" t="s">
        <v>1452</v>
      </c>
      <c r="G861" s="455"/>
      <c r="H861" s="178">
        <f t="shared" si="34"/>
        <v>748</v>
      </c>
      <c r="I861" s="179" t="s">
        <v>2764</v>
      </c>
      <c r="J861" s="38">
        <v>0.3</v>
      </c>
      <c r="K861" s="45" t="s">
        <v>1455</v>
      </c>
      <c r="L861" s="7" t="s">
        <v>1401</v>
      </c>
      <c r="W861" s="182">
        <v>1</v>
      </c>
    </row>
    <row r="862" spans="2:24" ht="41.4" thickBot="1" x14ac:dyDescent="0.55000000000000004">
      <c r="B862" s="163">
        <v>819</v>
      </c>
      <c r="C862" s="91" t="s">
        <v>671</v>
      </c>
      <c r="D862" s="34" t="s">
        <v>1396</v>
      </c>
      <c r="E862" s="31" t="s">
        <v>1441</v>
      </c>
      <c r="F862" s="5" t="s">
        <v>1456</v>
      </c>
      <c r="G862" s="139" t="s">
        <v>1457</v>
      </c>
      <c r="H862" s="178">
        <f t="shared" si="34"/>
        <v>749</v>
      </c>
      <c r="I862" s="179" t="s">
        <v>2765</v>
      </c>
      <c r="J862" s="39">
        <v>2</v>
      </c>
      <c r="K862" s="93" t="s">
        <v>1458</v>
      </c>
      <c r="L862" s="7" t="s">
        <v>1401</v>
      </c>
      <c r="W862" s="182">
        <v>1</v>
      </c>
    </row>
    <row r="863" spans="2:24" ht="26.4" thickBot="1" x14ac:dyDescent="0.55000000000000004">
      <c r="B863" s="163">
        <v>820</v>
      </c>
      <c r="G863" s="13" t="s">
        <v>1459</v>
      </c>
      <c r="H863" s="14"/>
      <c r="I863" s="14"/>
      <c r="J863" s="14"/>
      <c r="K863" s="46"/>
      <c r="M863" s="168"/>
      <c r="N863" s="168"/>
      <c r="O863" s="168"/>
      <c r="P863" s="168"/>
      <c r="Q863" s="169">
        <v>3</v>
      </c>
      <c r="R863" s="170" t="s">
        <v>2012</v>
      </c>
      <c r="S863" s="171">
        <f>SUM(S864:S877)</f>
        <v>5</v>
      </c>
      <c r="T863" s="170" t="s">
        <v>2013</v>
      </c>
      <c r="U863" s="171">
        <v>4</v>
      </c>
      <c r="V863" s="170" t="s">
        <v>2014</v>
      </c>
      <c r="W863" s="184">
        <f>SUM(W864:W877)/2</f>
        <v>11</v>
      </c>
      <c r="X863" s="170" t="s">
        <v>2015</v>
      </c>
    </row>
    <row r="864" spans="2:24" ht="26.4" thickBot="1" x14ac:dyDescent="0.55000000000000004">
      <c r="B864" s="163">
        <v>821</v>
      </c>
      <c r="G864" s="26" t="s">
        <v>1460</v>
      </c>
      <c r="H864" s="33"/>
      <c r="I864" s="28"/>
      <c r="J864" s="29"/>
      <c r="K864" s="30"/>
      <c r="M864" s="173"/>
      <c r="N864" s="173"/>
      <c r="O864" s="173"/>
      <c r="P864" s="173"/>
      <c r="Q864" s="174"/>
      <c r="R864" s="175"/>
      <c r="S864" s="176">
        <v>2</v>
      </c>
      <c r="T864" s="175" t="s">
        <v>2013</v>
      </c>
      <c r="U864" s="176"/>
      <c r="V864" s="175"/>
      <c r="W864" s="177">
        <f>SUM(W865:W868)</f>
        <v>4</v>
      </c>
      <c r="X864" s="175" t="s">
        <v>2015</v>
      </c>
    </row>
    <row r="865" spans="2:24" ht="41.4" thickBot="1" x14ac:dyDescent="0.55000000000000004">
      <c r="B865" s="163">
        <v>822</v>
      </c>
      <c r="C865" s="91" t="s">
        <v>671</v>
      </c>
      <c r="D865" s="20" t="s">
        <v>1461</v>
      </c>
      <c r="E865" s="21" t="s">
        <v>1462</v>
      </c>
      <c r="F865" s="21" t="s">
        <v>1463</v>
      </c>
      <c r="G865" s="453" t="s">
        <v>1464</v>
      </c>
      <c r="H865" s="178">
        <f>+H862+1</f>
        <v>750</v>
      </c>
      <c r="I865" s="179" t="s">
        <v>2766</v>
      </c>
      <c r="J865" s="22">
        <v>200</v>
      </c>
      <c r="K865" s="45" t="s">
        <v>1465</v>
      </c>
      <c r="L865" s="7" t="s">
        <v>1466</v>
      </c>
      <c r="W865" s="182">
        <v>1</v>
      </c>
    </row>
    <row r="866" spans="2:24" ht="41.4" thickBot="1" x14ac:dyDescent="0.55000000000000004">
      <c r="B866" s="163">
        <v>823</v>
      </c>
      <c r="C866" s="91" t="s">
        <v>671</v>
      </c>
      <c r="D866" s="20" t="s">
        <v>1461</v>
      </c>
      <c r="E866" s="21" t="s">
        <v>1462</v>
      </c>
      <c r="F866" s="21" t="s">
        <v>1463</v>
      </c>
      <c r="G866" s="454"/>
      <c r="H866" s="178">
        <f>+H865+1</f>
        <v>751</v>
      </c>
      <c r="I866" s="179" t="s">
        <v>2767</v>
      </c>
      <c r="J866" s="22">
        <v>5</v>
      </c>
      <c r="K866" s="45" t="s">
        <v>1467</v>
      </c>
      <c r="L866" s="7" t="s">
        <v>1466</v>
      </c>
      <c r="W866" s="182">
        <v>1</v>
      </c>
    </row>
    <row r="867" spans="2:24" ht="26.4" thickBot="1" x14ac:dyDescent="0.55000000000000004">
      <c r="B867" s="163">
        <v>824</v>
      </c>
      <c r="C867" s="91" t="s">
        <v>671</v>
      </c>
      <c r="D867" s="20" t="s">
        <v>1461</v>
      </c>
      <c r="E867" s="21" t="s">
        <v>1462</v>
      </c>
      <c r="F867" s="21" t="s">
        <v>1463</v>
      </c>
      <c r="G867" s="455"/>
      <c r="H867" s="178">
        <f>+H866+1</f>
        <v>752</v>
      </c>
      <c r="I867" s="179" t="s">
        <v>2768</v>
      </c>
      <c r="J867" s="22">
        <v>2</v>
      </c>
      <c r="K867" s="45" t="s">
        <v>1468</v>
      </c>
      <c r="L867" s="7" t="s">
        <v>1466</v>
      </c>
      <c r="W867" s="182">
        <v>1</v>
      </c>
    </row>
    <row r="868" spans="2:24" ht="41.4" thickBot="1" x14ac:dyDescent="0.55000000000000004">
      <c r="B868" s="163">
        <v>825</v>
      </c>
      <c r="C868" s="91" t="s">
        <v>671</v>
      </c>
      <c r="D868" s="20" t="s">
        <v>1461</v>
      </c>
      <c r="E868" s="21" t="s">
        <v>1462</v>
      </c>
      <c r="F868" s="5" t="s">
        <v>1469</v>
      </c>
      <c r="G868" s="139" t="s">
        <v>1470</v>
      </c>
      <c r="H868" s="178">
        <f>+H867+1</f>
        <v>753</v>
      </c>
      <c r="I868" s="179" t="s">
        <v>2769</v>
      </c>
      <c r="J868" s="22">
        <v>5</v>
      </c>
      <c r="K868" s="52" t="s">
        <v>1471</v>
      </c>
      <c r="L868" s="7" t="s">
        <v>1466</v>
      </c>
      <c r="W868" s="182">
        <v>1</v>
      </c>
    </row>
    <row r="869" spans="2:24" ht="26.4" thickBot="1" x14ac:dyDescent="0.55000000000000004">
      <c r="B869" s="163">
        <v>826</v>
      </c>
      <c r="G869" s="26" t="s">
        <v>1472</v>
      </c>
      <c r="H869" s="27"/>
      <c r="I869" s="28"/>
      <c r="J869" s="29"/>
      <c r="K869" s="30"/>
      <c r="M869" s="173"/>
      <c r="N869" s="173"/>
      <c r="O869" s="173"/>
      <c r="P869" s="173"/>
      <c r="Q869" s="174"/>
      <c r="R869" s="175"/>
      <c r="S869" s="176">
        <v>1</v>
      </c>
      <c r="T869" s="175" t="s">
        <v>2013</v>
      </c>
      <c r="U869" s="176"/>
      <c r="V869" s="175"/>
      <c r="W869" s="177">
        <f>SUM(W870:W873)</f>
        <v>4</v>
      </c>
      <c r="X869" s="175" t="s">
        <v>2015</v>
      </c>
    </row>
    <row r="870" spans="2:24" ht="26.4" thickBot="1" x14ac:dyDescent="0.55000000000000004">
      <c r="B870" s="163">
        <v>827</v>
      </c>
      <c r="C870" s="91" t="s">
        <v>671</v>
      </c>
      <c r="D870" s="20" t="s">
        <v>1461</v>
      </c>
      <c r="E870" s="31" t="s">
        <v>1473</v>
      </c>
      <c r="F870" s="31" t="s">
        <v>1474</v>
      </c>
      <c r="G870" s="453" t="s">
        <v>1475</v>
      </c>
      <c r="H870" s="178">
        <f>+H868+1</f>
        <v>754</v>
      </c>
      <c r="I870" s="179" t="s">
        <v>2770</v>
      </c>
      <c r="J870" s="22">
        <v>200</v>
      </c>
      <c r="K870" s="45" t="s">
        <v>1476</v>
      </c>
      <c r="L870" s="7" t="s">
        <v>1466</v>
      </c>
      <c r="W870" s="182">
        <v>1</v>
      </c>
    </row>
    <row r="871" spans="2:24" ht="26.4" thickBot="1" x14ac:dyDescent="0.55000000000000004">
      <c r="B871" s="163">
        <v>828</v>
      </c>
      <c r="C871" s="91" t="s">
        <v>671</v>
      </c>
      <c r="D871" s="20" t="s">
        <v>1461</v>
      </c>
      <c r="E871" s="31" t="s">
        <v>1473</v>
      </c>
      <c r="F871" s="31" t="s">
        <v>1474</v>
      </c>
      <c r="G871" s="454"/>
      <c r="H871" s="178">
        <f>+H870+1</f>
        <v>755</v>
      </c>
      <c r="I871" s="179" t="s">
        <v>2771</v>
      </c>
      <c r="J871" s="22">
        <v>500</v>
      </c>
      <c r="K871" s="45" t="s">
        <v>1477</v>
      </c>
      <c r="L871" s="7" t="s">
        <v>1466</v>
      </c>
      <c r="W871" s="182">
        <v>1</v>
      </c>
    </row>
    <row r="872" spans="2:24" ht="26.4" thickBot="1" x14ac:dyDescent="0.55000000000000004">
      <c r="B872" s="163">
        <v>829</v>
      </c>
      <c r="C872" s="91" t="s">
        <v>671</v>
      </c>
      <c r="D872" s="20" t="s">
        <v>1461</v>
      </c>
      <c r="E872" s="31" t="s">
        <v>1473</v>
      </c>
      <c r="F872" s="31" t="s">
        <v>1474</v>
      </c>
      <c r="G872" s="454"/>
      <c r="H872" s="178">
        <f>+H871+1</f>
        <v>756</v>
      </c>
      <c r="I872" s="179" t="s">
        <v>2772</v>
      </c>
      <c r="J872" s="22">
        <v>200</v>
      </c>
      <c r="K872" s="50" t="s">
        <v>1478</v>
      </c>
      <c r="L872" s="7" t="s">
        <v>1466</v>
      </c>
      <c r="W872" s="182">
        <v>1</v>
      </c>
    </row>
    <row r="873" spans="2:24" ht="26.4" thickBot="1" x14ac:dyDescent="0.55000000000000004">
      <c r="B873" s="163">
        <v>830</v>
      </c>
      <c r="C873" s="91" t="s">
        <v>671</v>
      </c>
      <c r="D873" s="20" t="s">
        <v>1461</v>
      </c>
      <c r="E873" s="31" t="s">
        <v>1473</v>
      </c>
      <c r="F873" s="31" t="s">
        <v>1474</v>
      </c>
      <c r="G873" s="455"/>
      <c r="H873" s="178">
        <f>+H872+1</f>
        <v>757</v>
      </c>
      <c r="I873" s="179" t="s">
        <v>2773</v>
      </c>
      <c r="J873" s="22">
        <v>1</v>
      </c>
      <c r="K873" s="45" t="s">
        <v>1479</v>
      </c>
      <c r="L873" s="7" t="s">
        <v>1466</v>
      </c>
      <c r="W873" s="182">
        <v>1</v>
      </c>
    </row>
    <row r="874" spans="2:24" ht="26.4" thickBot="1" x14ac:dyDescent="0.55000000000000004">
      <c r="B874" s="163">
        <v>831</v>
      </c>
      <c r="G874" s="26" t="s">
        <v>1480</v>
      </c>
      <c r="H874" s="27"/>
      <c r="I874" s="28"/>
      <c r="J874" s="29"/>
      <c r="K874" s="30"/>
      <c r="M874" s="173"/>
      <c r="N874" s="173"/>
      <c r="O874" s="173"/>
      <c r="P874" s="173"/>
      <c r="Q874" s="174"/>
      <c r="R874" s="175"/>
      <c r="S874" s="176">
        <v>2</v>
      </c>
      <c r="T874" s="175" t="s">
        <v>2013</v>
      </c>
      <c r="U874" s="176"/>
      <c r="V874" s="175"/>
      <c r="W874" s="177">
        <f>SUM(W875:W877)</f>
        <v>3</v>
      </c>
      <c r="X874" s="175" t="s">
        <v>2015</v>
      </c>
    </row>
    <row r="875" spans="2:24" ht="41.4" thickBot="1" x14ac:dyDescent="0.55000000000000004">
      <c r="B875" s="163">
        <v>832</v>
      </c>
      <c r="C875" s="91" t="s">
        <v>671</v>
      </c>
      <c r="D875" s="20" t="s">
        <v>1461</v>
      </c>
      <c r="E875" s="21" t="s">
        <v>1481</v>
      </c>
      <c r="F875" s="21" t="s">
        <v>1482</v>
      </c>
      <c r="G875" s="453" t="s">
        <v>1483</v>
      </c>
      <c r="H875" s="178">
        <f>+H873+1</f>
        <v>758</v>
      </c>
      <c r="I875" s="179" t="s">
        <v>2774</v>
      </c>
      <c r="J875" s="22">
        <v>40</v>
      </c>
      <c r="K875" s="45" t="s">
        <v>1484</v>
      </c>
      <c r="L875" s="7" t="s">
        <v>1466</v>
      </c>
      <c r="W875" s="182">
        <v>1</v>
      </c>
    </row>
    <row r="876" spans="2:24" ht="41.4" thickBot="1" x14ac:dyDescent="0.55000000000000004">
      <c r="B876" s="163">
        <v>833</v>
      </c>
      <c r="C876" s="91" t="s">
        <v>671</v>
      </c>
      <c r="D876" s="20" t="s">
        <v>1461</v>
      </c>
      <c r="E876" s="21" t="s">
        <v>1481</v>
      </c>
      <c r="F876" s="21" t="s">
        <v>1482</v>
      </c>
      <c r="G876" s="455"/>
      <c r="H876" s="178">
        <f>+H875+1</f>
        <v>759</v>
      </c>
      <c r="I876" s="179" t="s">
        <v>2775</v>
      </c>
      <c r="J876" s="22">
        <v>5</v>
      </c>
      <c r="K876" s="45" t="s">
        <v>1485</v>
      </c>
      <c r="L876" s="7" t="s">
        <v>1466</v>
      </c>
      <c r="W876" s="182">
        <v>1</v>
      </c>
    </row>
    <row r="877" spans="2:24" ht="41.4" thickBot="1" x14ac:dyDescent="0.55000000000000004">
      <c r="B877" s="163">
        <v>834</v>
      </c>
      <c r="C877" s="91" t="s">
        <v>671</v>
      </c>
      <c r="D877" s="20" t="s">
        <v>1461</v>
      </c>
      <c r="E877" s="21" t="s">
        <v>1481</v>
      </c>
      <c r="F877" s="5" t="s">
        <v>1486</v>
      </c>
      <c r="G877" s="139" t="s">
        <v>1487</v>
      </c>
      <c r="H877" s="178">
        <f>+H876+1</f>
        <v>760</v>
      </c>
      <c r="I877" s="179" t="s">
        <v>2776</v>
      </c>
      <c r="J877" s="22">
        <v>600</v>
      </c>
      <c r="K877" s="45" t="s">
        <v>1488</v>
      </c>
      <c r="L877" s="7" t="s">
        <v>1466</v>
      </c>
      <c r="W877" s="182">
        <v>1</v>
      </c>
    </row>
    <row r="878" spans="2:24" x14ac:dyDescent="0.5">
      <c r="B878" s="163">
        <v>835</v>
      </c>
      <c r="G878" s="87" t="s">
        <v>1489</v>
      </c>
      <c r="H878" s="88"/>
      <c r="I878" s="89"/>
      <c r="J878" s="89"/>
      <c r="K878" s="90"/>
      <c r="M878" s="199"/>
      <c r="N878" s="199"/>
      <c r="O878" s="199">
        <v>3</v>
      </c>
      <c r="P878" s="199" t="s">
        <v>2011</v>
      </c>
      <c r="Q878" s="200">
        <f>SUM(Q879:Q966)</f>
        <v>7</v>
      </c>
      <c r="R878" s="201" t="s">
        <v>2012</v>
      </c>
      <c r="S878" s="200">
        <f>SUM(S879:S966)/2</f>
        <v>18</v>
      </c>
      <c r="T878" s="201" t="s">
        <v>2013</v>
      </c>
      <c r="U878" s="200">
        <f>SUM(U879:U966)</f>
        <v>22</v>
      </c>
      <c r="V878" s="201" t="s">
        <v>2014</v>
      </c>
      <c r="W878" s="200">
        <f>SUM(W879:W966)/3</f>
        <v>78</v>
      </c>
      <c r="X878" s="201" t="s">
        <v>2015</v>
      </c>
    </row>
    <row r="879" spans="2:24" ht="26.4" thickBot="1" x14ac:dyDescent="0.55000000000000004">
      <c r="B879" s="163">
        <v>836</v>
      </c>
      <c r="G879" s="13" t="s">
        <v>1490</v>
      </c>
      <c r="H879" s="14"/>
      <c r="I879" s="14"/>
      <c r="J879" s="14"/>
      <c r="K879" s="46"/>
      <c r="M879" s="168"/>
      <c r="N879" s="168"/>
      <c r="O879" s="168"/>
      <c r="P879" s="168"/>
      <c r="Q879" s="169">
        <v>4</v>
      </c>
      <c r="R879" s="170" t="s">
        <v>2012</v>
      </c>
      <c r="S879" s="171">
        <f>SUM(S880:S898)</f>
        <v>7</v>
      </c>
      <c r="T879" s="170" t="s">
        <v>2013</v>
      </c>
      <c r="U879" s="171">
        <v>3</v>
      </c>
      <c r="V879" s="170" t="s">
        <v>2014</v>
      </c>
      <c r="W879" s="171">
        <f>SUM(W880:W898)/2</f>
        <v>15</v>
      </c>
      <c r="X879" s="170" t="s">
        <v>2015</v>
      </c>
    </row>
    <row r="880" spans="2:24" ht="26.4" thickBot="1" x14ac:dyDescent="0.55000000000000004">
      <c r="B880" s="163">
        <v>837</v>
      </c>
      <c r="G880" s="26" t="s">
        <v>1491</v>
      </c>
      <c r="H880" s="33"/>
      <c r="I880" s="28"/>
      <c r="J880" s="29"/>
      <c r="K880" s="30"/>
      <c r="M880" s="173"/>
      <c r="N880" s="173"/>
      <c r="O880" s="173"/>
      <c r="P880" s="173"/>
      <c r="Q880" s="174"/>
      <c r="R880" s="175"/>
      <c r="S880" s="176">
        <v>2</v>
      </c>
      <c r="T880" s="175" t="s">
        <v>2013</v>
      </c>
      <c r="U880" s="176"/>
      <c r="V880" s="175"/>
      <c r="W880" s="177">
        <f>SUM(W881:W884)</f>
        <v>4</v>
      </c>
      <c r="X880" s="175" t="s">
        <v>2015</v>
      </c>
    </row>
    <row r="881" spans="2:24" ht="41.4" thickBot="1" x14ac:dyDescent="0.55000000000000004">
      <c r="B881" s="163">
        <v>838</v>
      </c>
      <c r="C881" s="5" t="s">
        <v>1492</v>
      </c>
      <c r="D881" s="20" t="s">
        <v>1493</v>
      </c>
      <c r="E881" s="21" t="s">
        <v>1494</v>
      </c>
      <c r="F881" s="21" t="s">
        <v>1495</v>
      </c>
      <c r="G881" s="139" t="s">
        <v>1496</v>
      </c>
      <c r="H881" s="178">
        <f>+H877+1</f>
        <v>761</v>
      </c>
      <c r="I881" s="179" t="s">
        <v>2777</v>
      </c>
      <c r="J881" s="38">
        <v>0.3</v>
      </c>
      <c r="K881" s="45" t="s">
        <v>1497</v>
      </c>
      <c r="L881" s="7" t="s">
        <v>1498</v>
      </c>
      <c r="W881" s="182">
        <v>1</v>
      </c>
    </row>
    <row r="882" spans="2:24" ht="41.4" thickBot="1" x14ac:dyDescent="0.55000000000000004">
      <c r="B882" s="163">
        <v>839</v>
      </c>
      <c r="C882" s="5" t="s">
        <v>1492</v>
      </c>
      <c r="D882" s="20" t="s">
        <v>1493</v>
      </c>
      <c r="E882" s="21" t="s">
        <v>1494</v>
      </c>
      <c r="F882" s="5" t="s">
        <v>1499</v>
      </c>
      <c r="G882" s="453" t="s">
        <v>1500</v>
      </c>
      <c r="H882" s="178">
        <f>+H881+1</f>
        <v>762</v>
      </c>
      <c r="I882" s="179" t="s">
        <v>2778</v>
      </c>
      <c r="J882" s="22">
        <v>5</v>
      </c>
      <c r="K882" s="45" t="s">
        <v>1501</v>
      </c>
      <c r="L882" s="7" t="s">
        <v>1498</v>
      </c>
      <c r="W882" s="182">
        <v>1</v>
      </c>
    </row>
    <row r="883" spans="2:24" ht="26.4" thickBot="1" x14ac:dyDescent="0.55000000000000004">
      <c r="B883" s="163">
        <v>840</v>
      </c>
      <c r="C883" s="5" t="s">
        <v>1492</v>
      </c>
      <c r="D883" s="20" t="s">
        <v>1493</v>
      </c>
      <c r="E883" s="21" t="s">
        <v>1494</v>
      </c>
      <c r="F883" s="5" t="s">
        <v>1499</v>
      </c>
      <c r="G883" s="454"/>
      <c r="H883" s="178">
        <f>+H882+1</f>
        <v>763</v>
      </c>
      <c r="I883" s="179" t="s">
        <v>2779</v>
      </c>
      <c r="J883" s="22">
        <v>90</v>
      </c>
      <c r="K883" s="45" t="s">
        <v>1502</v>
      </c>
      <c r="L883" s="7" t="s">
        <v>1498</v>
      </c>
      <c r="W883" s="182">
        <v>1</v>
      </c>
    </row>
    <row r="884" spans="2:24" ht="26.4" thickBot="1" x14ac:dyDescent="0.55000000000000004">
      <c r="B884" s="163">
        <v>841</v>
      </c>
      <c r="C884" s="5" t="s">
        <v>1492</v>
      </c>
      <c r="D884" s="20" t="s">
        <v>1493</v>
      </c>
      <c r="E884" s="21" t="s">
        <v>1494</v>
      </c>
      <c r="F884" s="5" t="s">
        <v>1499</v>
      </c>
      <c r="G884" s="455"/>
      <c r="H884" s="178">
        <f>+H883+1</f>
        <v>764</v>
      </c>
      <c r="I884" s="179" t="s">
        <v>2780</v>
      </c>
      <c r="J884" s="22">
        <v>850</v>
      </c>
      <c r="K884" s="45" t="s">
        <v>1503</v>
      </c>
      <c r="L884" s="7" t="s">
        <v>1498</v>
      </c>
      <c r="W884" s="182">
        <v>1</v>
      </c>
    </row>
    <row r="885" spans="2:24" ht="26.4" thickBot="1" x14ac:dyDescent="0.55000000000000004">
      <c r="B885" s="163">
        <v>842</v>
      </c>
      <c r="G885" s="26" t="s">
        <v>1504</v>
      </c>
      <c r="H885" s="27"/>
      <c r="I885" s="28"/>
      <c r="J885" s="29"/>
      <c r="K885" s="30"/>
      <c r="M885" s="173"/>
      <c r="N885" s="173"/>
      <c r="O885" s="173"/>
      <c r="P885" s="173"/>
      <c r="Q885" s="174"/>
      <c r="R885" s="175"/>
      <c r="S885" s="176">
        <v>1</v>
      </c>
      <c r="T885" s="175" t="s">
        <v>2013</v>
      </c>
      <c r="U885" s="176"/>
      <c r="V885" s="175"/>
      <c r="W885" s="177">
        <f>SUM(W886:W888)</f>
        <v>3</v>
      </c>
      <c r="X885" s="175" t="s">
        <v>2015</v>
      </c>
    </row>
    <row r="886" spans="2:24" ht="41.4" thickBot="1" x14ac:dyDescent="0.55000000000000004">
      <c r="B886" s="163">
        <v>843</v>
      </c>
      <c r="C886" s="5" t="s">
        <v>1492</v>
      </c>
      <c r="D886" s="20" t="s">
        <v>1493</v>
      </c>
      <c r="E886" s="31" t="s">
        <v>1505</v>
      </c>
      <c r="F886" s="31" t="s">
        <v>1506</v>
      </c>
      <c r="G886" s="453" t="s">
        <v>1507</v>
      </c>
      <c r="H886" s="178">
        <f>+H884+1</f>
        <v>765</v>
      </c>
      <c r="I886" s="179" t="s">
        <v>2781</v>
      </c>
      <c r="J886" s="22">
        <v>200</v>
      </c>
      <c r="K886" s="45" t="s">
        <v>1508</v>
      </c>
      <c r="L886" s="7" t="s">
        <v>1498</v>
      </c>
      <c r="W886" s="182">
        <v>1</v>
      </c>
    </row>
    <row r="887" spans="2:24" ht="26.4" thickBot="1" x14ac:dyDescent="0.55000000000000004">
      <c r="B887" s="163">
        <v>844</v>
      </c>
      <c r="C887" s="5" t="s">
        <v>1492</v>
      </c>
      <c r="D887" s="20" t="s">
        <v>1493</v>
      </c>
      <c r="E887" s="31" t="s">
        <v>1505</v>
      </c>
      <c r="F887" s="31" t="s">
        <v>1506</v>
      </c>
      <c r="G887" s="454"/>
      <c r="H887" s="178">
        <f>+H886+1</f>
        <v>766</v>
      </c>
      <c r="I887" s="179" t="s">
        <v>2782</v>
      </c>
      <c r="J887" s="22">
        <v>14</v>
      </c>
      <c r="K887" s="45" t="s">
        <v>1509</v>
      </c>
      <c r="L887" s="7" t="s">
        <v>1498</v>
      </c>
      <c r="W887" s="182">
        <v>1</v>
      </c>
    </row>
    <row r="888" spans="2:24" ht="41.4" thickBot="1" x14ac:dyDescent="0.55000000000000004">
      <c r="B888" s="163">
        <v>845</v>
      </c>
      <c r="C888" s="5" t="s">
        <v>1492</v>
      </c>
      <c r="D888" s="20" t="s">
        <v>1493</v>
      </c>
      <c r="E888" s="31" t="s">
        <v>1505</v>
      </c>
      <c r="F888" s="31" t="s">
        <v>1506</v>
      </c>
      <c r="G888" s="455"/>
      <c r="H888" s="178">
        <f>+H887+1</f>
        <v>767</v>
      </c>
      <c r="I888" s="179" t="s">
        <v>2783</v>
      </c>
      <c r="J888" s="22">
        <v>2</v>
      </c>
      <c r="K888" s="45" t="s">
        <v>1510</v>
      </c>
      <c r="L888" s="7" t="s">
        <v>1498</v>
      </c>
      <c r="W888" s="182">
        <v>1</v>
      </c>
    </row>
    <row r="889" spans="2:24" ht="26.4" thickBot="1" x14ac:dyDescent="0.55000000000000004">
      <c r="B889" s="163">
        <v>846</v>
      </c>
      <c r="G889" s="26" t="s">
        <v>1511</v>
      </c>
      <c r="H889" s="68"/>
      <c r="I889" s="28"/>
      <c r="J889" s="29"/>
      <c r="K889" s="30"/>
      <c r="M889" s="173"/>
      <c r="N889" s="173"/>
      <c r="O889" s="173"/>
      <c r="P889" s="173"/>
      <c r="Q889" s="174"/>
      <c r="R889" s="175"/>
      <c r="S889" s="176">
        <v>1</v>
      </c>
      <c r="T889" s="175" t="s">
        <v>2013</v>
      </c>
      <c r="U889" s="176"/>
      <c r="V889" s="175"/>
      <c r="W889" s="177">
        <f>SUM(W890:W892)</f>
        <v>3</v>
      </c>
      <c r="X889" s="175" t="s">
        <v>2015</v>
      </c>
    </row>
    <row r="890" spans="2:24" ht="26.4" thickBot="1" x14ac:dyDescent="0.55000000000000004">
      <c r="B890" s="163">
        <v>847</v>
      </c>
      <c r="C890" s="5" t="s">
        <v>1492</v>
      </c>
      <c r="D890" s="20" t="s">
        <v>1493</v>
      </c>
      <c r="E890" s="21" t="s">
        <v>1512</v>
      </c>
      <c r="F890" s="21" t="s">
        <v>1513</v>
      </c>
      <c r="G890" s="469" t="s">
        <v>1514</v>
      </c>
      <c r="H890" s="178">
        <f>+H888+1</f>
        <v>768</v>
      </c>
      <c r="I890" s="179" t="s">
        <v>2784</v>
      </c>
      <c r="J890" s="22">
        <v>5</v>
      </c>
      <c r="K890" s="45" t="s">
        <v>1515</v>
      </c>
      <c r="L890" s="7" t="s">
        <v>1498</v>
      </c>
      <c r="W890" s="182">
        <v>1</v>
      </c>
    </row>
    <row r="891" spans="2:24" ht="26.4" thickBot="1" x14ac:dyDescent="0.55000000000000004">
      <c r="B891" s="163">
        <v>848</v>
      </c>
      <c r="C891" s="5" t="s">
        <v>1492</v>
      </c>
      <c r="D891" s="20" t="s">
        <v>1493</v>
      </c>
      <c r="E891" s="21" t="s">
        <v>1512</v>
      </c>
      <c r="F891" s="21" t="s">
        <v>1513</v>
      </c>
      <c r="G891" s="470"/>
      <c r="H891" s="178">
        <f>+H890+1</f>
        <v>769</v>
      </c>
      <c r="I891" s="179" t="s">
        <v>2785</v>
      </c>
      <c r="J891" s="22">
        <v>1</v>
      </c>
      <c r="K891" s="45" t="s">
        <v>1516</v>
      </c>
      <c r="L891" s="7" t="s">
        <v>1498</v>
      </c>
      <c r="W891" s="182">
        <v>1</v>
      </c>
    </row>
    <row r="892" spans="2:24" ht="41.4" thickBot="1" x14ac:dyDescent="0.55000000000000004">
      <c r="B892" s="163">
        <v>849</v>
      </c>
      <c r="C892" s="5" t="s">
        <v>1492</v>
      </c>
      <c r="D892" s="20" t="s">
        <v>1493</v>
      </c>
      <c r="E892" s="21" t="s">
        <v>1512</v>
      </c>
      <c r="F892" s="21" t="s">
        <v>1513</v>
      </c>
      <c r="G892" s="471"/>
      <c r="H892" s="178">
        <f>+H891+1</f>
        <v>770</v>
      </c>
      <c r="I892" s="179" t="s">
        <v>2786</v>
      </c>
      <c r="J892" s="22">
        <v>2</v>
      </c>
      <c r="K892" s="45" t="s">
        <v>1517</v>
      </c>
      <c r="L892" s="7" t="s">
        <v>1498</v>
      </c>
      <c r="W892" s="182">
        <v>1</v>
      </c>
    </row>
    <row r="893" spans="2:24" ht="26.4" thickBot="1" x14ac:dyDescent="0.55000000000000004">
      <c r="B893" s="163">
        <v>850</v>
      </c>
      <c r="G893" s="26" t="s">
        <v>1518</v>
      </c>
      <c r="H893" s="33"/>
      <c r="I893" s="28"/>
      <c r="J893" s="29"/>
      <c r="K893" s="30"/>
      <c r="M893" s="173"/>
      <c r="N893" s="173"/>
      <c r="O893" s="173"/>
      <c r="P893" s="173"/>
      <c r="Q893" s="174"/>
      <c r="R893" s="175"/>
      <c r="S893" s="176">
        <v>3</v>
      </c>
      <c r="T893" s="175" t="s">
        <v>2013</v>
      </c>
      <c r="U893" s="176"/>
      <c r="V893" s="175"/>
      <c r="W893" s="177">
        <f>SUM(W894:W898)</f>
        <v>5</v>
      </c>
      <c r="X893" s="175" t="s">
        <v>2015</v>
      </c>
    </row>
    <row r="894" spans="2:24" ht="41.4" thickBot="1" x14ac:dyDescent="0.55000000000000004">
      <c r="B894" s="163">
        <v>851</v>
      </c>
      <c r="C894" s="5" t="s">
        <v>1492</v>
      </c>
      <c r="D894" s="20" t="s">
        <v>1493</v>
      </c>
      <c r="E894" s="31" t="s">
        <v>1519</v>
      </c>
      <c r="F894" s="31" t="s">
        <v>1520</v>
      </c>
      <c r="G894" s="453" t="s">
        <v>1521</v>
      </c>
      <c r="H894" s="178">
        <f>+H892+1</f>
        <v>771</v>
      </c>
      <c r="I894" s="179" t="s">
        <v>2787</v>
      </c>
      <c r="J894" s="38">
        <v>1</v>
      </c>
      <c r="K894" s="45" t="s">
        <v>1522</v>
      </c>
      <c r="L894" s="7" t="s">
        <v>1498</v>
      </c>
      <c r="W894" s="182">
        <v>1</v>
      </c>
    </row>
    <row r="895" spans="2:24" ht="41.4" thickBot="1" x14ac:dyDescent="0.55000000000000004">
      <c r="B895" s="163">
        <v>852</v>
      </c>
      <c r="C895" s="5" t="s">
        <v>1492</v>
      </c>
      <c r="D895" s="20" t="s">
        <v>1493</v>
      </c>
      <c r="E895" s="31" t="s">
        <v>1519</v>
      </c>
      <c r="F895" s="31" t="s">
        <v>1520</v>
      </c>
      <c r="G895" s="455"/>
      <c r="H895" s="178">
        <f>+H894+1</f>
        <v>772</v>
      </c>
      <c r="I895" s="179" t="s">
        <v>2788</v>
      </c>
      <c r="J895" s="38">
        <v>1</v>
      </c>
      <c r="K895" s="45" t="s">
        <v>1523</v>
      </c>
      <c r="L895" s="7" t="s">
        <v>1498</v>
      </c>
      <c r="W895" s="182">
        <v>1</v>
      </c>
    </row>
    <row r="896" spans="2:24" ht="41.4" thickBot="1" x14ac:dyDescent="0.55000000000000004">
      <c r="B896" s="163">
        <v>853</v>
      </c>
      <c r="C896" s="5" t="s">
        <v>1492</v>
      </c>
      <c r="D896" s="20" t="s">
        <v>1493</v>
      </c>
      <c r="E896" s="31" t="s">
        <v>1519</v>
      </c>
      <c r="F896" s="5" t="s">
        <v>1524</v>
      </c>
      <c r="G896" s="453" t="s">
        <v>1525</v>
      </c>
      <c r="H896" s="178">
        <f>+H895+1</f>
        <v>773</v>
      </c>
      <c r="I896" s="179" t="s">
        <v>2789</v>
      </c>
      <c r="J896" s="38">
        <v>1</v>
      </c>
      <c r="K896" s="45" t="s">
        <v>1526</v>
      </c>
      <c r="L896" s="7" t="s">
        <v>1498</v>
      </c>
      <c r="W896" s="182">
        <v>1</v>
      </c>
    </row>
    <row r="897" spans="1:24" ht="61.8" thickBot="1" x14ac:dyDescent="0.55000000000000004">
      <c r="B897" s="163">
        <v>854</v>
      </c>
      <c r="C897" s="5" t="s">
        <v>1492</v>
      </c>
      <c r="D897" s="20" t="s">
        <v>1493</v>
      </c>
      <c r="E897" s="31" t="s">
        <v>1519</v>
      </c>
      <c r="F897" s="5" t="s">
        <v>1524</v>
      </c>
      <c r="G897" s="455"/>
      <c r="H897" s="178">
        <f>+H896+1</f>
        <v>774</v>
      </c>
      <c r="I897" s="179" t="s">
        <v>2790</v>
      </c>
      <c r="J897" s="38">
        <v>1</v>
      </c>
      <c r="K897" s="45" t="s">
        <v>1527</v>
      </c>
      <c r="L897" s="7" t="s">
        <v>1498</v>
      </c>
      <c r="W897" s="182">
        <v>1</v>
      </c>
    </row>
    <row r="898" spans="1:24" ht="61.8" thickBot="1" x14ac:dyDescent="0.55000000000000004">
      <c r="B898" s="163">
        <v>855</v>
      </c>
      <c r="C898" s="5" t="s">
        <v>1492</v>
      </c>
      <c r="D898" s="20" t="s">
        <v>1493</v>
      </c>
      <c r="E898" s="31" t="s">
        <v>1519</v>
      </c>
      <c r="F898" s="31" t="s">
        <v>1528</v>
      </c>
      <c r="G898" s="139" t="s">
        <v>1529</v>
      </c>
      <c r="H898" s="178">
        <f>+H897+1</f>
        <v>775</v>
      </c>
      <c r="I898" s="179" t="s">
        <v>2791</v>
      </c>
      <c r="J898" s="38">
        <v>1</v>
      </c>
      <c r="K898" s="45" t="s">
        <v>18</v>
      </c>
      <c r="L898" s="7" t="s">
        <v>1498</v>
      </c>
      <c r="W898" s="182">
        <v>1</v>
      </c>
    </row>
    <row r="899" spans="1:24" ht="26.4" thickBot="1" x14ac:dyDescent="0.55000000000000004">
      <c r="B899" s="163">
        <v>856</v>
      </c>
      <c r="G899" s="13" t="s">
        <v>1530</v>
      </c>
      <c r="H899" s="14"/>
      <c r="I899" s="14"/>
      <c r="J899" s="14"/>
      <c r="K899" s="46"/>
      <c r="M899" s="168"/>
      <c r="N899" s="168"/>
      <c r="O899" s="168"/>
      <c r="P899" s="168"/>
      <c r="Q899" s="169">
        <v>1</v>
      </c>
      <c r="R899" s="170" t="s">
        <v>2012</v>
      </c>
      <c r="S899" s="171">
        <f>SUM(S900:S949)</f>
        <v>5</v>
      </c>
      <c r="T899" s="170" t="s">
        <v>2013</v>
      </c>
      <c r="U899" s="171">
        <v>14</v>
      </c>
      <c r="V899" s="170" t="s">
        <v>2014</v>
      </c>
      <c r="W899" s="184">
        <f>SUM(W900:W949)/2</f>
        <v>49</v>
      </c>
      <c r="X899" s="170" t="s">
        <v>2015</v>
      </c>
    </row>
    <row r="900" spans="1:24" ht="26.4" thickBot="1" x14ac:dyDescent="0.55000000000000004">
      <c r="B900" s="163">
        <v>857</v>
      </c>
      <c r="G900" s="26" t="s">
        <v>1531</v>
      </c>
      <c r="H900" s="33"/>
      <c r="I900" s="28"/>
      <c r="J900" s="29"/>
      <c r="K900" s="30"/>
      <c r="M900" s="173"/>
      <c r="N900" s="173"/>
      <c r="O900" s="173"/>
      <c r="P900" s="173"/>
      <c r="Q900" s="174"/>
      <c r="R900" s="175"/>
      <c r="S900" s="176">
        <v>5</v>
      </c>
      <c r="T900" s="175" t="s">
        <v>2013</v>
      </c>
      <c r="U900" s="176"/>
      <c r="V900" s="175"/>
      <c r="W900" s="177">
        <f>SUM(W901:W949)</f>
        <v>49</v>
      </c>
      <c r="X900" s="175" t="s">
        <v>2015</v>
      </c>
    </row>
    <row r="901" spans="1:24" ht="26.4" thickBot="1" x14ac:dyDescent="0.55000000000000004">
      <c r="A901" s="3">
        <v>1</v>
      </c>
      <c r="B901" s="163">
        <v>858</v>
      </c>
      <c r="C901" s="5" t="s">
        <v>1492</v>
      </c>
      <c r="D901" s="34" t="s">
        <v>1532</v>
      </c>
      <c r="E901" s="21" t="s">
        <v>1533</v>
      </c>
      <c r="F901" s="21" t="s">
        <v>1534</v>
      </c>
      <c r="G901" s="453" t="s">
        <v>1535</v>
      </c>
      <c r="H901" s="178">
        <f>+H898+1</f>
        <v>776</v>
      </c>
      <c r="I901" s="203" t="s">
        <v>2792</v>
      </c>
      <c r="J901" s="86">
        <v>1</v>
      </c>
      <c r="K901" s="94" t="s">
        <v>1536</v>
      </c>
      <c r="L901" s="7" t="s">
        <v>1537</v>
      </c>
      <c r="W901" s="182">
        <v>1</v>
      </c>
    </row>
    <row r="902" spans="1:24" ht="26.4" thickBot="1" x14ac:dyDescent="0.55000000000000004">
      <c r="A902" s="3">
        <v>2</v>
      </c>
      <c r="B902" s="163">
        <v>859</v>
      </c>
      <c r="C902" s="5" t="s">
        <v>1492</v>
      </c>
      <c r="D902" s="34" t="s">
        <v>1532</v>
      </c>
      <c r="E902" s="21" t="s">
        <v>1533</v>
      </c>
      <c r="F902" s="21" t="s">
        <v>1534</v>
      </c>
      <c r="G902" s="454"/>
      <c r="H902" s="178">
        <f t="shared" ref="H902:H949" si="35">+H901+1</f>
        <v>777</v>
      </c>
      <c r="I902" s="203" t="s">
        <v>2793</v>
      </c>
      <c r="J902" s="86">
        <v>1</v>
      </c>
      <c r="K902" s="23" t="s">
        <v>1538</v>
      </c>
      <c r="L902" s="7" t="s">
        <v>1537</v>
      </c>
      <c r="W902" s="182">
        <v>1</v>
      </c>
    </row>
    <row r="903" spans="1:24" ht="41.4" thickBot="1" x14ac:dyDescent="0.55000000000000004">
      <c r="A903" s="3">
        <v>3</v>
      </c>
      <c r="B903" s="163">
        <v>860</v>
      </c>
      <c r="C903" s="5" t="s">
        <v>1492</v>
      </c>
      <c r="D903" s="34" t="s">
        <v>1532</v>
      </c>
      <c r="E903" s="21" t="s">
        <v>1533</v>
      </c>
      <c r="F903" s="21" t="s">
        <v>1534</v>
      </c>
      <c r="G903" s="454"/>
      <c r="H903" s="178">
        <f t="shared" si="35"/>
        <v>778</v>
      </c>
      <c r="I903" s="203" t="s">
        <v>2794</v>
      </c>
      <c r="J903" s="86">
        <v>1</v>
      </c>
      <c r="K903" s="23" t="s">
        <v>1539</v>
      </c>
      <c r="L903" s="7" t="s">
        <v>1537</v>
      </c>
      <c r="W903" s="182">
        <v>1</v>
      </c>
    </row>
    <row r="904" spans="1:24" ht="61.8" thickBot="1" x14ac:dyDescent="0.55000000000000004">
      <c r="A904" s="3">
        <v>4</v>
      </c>
      <c r="B904" s="163">
        <v>861</v>
      </c>
      <c r="C904" s="5" t="s">
        <v>1492</v>
      </c>
      <c r="D904" s="34" t="s">
        <v>1532</v>
      </c>
      <c r="E904" s="21" t="s">
        <v>1533</v>
      </c>
      <c r="F904" s="21" t="s">
        <v>1534</v>
      </c>
      <c r="G904" s="454"/>
      <c r="H904" s="178">
        <f t="shared" si="35"/>
        <v>779</v>
      </c>
      <c r="I904" s="203" t="s">
        <v>2795</v>
      </c>
      <c r="J904" s="86">
        <v>10</v>
      </c>
      <c r="K904" s="23" t="s">
        <v>1540</v>
      </c>
      <c r="L904" s="7" t="s">
        <v>1537</v>
      </c>
      <c r="W904" s="182">
        <v>1</v>
      </c>
    </row>
    <row r="905" spans="1:24" ht="61.8" thickBot="1" x14ac:dyDescent="0.55000000000000004">
      <c r="A905" s="3">
        <v>5</v>
      </c>
      <c r="B905" s="163">
        <v>862</v>
      </c>
      <c r="C905" s="5" t="s">
        <v>1492</v>
      </c>
      <c r="D905" s="34" t="s">
        <v>1532</v>
      </c>
      <c r="E905" s="21" t="s">
        <v>1533</v>
      </c>
      <c r="F905" s="21" t="s">
        <v>1534</v>
      </c>
      <c r="G905" s="454"/>
      <c r="H905" s="178">
        <f t="shared" si="35"/>
        <v>780</v>
      </c>
      <c r="I905" s="203" t="s">
        <v>2796</v>
      </c>
      <c r="J905" s="86">
        <v>3</v>
      </c>
      <c r="K905" s="23" t="s">
        <v>1541</v>
      </c>
      <c r="L905" s="7" t="s">
        <v>1537</v>
      </c>
      <c r="W905" s="182">
        <v>1</v>
      </c>
    </row>
    <row r="906" spans="1:24" ht="61.8" thickBot="1" x14ac:dyDescent="0.55000000000000004">
      <c r="A906" s="3">
        <v>6</v>
      </c>
      <c r="B906" s="163">
        <v>863</v>
      </c>
      <c r="C906" s="5" t="s">
        <v>1492</v>
      </c>
      <c r="D906" s="34" t="s">
        <v>1532</v>
      </c>
      <c r="E906" s="21" t="s">
        <v>1533</v>
      </c>
      <c r="F906" s="21" t="s">
        <v>1534</v>
      </c>
      <c r="G906" s="454"/>
      <c r="H906" s="178">
        <f t="shared" si="35"/>
        <v>781</v>
      </c>
      <c r="I906" s="203" t="s">
        <v>2797</v>
      </c>
      <c r="J906" s="86">
        <v>3</v>
      </c>
      <c r="K906" s="23" t="s">
        <v>1542</v>
      </c>
      <c r="L906" s="7" t="s">
        <v>1537</v>
      </c>
      <c r="W906" s="182">
        <v>1</v>
      </c>
    </row>
    <row r="907" spans="1:24" ht="41.4" thickBot="1" x14ac:dyDescent="0.55000000000000004">
      <c r="A907" s="3">
        <v>7</v>
      </c>
      <c r="B907" s="163">
        <v>864</v>
      </c>
      <c r="C907" s="5" t="s">
        <v>1492</v>
      </c>
      <c r="D907" s="34" t="s">
        <v>1532</v>
      </c>
      <c r="E907" s="21" t="s">
        <v>1533</v>
      </c>
      <c r="F907" s="21" t="s">
        <v>1534</v>
      </c>
      <c r="G907" s="454"/>
      <c r="H907" s="178">
        <f t="shared" si="35"/>
        <v>782</v>
      </c>
      <c r="I907" s="203" t="s">
        <v>2798</v>
      </c>
      <c r="J907" s="86">
        <v>3</v>
      </c>
      <c r="K907" s="23" t="s">
        <v>1543</v>
      </c>
      <c r="L907" s="7" t="s">
        <v>1537</v>
      </c>
      <c r="W907" s="182">
        <v>1</v>
      </c>
    </row>
    <row r="908" spans="1:24" ht="26.4" thickBot="1" x14ac:dyDescent="0.55000000000000004">
      <c r="A908" s="3">
        <v>8</v>
      </c>
      <c r="B908" s="163">
        <v>865</v>
      </c>
      <c r="C908" s="5" t="s">
        <v>1492</v>
      </c>
      <c r="D908" s="34" t="s">
        <v>1532</v>
      </c>
      <c r="E908" s="21" t="s">
        <v>1533</v>
      </c>
      <c r="F908" s="21" t="s">
        <v>1534</v>
      </c>
      <c r="G908" s="454"/>
      <c r="H908" s="178">
        <f t="shared" si="35"/>
        <v>783</v>
      </c>
      <c r="I908" s="203" t="s">
        <v>2799</v>
      </c>
      <c r="J908" s="86">
        <v>12</v>
      </c>
      <c r="K908" s="94" t="s">
        <v>1544</v>
      </c>
      <c r="L908" s="7" t="s">
        <v>1537</v>
      </c>
      <c r="W908" s="182">
        <v>1</v>
      </c>
    </row>
    <row r="909" spans="1:24" ht="26.4" thickBot="1" x14ac:dyDescent="0.55000000000000004">
      <c r="A909" s="3">
        <v>9</v>
      </c>
      <c r="B909" s="163">
        <v>866</v>
      </c>
      <c r="C909" s="5" t="s">
        <v>1492</v>
      </c>
      <c r="D909" s="34" t="s">
        <v>1532</v>
      </c>
      <c r="E909" s="21" t="s">
        <v>1533</v>
      </c>
      <c r="F909" s="21" t="s">
        <v>1534</v>
      </c>
      <c r="G909" s="454"/>
      <c r="H909" s="178">
        <f t="shared" si="35"/>
        <v>784</v>
      </c>
      <c r="I909" s="203" t="s">
        <v>2800</v>
      </c>
      <c r="J909" s="86">
        <v>12</v>
      </c>
      <c r="K909" s="94" t="s">
        <v>1545</v>
      </c>
      <c r="L909" s="7" t="s">
        <v>1537</v>
      </c>
      <c r="W909" s="182">
        <v>1</v>
      </c>
    </row>
    <row r="910" spans="1:24" ht="41.4" thickBot="1" x14ac:dyDescent="0.55000000000000004">
      <c r="A910" s="3">
        <v>10</v>
      </c>
      <c r="B910" s="163">
        <v>867</v>
      </c>
      <c r="C910" s="5" t="s">
        <v>1492</v>
      </c>
      <c r="D910" s="34" t="s">
        <v>1532</v>
      </c>
      <c r="E910" s="21" t="s">
        <v>1533</v>
      </c>
      <c r="F910" s="21" t="s">
        <v>1534</v>
      </c>
      <c r="G910" s="454"/>
      <c r="H910" s="178">
        <f t="shared" si="35"/>
        <v>785</v>
      </c>
      <c r="I910" s="203" t="s">
        <v>2801</v>
      </c>
      <c r="J910" s="86">
        <v>20</v>
      </c>
      <c r="K910" s="23" t="s">
        <v>1546</v>
      </c>
      <c r="L910" s="7" t="s">
        <v>1537</v>
      </c>
      <c r="W910" s="182">
        <v>1</v>
      </c>
    </row>
    <row r="911" spans="1:24" ht="26.4" thickBot="1" x14ac:dyDescent="0.55000000000000004">
      <c r="A911" s="3">
        <v>11</v>
      </c>
      <c r="B911" s="163">
        <v>868</v>
      </c>
      <c r="C911" s="5" t="s">
        <v>1492</v>
      </c>
      <c r="D911" s="34" t="s">
        <v>1532</v>
      </c>
      <c r="E911" s="21" t="s">
        <v>1533</v>
      </c>
      <c r="F911" s="21" t="s">
        <v>1534</v>
      </c>
      <c r="G911" s="454"/>
      <c r="H911" s="178">
        <f t="shared" si="35"/>
        <v>786</v>
      </c>
      <c r="I911" s="203" t="s">
        <v>2802</v>
      </c>
      <c r="J911" s="86">
        <v>100</v>
      </c>
      <c r="K911" s="94" t="s">
        <v>1547</v>
      </c>
      <c r="L911" s="7" t="s">
        <v>1537</v>
      </c>
      <c r="W911" s="182">
        <v>1</v>
      </c>
    </row>
    <row r="912" spans="1:24" ht="26.4" thickBot="1" x14ac:dyDescent="0.55000000000000004">
      <c r="A912" s="3">
        <v>12</v>
      </c>
      <c r="B912" s="163">
        <v>869</v>
      </c>
      <c r="C912" s="5" t="s">
        <v>1492</v>
      </c>
      <c r="D912" s="34" t="s">
        <v>1532</v>
      </c>
      <c r="E912" s="21" t="s">
        <v>1533</v>
      </c>
      <c r="F912" s="21" t="s">
        <v>1534</v>
      </c>
      <c r="G912" s="454"/>
      <c r="H912" s="178">
        <f t="shared" si="35"/>
        <v>787</v>
      </c>
      <c r="I912" s="203" t="s">
        <v>2803</v>
      </c>
      <c r="J912" s="86">
        <v>20</v>
      </c>
      <c r="K912" s="94" t="s">
        <v>1548</v>
      </c>
      <c r="L912" s="7" t="s">
        <v>1537</v>
      </c>
      <c r="W912" s="182">
        <v>1</v>
      </c>
    </row>
    <row r="913" spans="1:23" ht="61.8" thickBot="1" x14ac:dyDescent="0.55000000000000004">
      <c r="A913" s="3">
        <v>13</v>
      </c>
      <c r="B913" s="163">
        <v>870</v>
      </c>
      <c r="C913" s="5" t="s">
        <v>1492</v>
      </c>
      <c r="D913" s="34" t="s">
        <v>1532</v>
      </c>
      <c r="E913" s="21" t="s">
        <v>1533</v>
      </c>
      <c r="F913" s="21" t="s">
        <v>1534</v>
      </c>
      <c r="G913" s="454"/>
      <c r="H913" s="178">
        <f t="shared" si="35"/>
        <v>788</v>
      </c>
      <c r="I913" s="203" t="s">
        <v>2804</v>
      </c>
      <c r="J913" s="86">
        <v>20</v>
      </c>
      <c r="K913" s="23" t="s">
        <v>1549</v>
      </c>
      <c r="L913" s="7" t="s">
        <v>1537</v>
      </c>
      <c r="W913" s="182">
        <v>1</v>
      </c>
    </row>
    <row r="914" spans="1:23" ht="26.4" thickBot="1" x14ac:dyDescent="0.55000000000000004">
      <c r="A914" s="3">
        <v>14</v>
      </c>
      <c r="B914" s="163">
        <v>871</v>
      </c>
      <c r="C914" s="5" t="s">
        <v>1492</v>
      </c>
      <c r="D914" s="34" t="s">
        <v>1532</v>
      </c>
      <c r="E914" s="21" t="s">
        <v>1533</v>
      </c>
      <c r="F914" s="21" t="s">
        <v>1534</v>
      </c>
      <c r="G914" s="454"/>
      <c r="H914" s="178">
        <f t="shared" si="35"/>
        <v>789</v>
      </c>
      <c r="I914" s="203" t="s">
        <v>2805</v>
      </c>
      <c r="J914" s="86">
        <v>1</v>
      </c>
      <c r="K914" s="94" t="s">
        <v>1550</v>
      </c>
      <c r="L914" s="7" t="s">
        <v>1537</v>
      </c>
      <c r="W914" s="182">
        <v>1</v>
      </c>
    </row>
    <row r="915" spans="1:23" ht="41.4" thickBot="1" x14ac:dyDescent="0.55000000000000004">
      <c r="A915" s="3">
        <v>15</v>
      </c>
      <c r="B915" s="163">
        <v>872</v>
      </c>
      <c r="C915" s="5" t="s">
        <v>1492</v>
      </c>
      <c r="D915" s="34" t="s">
        <v>1532</v>
      </c>
      <c r="E915" s="21" t="s">
        <v>1533</v>
      </c>
      <c r="F915" s="21" t="s">
        <v>1534</v>
      </c>
      <c r="G915" s="454"/>
      <c r="H915" s="178">
        <f t="shared" si="35"/>
        <v>790</v>
      </c>
      <c r="I915" s="203" t="s">
        <v>2806</v>
      </c>
      <c r="J915" s="86">
        <v>1</v>
      </c>
      <c r="K915" s="94" t="s">
        <v>1551</v>
      </c>
      <c r="L915" s="7" t="s">
        <v>1537</v>
      </c>
      <c r="W915" s="182">
        <v>1</v>
      </c>
    </row>
    <row r="916" spans="1:23" ht="41.4" thickBot="1" x14ac:dyDescent="0.55000000000000004">
      <c r="A916" s="3">
        <v>16</v>
      </c>
      <c r="B916" s="163">
        <v>873</v>
      </c>
      <c r="C916" s="5" t="s">
        <v>1492</v>
      </c>
      <c r="D916" s="34" t="s">
        <v>1532</v>
      </c>
      <c r="E916" s="21" t="s">
        <v>1533</v>
      </c>
      <c r="F916" s="21" t="s">
        <v>1534</v>
      </c>
      <c r="G916" s="454"/>
      <c r="H916" s="178">
        <f t="shared" si="35"/>
        <v>791</v>
      </c>
      <c r="I916" s="203" t="s">
        <v>2807</v>
      </c>
      <c r="J916" s="86">
        <v>1</v>
      </c>
      <c r="K916" s="23" t="s">
        <v>1552</v>
      </c>
      <c r="L916" s="7" t="s">
        <v>1537</v>
      </c>
      <c r="W916" s="182">
        <v>1</v>
      </c>
    </row>
    <row r="917" spans="1:23" ht="41.4" thickBot="1" x14ac:dyDescent="0.55000000000000004">
      <c r="A917" s="3">
        <v>17</v>
      </c>
      <c r="B917" s="163">
        <v>874</v>
      </c>
      <c r="C917" s="5" t="s">
        <v>1492</v>
      </c>
      <c r="D917" s="34" t="s">
        <v>1532</v>
      </c>
      <c r="E917" s="21" t="s">
        <v>1533</v>
      </c>
      <c r="F917" s="21" t="s">
        <v>1534</v>
      </c>
      <c r="G917" s="454"/>
      <c r="H917" s="178">
        <f t="shared" si="35"/>
        <v>792</v>
      </c>
      <c r="I917" s="203" t="s">
        <v>2808</v>
      </c>
      <c r="J917" s="86">
        <v>1</v>
      </c>
      <c r="K917" s="23" t="s">
        <v>1553</v>
      </c>
      <c r="L917" s="7" t="s">
        <v>1537</v>
      </c>
      <c r="W917" s="182">
        <v>1</v>
      </c>
    </row>
    <row r="918" spans="1:23" ht="41.4" thickBot="1" x14ac:dyDescent="0.55000000000000004">
      <c r="A918" s="3">
        <v>18</v>
      </c>
      <c r="B918" s="163">
        <v>875</v>
      </c>
      <c r="C918" s="5" t="s">
        <v>1492</v>
      </c>
      <c r="D918" s="34" t="s">
        <v>1532</v>
      </c>
      <c r="E918" s="21" t="s">
        <v>1533</v>
      </c>
      <c r="F918" s="21" t="s">
        <v>1534</v>
      </c>
      <c r="G918" s="454"/>
      <c r="H918" s="178">
        <f t="shared" si="35"/>
        <v>793</v>
      </c>
      <c r="I918" s="203" t="s">
        <v>2809</v>
      </c>
      <c r="J918" s="86">
        <v>1</v>
      </c>
      <c r="K918" s="23" t="s">
        <v>1554</v>
      </c>
      <c r="L918" s="7" t="s">
        <v>1537</v>
      </c>
      <c r="W918" s="182">
        <v>1</v>
      </c>
    </row>
    <row r="919" spans="1:23" ht="41.4" thickBot="1" x14ac:dyDescent="0.55000000000000004">
      <c r="A919" s="3">
        <v>19</v>
      </c>
      <c r="B919" s="163">
        <v>876</v>
      </c>
      <c r="C919" s="5" t="s">
        <v>1492</v>
      </c>
      <c r="D919" s="34" t="s">
        <v>1532</v>
      </c>
      <c r="E919" s="21" t="s">
        <v>1533</v>
      </c>
      <c r="F919" s="21" t="s">
        <v>1534</v>
      </c>
      <c r="G919" s="454"/>
      <c r="H919" s="178">
        <f t="shared" si="35"/>
        <v>794</v>
      </c>
      <c r="I919" s="203" t="s">
        <v>2810</v>
      </c>
      <c r="J919" s="86">
        <v>1</v>
      </c>
      <c r="K919" s="23" t="s">
        <v>1555</v>
      </c>
      <c r="L919" s="7" t="s">
        <v>1537</v>
      </c>
      <c r="W919" s="182">
        <v>1</v>
      </c>
    </row>
    <row r="920" spans="1:23" ht="41.4" thickBot="1" x14ac:dyDescent="0.55000000000000004">
      <c r="B920" s="163"/>
      <c r="C920" s="5" t="s">
        <v>1492</v>
      </c>
      <c r="D920" s="34" t="s">
        <v>1532</v>
      </c>
      <c r="E920" s="21" t="s">
        <v>1533</v>
      </c>
      <c r="F920" s="21" t="s">
        <v>1534</v>
      </c>
      <c r="G920" s="455"/>
      <c r="H920" s="178">
        <f t="shared" si="35"/>
        <v>795</v>
      </c>
      <c r="I920" s="203" t="s">
        <v>2811</v>
      </c>
      <c r="J920" s="86">
        <v>1</v>
      </c>
      <c r="K920" s="23" t="s">
        <v>1556</v>
      </c>
      <c r="L920" s="7" t="s">
        <v>1537</v>
      </c>
      <c r="W920" s="182">
        <v>1</v>
      </c>
    </row>
    <row r="921" spans="1:23" ht="41.4" thickBot="1" x14ac:dyDescent="0.55000000000000004">
      <c r="A921" s="3">
        <v>20</v>
      </c>
      <c r="B921" s="163">
        <v>877</v>
      </c>
      <c r="C921" s="5" t="s">
        <v>1492</v>
      </c>
      <c r="D921" s="34" t="s">
        <v>1532</v>
      </c>
      <c r="E921" s="21" t="s">
        <v>1533</v>
      </c>
      <c r="F921" s="5" t="s">
        <v>1557</v>
      </c>
      <c r="G921" s="453" t="s">
        <v>1558</v>
      </c>
      <c r="H921" s="178">
        <f t="shared" si="35"/>
        <v>796</v>
      </c>
      <c r="I921" s="203" t="s">
        <v>2812</v>
      </c>
      <c r="J921" s="86">
        <v>34</v>
      </c>
      <c r="K921" s="23" t="s">
        <v>1559</v>
      </c>
      <c r="L921" s="7" t="s">
        <v>1537</v>
      </c>
      <c r="W921" s="182">
        <v>1</v>
      </c>
    </row>
    <row r="922" spans="1:23" ht="61.8" thickBot="1" x14ac:dyDescent="0.55000000000000004">
      <c r="A922" s="3">
        <v>21</v>
      </c>
      <c r="B922" s="163">
        <v>878</v>
      </c>
      <c r="C922" s="5" t="s">
        <v>1492</v>
      </c>
      <c r="D922" s="34" t="s">
        <v>1532</v>
      </c>
      <c r="E922" s="21" t="s">
        <v>1533</v>
      </c>
      <c r="F922" s="5" t="s">
        <v>1557</v>
      </c>
      <c r="G922" s="454"/>
      <c r="H922" s="178">
        <f t="shared" si="35"/>
        <v>797</v>
      </c>
      <c r="I922" s="203" t="s">
        <v>2813</v>
      </c>
      <c r="J922" s="86">
        <v>400</v>
      </c>
      <c r="K922" s="23" t="s">
        <v>1560</v>
      </c>
      <c r="L922" s="7" t="s">
        <v>1537</v>
      </c>
      <c r="W922" s="182">
        <v>1</v>
      </c>
    </row>
    <row r="923" spans="1:23" ht="61.8" thickBot="1" x14ac:dyDescent="0.55000000000000004">
      <c r="A923" s="3">
        <v>22</v>
      </c>
      <c r="B923" s="163">
        <v>879</v>
      </c>
      <c r="C923" s="5" t="s">
        <v>1492</v>
      </c>
      <c r="D923" s="34" t="s">
        <v>1532</v>
      </c>
      <c r="E923" s="21" t="s">
        <v>1533</v>
      </c>
      <c r="F923" s="5" t="s">
        <v>1557</v>
      </c>
      <c r="G923" s="454"/>
      <c r="H923" s="178">
        <f t="shared" si="35"/>
        <v>798</v>
      </c>
      <c r="I923" s="203" t="s">
        <v>2814</v>
      </c>
      <c r="J923" s="86">
        <v>3</v>
      </c>
      <c r="K923" s="94" t="s">
        <v>1561</v>
      </c>
      <c r="L923" s="7" t="s">
        <v>1537</v>
      </c>
      <c r="W923" s="182">
        <v>1</v>
      </c>
    </row>
    <row r="924" spans="1:23" ht="41.4" thickBot="1" x14ac:dyDescent="0.55000000000000004">
      <c r="A924" s="3">
        <v>23</v>
      </c>
      <c r="B924" s="163">
        <v>880</v>
      </c>
      <c r="C924" s="5" t="s">
        <v>1492</v>
      </c>
      <c r="D924" s="34" t="s">
        <v>1532</v>
      </c>
      <c r="E924" s="21" t="s">
        <v>1533</v>
      </c>
      <c r="F924" s="5" t="s">
        <v>1557</v>
      </c>
      <c r="G924" s="454"/>
      <c r="H924" s="178">
        <f t="shared" si="35"/>
        <v>799</v>
      </c>
      <c r="I924" s="203" t="s">
        <v>2815</v>
      </c>
      <c r="J924" s="86">
        <v>1</v>
      </c>
      <c r="K924" s="23" t="s">
        <v>1562</v>
      </c>
      <c r="L924" s="7" t="s">
        <v>1537</v>
      </c>
      <c r="W924" s="182">
        <v>1</v>
      </c>
    </row>
    <row r="925" spans="1:23" ht="82.2" thickBot="1" x14ac:dyDescent="0.55000000000000004">
      <c r="A925" s="3">
        <v>24</v>
      </c>
      <c r="B925" s="163">
        <v>881</v>
      </c>
      <c r="C925" s="5" t="s">
        <v>1492</v>
      </c>
      <c r="D925" s="34" t="s">
        <v>1532</v>
      </c>
      <c r="E925" s="21" t="s">
        <v>1533</v>
      </c>
      <c r="F925" s="5" t="s">
        <v>1557</v>
      </c>
      <c r="G925" s="454"/>
      <c r="H925" s="178">
        <f t="shared" si="35"/>
        <v>800</v>
      </c>
      <c r="I925" s="203" t="s">
        <v>2816</v>
      </c>
      <c r="J925" s="86">
        <v>1</v>
      </c>
      <c r="K925" s="23" t="s">
        <v>1563</v>
      </c>
      <c r="L925" s="7" t="s">
        <v>1537</v>
      </c>
      <c r="W925" s="182">
        <v>1</v>
      </c>
    </row>
    <row r="926" spans="1:23" ht="41.4" thickBot="1" x14ac:dyDescent="0.55000000000000004">
      <c r="A926" s="3">
        <v>25</v>
      </c>
      <c r="B926" s="163">
        <v>882</v>
      </c>
      <c r="C926" s="5" t="s">
        <v>1492</v>
      </c>
      <c r="D926" s="34" t="s">
        <v>1532</v>
      </c>
      <c r="E926" s="21" t="s">
        <v>1533</v>
      </c>
      <c r="F926" s="5" t="s">
        <v>1557</v>
      </c>
      <c r="G926" s="454"/>
      <c r="H926" s="178">
        <f t="shared" si="35"/>
        <v>801</v>
      </c>
      <c r="I926" s="203" t="s">
        <v>2817</v>
      </c>
      <c r="J926" s="86">
        <v>1</v>
      </c>
      <c r="K926" s="23" t="s">
        <v>1564</v>
      </c>
      <c r="L926" s="7" t="s">
        <v>1537</v>
      </c>
      <c r="W926" s="182">
        <v>1</v>
      </c>
    </row>
    <row r="927" spans="1:23" ht="61.8" thickBot="1" x14ac:dyDescent="0.55000000000000004">
      <c r="A927" s="3">
        <v>26</v>
      </c>
      <c r="B927" s="163">
        <v>883</v>
      </c>
      <c r="C927" s="5" t="s">
        <v>1492</v>
      </c>
      <c r="D927" s="34" t="s">
        <v>1532</v>
      </c>
      <c r="E927" s="21" t="s">
        <v>1533</v>
      </c>
      <c r="F927" s="5" t="s">
        <v>1557</v>
      </c>
      <c r="G927" s="454"/>
      <c r="H927" s="178">
        <f t="shared" si="35"/>
        <v>802</v>
      </c>
      <c r="I927" s="203" t="s">
        <v>2818</v>
      </c>
      <c r="J927" s="86">
        <v>1</v>
      </c>
      <c r="K927" s="23" t="s">
        <v>1565</v>
      </c>
      <c r="L927" s="7" t="s">
        <v>1537</v>
      </c>
      <c r="W927" s="182">
        <v>1</v>
      </c>
    </row>
    <row r="928" spans="1:23" ht="41.4" thickBot="1" x14ac:dyDescent="0.55000000000000004">
      <c r="A928" s="3">
        <v>27</v>
      </c>
      <c r="B928" s="163">
        <v>884</v>
      </c>
      <c r="C928" s="5" t="s">
        <v>1492</v>
      </c>
      <c r="D928" s="34" t="s">
        <v>1532</v>
      </c>
      <c r="E928" s="21" t="s">
        <v>1533</v>
      </c>
      <c r="F928" s="5" t="s">
        <v>1557</v>
      </c>
      <c r="G928" s="455"/>
      <c r="H928" s="178">
        <f t="shared" si="35"/>
        <v>803</v>
      </c>
      <c r="I928" s="203" t="s">
        <v>2819</v>
      </c>
      <c r="J928" s="86">
        <v>800</v>
      </c>
      <c r="K928" s="23" t="s">
        <v>1566</v>
      </c>
      <c r="L928" s="7" t="s">
        <v>1537</v>
      </c>
      <c r="W928" s="182">
        <v>1</v>
      </c>
    </row>
    <row r="929" spans="1:23" ht="26.4" thickBot="1" x14ac:dyDescent="0.55000000000000004">
      <c r="A929" s="3">
        <v>28</v>
      </c>
      <c r="B929" s="163">
        <v>885</v>
      </c>
      <c r="C929" s="5" t="s">
        <v>1492</v>
      </c>
      <c r="D929" s="34" t="s">
        <v>1532</v>
      </c>
      <c r="E929" s="21" t="s">
        <v>1533</v>
      </c>
      <c r="F929" s="21" t="s">
        <v>1567</v>
      </c>
      <c r="G929" s="453" t="s">
        <v>1568</v>
      </c>
      <c r="H929" s="178">
        <f t="shared" si="35"/>
        <v>804</v>
      </c>
      <c r="I929" s="203" t="s">
        <v>2820</v>
      </c>
      <c r="J929" s="86">
        <v>1</v>
      </c>
      <c r="K929" s="94" t="s">
        <v>1569</v>
      </c>
      <c r="L929" s="7" t="s">
        <v>1537</v>
      </c>
      <c r="W929" s="182">
        <v>1</v>
      </c>
    </row>
    <row r="930" spans="1:23" ht="26.4" thickBot="1" x14ac:dyDescent="0.55000000000000004">
      <c r="A930" s="3">
        <v>29</v>
      </c>
      <c r="B930" s="163">
        <v>886</v>
      </c>
      <c r="C930" s="5" t="s">
        <v>1492</v>
      </c>
      <c r="D930" s="34" t="s">
        <v>1532</v>
      </c>
      <c r="E930" s="21" t="s">
        <v>1533</v>
      </c>
      <c r="F930" s="21" t="s">
        <v>1567</v>
      </c>
      <c r="G930" s="454"/>
      <c r="H930" s="178">
        <f t="shared" si="35"/>
        <v>805</v>
      </c>
      <c r="I930" s="203" t="s">
        <v>2821</v>
      </c>
      <c r="J930" s="86">
        <v>1</v>
      </c>
      <c r="K930" s="23" t="s">
        <v>1570</v>
      </c>
      <c r="L930" s="7" t="s">
        <v>1537</v>
      </c>
      <c r="W930" s="182">
        <v>1</v>
      </c>
    </row>
    <row r="931" spans="1:23" ht="41.4" thickBot="1" x14ac:dyDescent="0.55000000000000004">
      <c r="A931" s="3">
        <v>30</v>
      </c>
      <c r="B931" s="163">
        <v>887</v>
      </c>
      <c r="C931" s="5" t="s">
        <v>1492</v>
      </c>
      <c r="D931" s="34" t="s">
        <v>1532</v>
      </c>
      <c r="E931" s="21" t="s">
        <v>1533</v>
      </c>
      <c r="F931" s="21" t="s">
        <v>1567</v>
      </c>
      <c r="G931" s="454"/>
      <c r="H931" s="178">
        <f t="shared" si="35"/>
        <v>806</v>
      </c>
      <c r="I931" s="203" t="s">
        <v>2822</v>
      </c>
      <c r="J931" s="86">
        <v>200</v>
      </c>
      <c r="K931" s="23" t="s">
        <v>1571</v>
      </c>
      <c r="L931" s="7" t="s">
        <v>1537</v>
      </c>
      <c r="W931" s="182">
        <v>1</v>
      </c>
    </row>
    <row r="932" spans="1:23" ht="41.4" thickBot="1" x14ac:dyDescent="0.55000000000000004">
      <c r="A932" s="3">
        <v>31</v>
      </c>
      <c r="B932" s="163">
        <v>888</v>
      </c>
      <c r="C932" s="5" t="s">
        <v>1492</v>
      </c>
      <c r="D932" s="34" t="s">
        <v>1532</v>
      </c>
      <c r="E932" s="21" t="s">
        <v>1533</v>
      </c>
      <c r="F932" s="21" t="s">
        <v>1567</v>
      </c>
      <c r="G932" s="454"/>
      <c r="H932" s="178">
        <f t="shared" si="35"/>
        <v>807</v>
      </c>
      <c r="I932" s="203" t="s">
        <v>2823</v>
      </c>
      <c r="J932" s="86">
        <v>1</v>
      </c>
      <c r="K932" s="23" t="s">
        <v>1572</v>
      </c>
      <c r="L932" s="7" t="s">
        <v>1537</v>
      </c>
      <c r="W932" s="182">
        <v>1</v>
      </c>
    </row>
    <row r="933" spans="1:23" ht="82.2" thickBot="1" x14ac:dyDescent="0.55000000000000004">
      <c r="A933" s="3">
        <v>32</v>
      </c>
      <c r="B933" s="163">
        <v>889</v>
      </c>
      <c r="C933" s="5" t="s">
        <v>1492</v>
      </c>
      <c r="D933" s="34" t="s">
        <v>1532</v>
      </c>
      <c r="E933" s="21" t="s">
        <v>1533</v>
      </c>
      <c r="F933" s="21" t="s">
        <v>1567</v>
      </c>
      <c r="G933" s="454"/>
      <c r="H933" s="178">
        <f t="shared" si="35"/>
        <v>808</v>
      </c>
      <c r="I933" s="203" t="s">
        <v>2824</v>
      </c>
      <c r="J933" s="86">
        <v>1</v>
      </c>
      <c r="K933" s="23" t="s">
        <v>1573</v>
      </c>
      <c r="L933" s="7" t="s">
        <v>1537</v>
      </c>
      <c r="W933" s="182">
        <v>1</v>
      </c>
    </row>
    <row r="934" spans="1:23" ht="61.8" thickBot="1" x14ac:dyDescent="0.55000000000000004">
      <c r="A934" s="3">
        <v>33</v>
      </c>
      <c r="B934" s="163">
        <v>890</v>
      </c>
      <c r="C934" s="5" t="s">
        <v>1492</v>
      </c>
      <c r="D934" s="34" t="s">
        <v>1532</v>
      </c>
      <c r="E934" s="21" t="s">
        <v>1533</v>
      </c>
      <c r="F934" s="21" t="s">
        <v>1567</v>
      </c>
      <c r="G934" s="454"/>
      <c r="H934" s="178">
        <f t="shared" si="35"/>
        <v>809</v>
      </c>
      <c r="I934" s="203" t="s">
        <v>2825</v>
      </c>
      <c r="J934" s="86">
        <v>1</v>
      </c>
      <c r="K934" s="23" t="s">
        <v>1574</v>
      </c>
      <c r="L934" s="7" t="s">
        <v>1537</v>
      </c>
      <c r="W934" s="182">
        <v>1</v>
      </c>
    </row>
    <row r="935" spans="1:23" ht="41.4" thickBot="1" x14ac:dyDescent="0.55000000000000004">
      <c r="A935" s="3">
        <v>34</v>
      </c>
      <c r="B935" s="163">
        <v>891</v>
      </c>
      <c r="C935" s="5" t="s">
        <v>1492</v>
      </c>
      <c r="D935" s="34" t="s">
        <v>1532</v>
      </c>
      <c r="E935" s="21" t="s">
        <v>1533</v>
      </c>
      <c r="F935" s="21" t="s">
        <v>1567</v>
      </c>
      <c r="G935" s="454"/>
      <c r="H935" s="178">
        <f t="shared" si="35"/>
        <v>810</v>
      </c>
      <c r="I935" s="203" t="s">
        <v>2826</v>
      </c>
      <c r="J935" s="86">
        <v>1</v>
      </c>
      <c r="K935" s="23" t="s">
        <v>1575</v>
      </c>
      <c r="L935" s="7" t="s">
        <v>1537</v>
      </c>
      <c r="W935" s="182">
        <v>1</v>
      </c>
    </row>
    <row r="936" spans="1:23" ht="41.4" thickBot="1" x14ac:dyDescent="0.55000000000000004">
      <c r="A936" s="3">
        <v>35</v>
      </c>
      <c r="B936" s="163">
        <v>892</v>
      </c>
      <c r="C936" s="5" t="s">
        <v>1492</v>
      </c>
      <c r="D936" s="34" t="s">
        <v>1532</v>
      </c>
      <c r="E936" s="21" t="s">
        <v>1533</v>
      </c>
      <c r="F936" s="21" t="s">
        <v>1567</v>
      </c>
      <c r="G936" s="454"/>
      <c r="H936" s="178">
        <f t="shared" si="35"/>
        <v>811</v>
      </c>
      <c r="I936" s="203" t="s">
        <v>2827</v>
      </c>
      <c r="J936" s="86">
        <v>1</v>
      </c>
      <c r="K936" s="23" t="s">
        <v>1576</v>
      </c>
      <c r="L936" s="7" t="s">
        <v>1537</v>
      </c>
      <c r="W936" s="182">
        <v>1</v>
      </c>
    </row>
    <row r="937" spans="1:23" ht="41.4" thickBot="1" x14ac:dyDescent="0.55000000000000004">
      <c r="A937" s="3">
        <v>36</v>
      </c>
      <c r="B937" s="163">
        <v>893</v>
      </c>
      <c r="C937" s="5" t="s">
        <v>1492</v>
      </c>
      <c r="D937" s="34" t="s">
        <v>1532</v>
      </c>
      <c r="E937" s="21" t="s">
        <v>1533</v>
      </c>
      <c r="F937" s="21" t="s">
        <v>1567</v>
      </c>
      <c r="G937" s="454"/>
      <c r="H937" s="178">
        <f t="shared" si="35"/>
        <v>812</v>
      </c>
      <c r="I937" s="203" t="s">
        <v>2828</v>
      </c>
      <c r="J937" s="86">
        <v>1</v>
      </c>
      <c r="K937" s="23" t="s">
        <v>1577</v>
      </c>
      <c r="L937" s="7" t="s">
        <v>1537</v>
      </c>
      <c r="W937" s="182">
        <v>1</v>
      </c>
    </row>
    <row r="938" spans="1:23" ht="41.4" thickBot="1" x14ac:dyDescent="0.55000000000000004">
      <c r="A938" s="3">
        <v>37</v>
      </c>
      <c r="B938" s="163">
        <v>894</v>
      </c>
      <c r="C938" s="5" t="s">
        <v>1492</v>
      </c>
      <c r="D938" s="34" t="s">
        <v>1532</v>
      </c>
      <c r="E938" s="21" t="s">
        <v>1533</v>
      </c>
      <c r="F938" s="21" t="s">
        <v>1567</v>
      </c>
      <c r="G938" s="455"/>
      <c r="H938" s="178">
        <f t="shared" si="35"/>
        <v>813</v>
      </c>
      <c r="I938" s="203" t="s">
        <v>2829</v>
      </c>
      <c r="J938" s="86">
        <v>1</v>
      </c>
      <c r="K938" s="23" t="s">
        <v>1578</v>
      </c>
      <c r="L938" s="7" t="s">
        <v>1537</v>
      </c>
      <c r="W938" s="182">
        <v>1</v>
      </c>
    </row>
    <row r="939" spans="1:23" ht="61.8" thickBot="1" x14ac:dyDescent="0.55000000000000004">
      <c r="A939" s="3">
        <v>38</v>
      </c>
      <c r="B939" s="163">
        <v>895</v>
      </c>
      <c r="C939" s="5" t="s">
        <v>1492</v>
      </c>
      <c r="D939" s="34" t="s">
        <v>1532</v>
      </c>
      <c r="E939" s="21" t="s">
        <v>1533</v>
      </c>
      <c r="F939" s="5" t="s">
        <v>1579</v>
      </c>
      <c r="G939" s="453" t="s">
        <v>1580</v>
      </c>
      <c r="H939" s="178">
        <f t="shared" si="35"/>
        <v>814</v>
      </c>
      <c r="I939" s="203" t="s">
        <v>2830</v>
      </c>
      <c r="J939" s="86">
        <v>1</v>
      </c>
      <c r="K939" s="23" t="s">
        <v>1581</v>
      </c>
      <c r="L939" s="7" t="s">
        <v>1537</v>
      </c>
      <c r="W939" s="182">
        <v>1</v>
      </c>
    </row>
    <row r="940" spans="1:23" ht="61.8" thickBot="1" x14ac:dyDescent="0.55000000000000004">
      <c r="A940" s="3">
        <v>39</v>
      </c>
      <c r="B940" s="163">
        <v>896</v>
      </c>
      <c r="C940" s="5" t="s">
        <v>1492</v>
      </c>
      <c r="D940" s="34" t="s">
        <v>1532</v>
      </c>
      <c r="E940" s="21" t="s">
        <v>1533</v>
      </c>
      <c r="F940" s="5" t="s">
        <v>1579</v>
      </c>
      <c r="G940" s="454"/>
      <c r="H940" s="178">
        <f t="shared" si="35"/>
        <v>815</v>
      </c>
      <c r="I940" s="203" t="s">
        <v>2831</v>
      </c>
      <c r="J940" s="86">
        <v>50</v>
      </c>
      <c r="K940" s="23" t="s">
        <v>1582</v>
      </c>
      <c r="L940" s="7" t="s">
        <v>1537</v>
      </c>
      <c r="W940" s="182">
        <v>1</v>
      </c>
    </row>
    <row r="941" spans="1:23" ht="61.8" thickBot="1" x14ac:dyDescent="0.55000000000000004">
      <c r="A941" s="3">
        <v>40</v>
      </c>
      <c r="B941" s="163">
        <v>897</v>
      </c>
      <c r="C941" s="5" t="s">
        <v>1492</v>
      </c>
      <c r="D941" s="34" t="s">
        <v>1532</v>
      </c>
      <c r="E941" s="21" t="s">
        <v>1533</v>
      </c>
      <c r="F941" s="5" t="s">
        <v>1579</v>
      </c>
      <c r="G941" s="454"/>
      <c r="H941" s="178">
        <f t="shared" si="35"/>
        <v>816</v>
      </c>
      <c r="I941" s="203" t="s">
        <v>2832</v>
      </c>
      <c r="J941" s="86">
        <v>1</v>
      </c>
      <c r="K941" s="23" t="s">
        <v>1583</v>
      </c>
      <c r="L941" s="7" t="s">
        <v>1537</v>
      </c>
      <c r="W941" s="182">
        <v>1</v>
      </c>
    </row>
    <row r="942" spans="1:23" ht="61.8" thickBot="1" x14ac:dyDescent="0.55000000000000004">
      <c r="A942" s="3">
        <v>41</v>
      </c>
      <c r="B942" s="163">
        <v>898</v>
      </c>
      <c r="C942" s="5" t="s">
        <v>1492</v>
      </c>
      <c r="D942" s="34" t="s">
        <v>1532</v>
      </c>
      <c r="E942" s="21" t="s">
        <v>1533</v>
      </c>
      <c r="F942" s="5" t="s">
        <v>1579</v>
      </c>
      <c r="G942" s="454"/>
      <c r="H942" s="178">
        <f t="shared" si="35"/>
        <v>817</v>
      </c>
      <c r="I942" s="203" t="s">
        <v>2833</v>
      </c>
      <c r="J942" s="86">
        <v>1</v>
      </c>
      <c r="K942" s="23" t="s">
        <v>1584</v>
      </c>
      <c r="L942" s="7" t="s">
        <v>1537</v>
      </c>
      <c r="W942" s="182">
        <v>1</v>
      </c>
    </row>
    <row r="943" spans="1:23" ht="41.4" thickBot="1" x14ac:dyDescent="0.55000000000000004">
      <c r="A943" s="3">
        <v>42</v>
      </c>
      <c r="B943" s="163">
        <v>899</v>
      </c>
      <c r="C943" s="5" t="s">
        <v>1492</v>
      </c>
      <c r="D943" s="34" t="s">
        <v>1532</v>
      </c>
      <c r="E943" s="21" t="s">
        <v>1533</v>
      </c>
      <c r="F943" s="5" t="s">
        <v>1579</v>
      </c>
      <c r="G943" s="455"/>
      <c r="H943" s="178">
        <f t="shared" si="35"/>
        <v>818</v>
      </c>
      <c r="I943" s="203" t="s">
        <v>2834</v>
      </c>
      <c r="J943" s="86">
        <v>1</v>
      </c>
      <c r="K943" s="23" t="s">
        <v>1585</v>
      </c>
      <c r="L943" s="7" t="s">
        <v>1537</v>
      </c>
      <c r="W943" s="182">
        <v>1</v>
      </c>
    </row>
    <row r="944" spans="1:23" ht="41.4" thickBot="1" x14ac:dyDescent="0.55000000000000004">
      <c r="A944" s="3">
        <v>43</v>
      </c>
      <c r="B944" s="163">
        <v>900</v>
      </c>
      <c r="C944" s="5" t="s">
        <v>1492</v>
      </c>
      <c r="D944" s="34" t="s">
        <v>1532</v>
      </c>
      <c r="E944" s="21" t="s">
        <v>1533</v>
      </c>
      <c r="F944" s="21" t="s">
        <v>1586</v>
      </c>
      <c r="G944" s="453" t="s">
        <v>1587</v>
      </c>
      <c r="H944" s="178">
        <f t="shared" si="35"/>
        <v>819</v>
      </c>
      <c r="I944" s="203" t="s">
        <v>2835</v>
      </c>
      <c r="J944" s="86">
        <v>1</v>
      </c>
      <c r="K944" s="23" t="s">
        <v>1588</v>
      </c>
      <c r="L944" s="7" t="s">
        <v>1537</v>
      </c>
      <c r="W944" s="182">
        <v>1</v>
      </c>
    </row>
    <row r="945" spans="1:24" ht="41.4" thickBot="1" x14ac:dyDescent="0.55000000000000004">
      <c r="A945" s="3">
        <v>44</v>
      </c>
      <c r="B945" s="163">
        <v>901</v>
      </c>
      <c r="C945" s="5" t="s">
        <v>1492</v>
      </c>
      <c r="D945" s="34" t="s">
        <v>1532</v>
      </c>
      <c r="E945" s="21" t="s">
        <v>1533</v>
      </c>
      <c r="F945" s="21" t="s">
        <v>1586</v>
      </c>
      <c r="G945" s="454"/>
      <c r="H945" s="178">
        <f t="shared" si="35"/>
        <v>820</v>
      </c>
      <c r="I945" s="203" t="s">
        <v>2836</v>
      </c>
      <c r="J945" s="86">
        <v>1</v>
      </c>
      <c r="K945" s="23" t="s">
        <v>1589</v>
      </c>
      <c r="L945" s="7" t="s">
        <v>1537</v>
      </c>
      <c r="W945" s="182">
        <v>1</v>
      </c>
    </row>
    <row r="946" spans="1:24" ht="61.8" thickBot="1" x14ac:dyDescent="0.55000000000000004">
      <c r="A946" s="3">
        <v>45</v>
      </c>
      <c r="B946" s="163">
        <v>902</v>
      </c>
      <c r="C946" s="5" t="s">
        <v>1492</v>
      </c>
      <c r="D946" s="34" t="s">
        <v>1532</v>
      </c>
      <c r="E946" s="21" t="s">
        <v>1533</v>
      </c>
      <c r="F946" s="21" t="s">
        <v>1586</v>
      </c>
      <c r="G946" s="454"/>
      <c r="H946" s="178">
        <f t="shared" si="35"/>
        <v>821</v>
      </c>
      <c r="I946" s="203" t="s">
        <v>2837</v>
      </c>
      <c r="J946" s="86">
        <v>20</v>
      </c>
      <c r="K946" s="23" t="s">
        <v>1590</v>
      </c>
      <c r="L946" s="7" t="s">
        <v>1537</v>
      </c>
      <c r="W946" s="182">
        <v>1</v>
      </c>
    </row>
    <row r="947" spans="1:24" ht="26.4" thickBot="1" x14ac:dyDescent="0.55000000000000004">
      <c r="A947" s="3">
        <v>46</v>
      </c>
      <c r="B947" s="163">
        <v>903</v>
      </c>
      <c r="C947" s="5" t="s">
        <v>1492</v>
      </c>
      <c r="D947" s="34" t="s">
        <v>1532</v>
      </c>
      <c r="E947" s="21" t="s">
        <v>1533</v>
      </c>
      <c r="F947" s="21" t="s">
        <v>1586</v>
      </c>
      <c r="G947" s="454"/>
      <c r="H947" s="178">
        <f t="shared" si="35"/>
        <v>822</v>
      </c>
      <c r="I947" s="203" t="s">
        <v>2838</v>
      </c>
      <c r="J947" s="85">
        <v>1</v>
      </c>
      <c r="K947" s="23" t="s">
        <v>1591</v>
      </c>
      <c r="L947" s="7" t="s">
        <v>1537</v>
      </c>
      <c r="W947" s="182">
        <v>1</v>
      </c>
    </row>
    <row r="948" spans="1:24" ht="41.4" thickBot="1" x14ac:dyDescent="0.55000000000000004">
      <c r="A948" s="3">
        <v>47</v>
      </c>
      <c r="B948" s="163">
        <v>904</v>
      </c>
      <c r="C948" s="5" t="s">
        <v>1492</v>
      </c>
      <c r="D948" s="34" t="s">
        <v>1532</v>
      </c>
      <c r="E948" s="21" t="s">
        <v>1533</v>
      </c>
      <c r="F948" s="21" t="s">
        <v>1586</v>
      </c>
      <c r="G948" s="454"/>
      <c r="H948" s="178">
        <f t="shared" si="35"/>
        <v>823</v>
      </c>
      <c r="I948" s="203" t="s">
        <v>2839</v>
      </c>
      <c r="J948" s="86">
        <v>200</v>
      </c>
      <c r="K948" s="23" t="s">
        <v>1592</v>
      </c>
      <c r="L948" s="7" t="s">
        <v>1537</v>
      </c>
      <c r="W948" s="182">
        <v>1</v>
      </c>
    </row>
    <row r="949" spans="1:24" ht="61.8" thickBot="1" x14ac:dyDescent="0.55000000000000004">
      <c r="A949" s="3">
        <v>48</v>
      </c>
      <c r="B949" s="163">
        <v>905</v>
      </c>
      <c r="C949" s="5" t="s">
        <v>1492</v>
      </c>
      <c r="D949" s="34" t="s">
        <v>1532</v>
      </c>
      <c r="E949" s="21" t="s">
        <v>1533</v>
      </c>
      <c r="F949" s="21" t="s">
        <v>1586</v>
      </c>
      <c r="G949" s="455"/>
      <c r="H949" s="178">
        <f t="shared" si="35"/>
        <v>824</v>
      </c>
      <c r="I949" s="203" t="s">
        <v>2840</v>
      </c>
      <c r="J949" s="86">
        <v>100</v>
      </c>
      <c r="K949" s="23" t="s">
        <v>1593</v>
      </c>
      <c r="L949" s="7" t="s">
        <v>1537</v>
      </c>
      <c r="W949" s="182">
        <v>1</v>
      </c>
    </row>
    <row r="950" spans="1:24" ht="26.4" thickBot="1" x14ac:dyDescent="0.55000000000000004">
      <c r="B950" s="163">
        <v>906</v>
      </c>
      <c r="G950" s="13" t="s">
        <v>1594</v>
      </c>
      <c r="H950" s="14"/>
      <c r="I950" s="14"/>
      <c r="J950" s="14"/>
      <c r="K950" s="46"/>
      <c r="M950" s="168"/>
      <c r="N950" s="168"/>
      <c r="O950" s="168"/>
      <c r="P950" s="168"/>
      <c r="Q950" s="169">
        <v>2</v>
      </c>
      <c r="R950" s="170" t="s">
        <v>2012</v>
      </c>
      <c r="S950" s="171">
        <f>SUM(S951:S966)</f>
        <v>6</v>
      </c>
      <c r="T950" s="170" t="s">
        <v>2013</v>
      </c>
      <c r="U950" s="171">
        <v>5</v>
      </c>
      <c r="V950" s="170" t="s">
        <v>2014</v>
      </c>
      <c r="W950" s="184">
        <f>SUM(W951:W966)/2</f>
        <v>14</v>
      </c>
      <c r="X950" s="170" t="s">
        <v>2015</v>
      </c>
    </row>
    <row r="951" spans="1:24" ht="26.4" thickBot="1" x14ac:dyDescent="0.55000000000000004">
      <c r="B951" s="163">
        <v>907</v>
      </c>
      <c r="C951" s="5" t="s">
        <v>1492</v>
      </c>
      <c r="D951" s="20" t="s">
        <v>1595</v>
      </c>
      <c r="E951" s="21" t="s">
        <v>1596</v>
      </c>
      <c r="F951" s="21" t="s">
        <v>1597</v>
      </c>
      <c r="G951" s="26" t="s">
        <v>1598</v>
      </c>
      <c r="H951" s="33"/>
      <c r="I951" s="28"/>
      <c r="J951" s="29"/>
      <c r="K951" s="30"/>
      <c r="M951" s="173"/>
      <c r="N951" s="173"/>
      <c r="O951" s="173"/>
      <c r="P951" s="173"/>
      <c r="Q951" s="174"/>
      <c r="R951" s="175"/>
      <c r="S951" s="176">
        <v>3</v>
      </c>
      <c r="T951" s="175" t="s">
        <v>2013</v>
      </c>
      <c r="U951" s="176"/>
      <c r="V951" s="175"/>
      <c r="W951" s="177">
        <f>SUM(W952:W959)</f>
        <v>8</v>
      </c>
      <c r="X951" s="175" t="s">
        <v>2015</v>
      </c>
    </row>
    <row r="952" spans="1:24" ht="61.8" thickBot="1" x14ac:dyDescent="0.55000000000000004">
      <c r="B952" s="163">
        <v>908</v>
      </c>
      <c r="C952" s="5" t="s">
        <v>1492</v>
      </c>
      <c r="D952" s="20" t="s">
        <v>1595</v>
      </c>
      <c r="E952" s="21" t="s">
        <v>1596</v>
      </c>
      <c r="F952" s="21" t="s">
        <v>1597</v>
      </c>
      <c r="G952" s="453" t="s">
        <v>1599</v>
      </c>
      <c r="H952" s="178">
        <f>+H949+1</f>
        <v>825</v>
      </c>
      <c r="I952" s="204" t="s">
        <v>2841</v>
      </c>
      <c r="J952" s="65">
        <v>100</v>
      </c>
      <c r="K952" s="95" t="s">
        <v>1600</v>
      </c>
      <c r="L952" s="7" t="s">
        <v>1601</v>
      </c>
      <c r="W952" s="182">
        <v>1</v>
      </c>
    </row>
    <row r="953" spans="1:24" ht="70.2" customHeight="1" thickBot="1" x14ac:dyDescent="0.55000000000000004">
      <c r="B953" s="163">
        <v>909</v>
      </c>
      <c r="C953" s="5" t="s">
        <v>1492</v>
      </c>
      <c r="D953" s="20" t="s">
        <v>1595</v>
      </c>
      <c r="E953" s="21" t="s">
        <v>1596</v>
      </c>
      <c r="F953" s="21" t="s">
        <v>1597</v>
      </c>
      <c r="G953" s="454"/>
      <c r="H953" s="178">
        <f t="shared" ref="H953:H959" si="36">+H952+1</f>
        <v>826</v>
      </c>
      <c r="I953" s="179" t="s">
        <v>2842</v>
      </c>
      <c r="J953" s="22">
        <v>100</v>
      </c>
      <c r="K953" s="45" t="s">
        <v>1602</v>
      </c>
      <c r="L953" s="7" t="s">
        <v>1601</v>
      </c>
      <c r="W953" s="182">
        <v>1</v>
      </c>
    </row>
    <row r="954" spans="1:24" ht="67.95" customHeight="1" thickBot="1" x14ac:dyDescent="0.55000000000000004">
      <c r="B954" s="163">
        <v>910</v>
      </c>
      <c r="C954" s="5" t="s">
        <v>1492</v>
      </c>
      <c r="D954" s="20" t="s">
        <v>1595</v>
      </c>
      <c r="E954" s="21" t="s">
        <v>1596</v>
      </c>
      <c r="F954" s="21" t="s">
        <v>1597</v>
      </c>
      <c r="G954" s="455"/>
      <c r="H954" s="178">
        <f t="shared" si="36"/>
        <v>827</v>
      </c>
      <c r="I954" s="179" t="s">
        <v>2843</v>
      </c>
      <c r="J954" s="22">
        <v>1</v>
      </c>
      <c r="K954" s="45" t="s">
        <v>1603</v>
      </c>
      <c r="L954" s="7" t="s">
        <v>1601</v>
      </c>
      <c r="W954" s="182">
        <v>1</v>
      </c>
    </row>
    <row r="955" spans="1:24" ht="26.4" thickBot="1" x14ac:dyDescent="0.55000000000000004">
      <c r="B955" s="163">
        <v>911</v>
      </c>
      <c r="C955" s="5" t="s">
        <v>1492</v>
      </c>
      <c r="D955" s="20" t="s">
        <v>1595</v>
      </c>
      <c r="E955" s="21" t="s">
        <v>1596</v>
      </c>
      <c r="F955" s="5" t="s">
        <v>1604</v>
      </c>
      <c r="G955" s="453" t="s">
        <v>1605</v>
      </c>
      <c r="H955" s="178">
        <f t="shared" si="36"/>
        <v>828</v>
      </c>
      <c r="I955" s="179" t="s">
        <v>2844</v>
      </c>
      <c r="J955" s="22">
        <v>3</v>
      </c>
      <c r="K955" s="45" t="s">
        <v>1606</v>
      </c>
      <c r="L955" s="7" t="s">
        <v>1601</v>
      </c>
      <c r="W955" s="182">
        <v>1</v>
      </c>
    </row>
    <row r="956" spans="1:24" ht="26.4" thickBot="1" x14ac:dyDescent="0.55000000000000004">
      <c r="B956" s="163">
        <v>912</v>
      </c>
      <c r="C956" s="5" t="s">
        <v>1492</v>
      </c>
      <c r="D956" s="20" t="s">
        <v>1595</v>
      </c>
      <c r="E956" s="21" t="s">
        <v>1596</v>
      </c>
      <c r="F956" s="5" t="s">
        <v>1604</v>
      </c>
      <c r="G956" s="454"/>
      <c r="H956" s="178">
        <f t="shared" si="36"/>
        <v>829</v>
      </c>
      <c r="I956" s="179" t="s">
        <v>2845</v>
      </c>
      <c r="J956" s="22">
        <v>11</v>
      </c>
      <c r="K956" s="45" t="s">
        <v>1607</v>
      </c>
      <c r="L956" s="7" t="s">
        <v>1601</v>
      </c>
      <c r="W956" s="182">
        <v>1</v>
      </c>
    </row>
    <row r="957" spans="1:24" ht="45" customHeight="1" thickBot="1" x14ac:dyDescent="0.55000000000000004">
      <c r="B957" s="163">
        <v>913</v>
      </c>
      <c r="C957" s="5" t="s">
        <v>1492</v>
      </c>
      <c r="D957" s="20" t="s">
        <v>1595</v>
      </c>
      <c r="E957" s="21" t="s">
        <v>1596</v>
      </c>
      <c r="F957" s="5" t="s">
        <v>1604</v>
      </c>
      <c r="G957" s="454"/>
      <c r="H957" s="178">
        <f t="shared" si="36"/>
        <v>830</v>
      </c>
      <c r="I957" s="179" t="s">
        <v>2846</v>
      </c>
      <c r="J957" s="22">
        <v>5</v>
      </c>
      <c r="K957" s="45" t="s">
        <v>1608</v>
      </c>
      <c r="L957" s="7" t="s">
        <v>1601</v>
      </c>
      <c r="W957" s="182">
        <v>1</v>
      </c>
    </row>
    <row r="958" spans="1:24" ht="47.4" customHeight="1" thickBot="1" x14ac:dyDescent="0.55000000000000004">
      <c r="B958" s="163">
        <v>914</v>
      </c>
      <c r="C958" s="5" t="s">
        <v>1492</v>
      </c>
      <c r="D958" s="20" t="s">
        <v>1595</v>
      </c>
      <c r="E958" s="21" t="s">
        <v>1596</v>
      </c>
      <c r="F958" s="5" t="s">
        <v>1604</v>
      </c>
      <c r="G958" s="455"/>
      <c r="H958" s="178">
        <f t="shared" si="36"/>
        <v>831</v>
      </c>
      <c r="I958" s="179" t="s">
        <v>2847</v>
      </c>
      <c r="J958" s="22">
        <v>5</v>
      </c>
      <c r="K958" s="45" t="s">
        <v>1609</v>
      </c>
      <c r="L958" s="7" t="s">
        <v>1601</v>
      </c>
      <c r="W958" s="182">
        <v>1</v>
      </c>
    </row>
    <row r="959" spans="1:24" ht="72.599999999999994" customHeight="1" thickBot="1" x14ac:dyDescent="0.55000000000000004">
      <c r="B959" s="163">
        <v>915</v>
      </c>
      <c r="C959" s="5" t="s">
        <v>1492</v>
      </c>
      <c r="D959" s="20" t="s">
        <v>1595</v>
      </c>
      <c r="E959" s="21" t="s">
        <v>1596</v>
      </c>
      <c r="F959" s="21" t="s">
        <v>1610</v>
      </c>
      <c r="G959" s="139" t="s">
        <v>1611</v>
      </c>
      <c r="H959" s="178">
        <f t="shared" si="36"/>
        <v>832</v>
      </c>
      <c r="I959" s="179" t="s">
        <v>2848</v>
      </c>
      <c r="J959" s="22">
        <v>2</v>
      </c>
      <c r="K959" s="45" t="s">
        <v>1612</v>
      </c>
      <c r="L959" s="7" t="s">
        <v>1601</v>
      </c>
      <c r="W959" s="182">
        <v>1</v>
      </c>
    </row>
    <row r="960" spans="1:24" ht="26.4" thickBot="1" x14ac:dyDescent="0.55000000000000004">
      <c r="B960" s="163">
        <v>916</v>
      </c>
      <c r="G960" s="26" t="s">
        <v>1613</v>
      </c>
      <c r="H960" s="27"/>
      <c r="I960" s="28"/>
      <c r="J960" s="29"/>
      <c r="K960" s="30"/>
      <c r="M960" s="173"/>
      <c r="N960" s="173"/>
      <c r="O960" s="173"/>
      <c r="P960" s="173"/>
      <c r="Q960" s="174"/>
      <c r="R960" s="175"/>
      <c r="S960" s="176">
        <v>3</v>
      </c>
      <c r="T960" s="175" t="s">
        <v>2013</v>
      </c>
      <c r="U960" s="176"/>
      <c r="V960" s="175"/>
      <c r="W960" s="177">
        <f>SUM(W961:W966)</f>
        <v>6</v>
      </c>
      <c r="X960" s="175" t="s">
        <v>2015</v>
      </c>
    </row>
    <row r="961" spans="2:24" ht="61.8" thickBot="1" x14ac:dyDescent="0.55000000000000004">
      <c r="B961" s="163">
        <v>917</v>
      </c>
      <c r="C961" s="5" t="s">
        <v>1492</v>
      </c>
      <c r="D961" s="20" t="s">
        <v>1595</v>
      </c>
      <c r="E961" s="31" t="s">
        <v>1614</v>
      </c>
      <c r="F961" s="31" t="s">
        <v>1615</v>
      </c>
      <c r="G961" s="139" t="s">
        <v>1616</v>
      </c>
      <c r="H961" s="178">
        <f>+H959+1</f>
        <v>833</v>
      </c>
      <c r="I961" s="179" t="s">
        <v>2849</v>
      </c>
      <c r="J961" s="22">
        <v>4</v>
      </c>
      <c r="K961" s="45" t="s">
        <v>1617</v>
      </c>
      <c r="L961" s="7" t="s">
        <v>1601</v>
      </c>
      <c r="W961" s="182">
        <v>1</v>
      </c>
    </row>
    <row r="962" spans="2:24" ht="82.2" thickBot="1" x14ac:dyDescent="0.55000000000000004">
      <c r="B962" s="163">
        <v>918</v>
      </c>
      <c r="C962" s="5" t="s">
        <v>1492</v>
      </c>
      <c r="D962" s="20" t="s">
        <v>1595</v>
      </c>
      <c r="E962" s="31" t="s">
        <v>1614</v>
      </c>
      <c r="F962" s="5" t="s">
        <v>1618</v>
      </c>
      <c r="G962" s="453" t="s">
        <v>1619</v>
      </c>
      <c r="H962" s="178">
        <f>+H961+1</f>
        <v>834</v>
      </c>
      <c r="I962" s="179" t="s">
        <v>2850</v>
      </c>
      <c r="J962" s="22">
        <v>25</v>
      </c>
      <c r="K962" s="45" t="s">
        <v>1620</v>
      </c>
      <c r="L962" s="7" t="s">
        <v>1601</v>
      </c>
      <c r="W962" s="182">
        <v>1</v>
      </c>
    </row>
    <row r="963" spans="2:24" ht="61.8" thickBot="1" x14ac:dyDescent="0.55000000000000004">
      <c r="B963" s="163">
        <v>919</v>
      </c>
      <c r="C963" s="5" t="s">
        <v>1492</v>
      </c>
      <c r="D963" s="20" t="s">
        <v>1595</v>
      </c>
      <c r="E963" s="31" t="s">
        <v>1614</v>
      </c>
      <c r="F963" s="5" t="s">
        <v>1618</v>
      </c>
      <c r="G963" s="455"/>
      <c r="H963" s="178">
        <f>+H962+1</f>
        <v>835</v>
      </c>
      <c r="I963" s="179" t="s">
        <v>2851</v>
      </c>
      <c r="J963" s="22">
        <v>25</v>
      </c>
      <c r="K963" s="45" t="s">
        <v>1621</v>
      </c>
      <c r="L963" s="7" t="s">
        <v>1601</v>
      </c>
      <c r="W963" s="182">
        <v>1</v>
      </c>
    </row>
    <row r="964" spans="2:24" ht="26.4" thickBot="1" x14ac:dyDescent="0.55000000000000004">
      <c r="B964" s="163">
        <v>920</v>
      </c>
      <c r="C964" s="5" t="s">
        <v>1492</v>
      </c>
      <c r="D964" s="20" t="s">
        <v>1595</v>
      </c>
      <c r="E964" s="31" t="s">
        <v>1614</v>
      </c>
      <c r="F964" s="31" t="s">
        <v>1622</v>
      </c>
      <c r="G964" s="453" t="s">
        <v>1623</v>
      </c>
      <c r="H964" s="178">
        <f>+H963+1</f>
        <v>836</v>
      </c>
      <c r="I964" s="179" t="s">
        <v>2852</v>
      </c>
      <c r="J964" s="22">
        <v>1</v>
      </c>
      <c r="K964" s="45" t="s">
        <v>1624</v>
      </c>
      <c r="L964" s="7" t="s">
        <v>1601</v>
      </c>
      <c r="W964" s="182">
        <v>1</v>
      </c>
    </row>
    <row r="965" spans="2:24" ht="26.4" thickBot="1" x14ac:dyDescent="0.55000000000000004">
      <c r="B965" s="163">
        <v>921</v>
      </c>
      <c r="C965" s="5" t="s">
        <v>1492</v>
      </c>
      <c r="D965" s="20" t="s">
        <v>1595</v>
      </c>
      <c r="E965" s="31" t="s">
        <v>1614</v>
      </c>
      <c r="F965" s="31" t="s">
        <v>1622</v>
      </c>
      <c r="G965" s="454"/>
      <c r="H965" s="178">
        <f>+H964+1</f>
        <v>837</v>
      </c>
      <c r="I965" s="179" t="s">
        <v>2853</v>
      </c>
      <c r="J965" s="22">
        <v>1</v>
      </c>
      <c r="K965" s="45" t="s">
        <v>1625</v>
      </c>
      <c r="L965" s="7" t="s">
        <v>1601</v>
      </c>
      <c r="W965" s="182">
        <v>1</v>
      </c>
    </row>
    <row r="966" spans="2:24" ht="26.4" thickBot="1" x14ac:dyDescent="0.55000000000000004">
      <c r="B966" s="163">
        <v>922</v>
      </c>
      <c r="C966" s="5" t="s">
        <v>1492</v>
      </c>
      <c r="D966" s="20" t="s">
        <v>1595</v>
      </c>
      <c r="E966" s="31" t="s">
        <v>1614</v>
      </c>
      <c r="F966" s="31" t="s">
        <v>1622</v>
      </c>
      <c r="G966" s="455"/>
      <c r="H966" s="178">
        <f>+H965+1</f>
        <v>838</v>
      </c>
      <c r="I966" s="179" t="s">
        <v>2854</v>
      </c>
      <c r="J966" s="22">
        <v>1</v>
      </c>
      <c r="K966" s="45" t="s">
        <v>1626</v>
      </c>
      <c r="L966" s="7" t="s">
        <v>1601</v>
      </c>
      <c r="W966" s="182">
        <v>1</v>
      </c>
    </row>
    <row r="967" spans="2:24" x14ac:dyDescent="0.5">
      <c r="B967" s="163">
        <v>923</v>
      </c>
      <c r="G967" s="87" t="s">
        <v>1627</v>
      </c>
      <c r="H967" s="88"/>
      <c r="I967" s="89"/>
      <c r="J967" s="89"/>
      <c r="K967" s="90"/>
      <c r="M967" s="199"/>
      <c r="N967" s="199"/>
      <c r="O967" s="199">
        <v>8</v>
      </c>
      <c r="P967" s="199" t="s">
        <v>2011</v>
      </c>
      <c r="Q967" s="200">
        <f>SUM(Q968:Q1150)</f>
        <v>29</v>
      </c>
      <c r="R967" s="201" t="s">
        <v>2012</v>
      </c>
      <c r="S967" s="200">
        <f>SUM(S968:S1150)/2</f>
        <v>60</v>
      </c>
      <c r="T967" s="201" t="s">
        <v>2013</v>
      </c>
      <c r="U967" s="200">
        <f>SUM(U968:U1150)</f>
        <v>51</v>
      </c>
      <c r="V967" s="201" t="s">
        <v>2014</v>
      </c>
      <c r="W967" s="200">
        <f>SUM(W968:W1150)/3</f>
        <v>146</v>
      </c>
      <c r="X967" s="201" t="s">
        <v>2015</v>
      </c>
    </row>
    <row r="968" spans="2:24" ht="26.4" thickBot="1" x14ac:dyDescent="0.55000000000000004">
      <c r="B968" s="163">
        <v>924</v>
      </c>
      <c r="G968" s="13" t="s">
        <v>1628</v>
      </c>
      <c r="H968" s="14"/>
      <c r="I968" s="14"/>
      <c r="J968" s="14"/>
      <c r="K968" s="46"/>
      <c r="M968" s="168"/>
      <c r="N968" s="168"/>
      <c r="O968" s="168"/>
      <c r="P968" s="168"/>
      <c r="Q968" s="169">
        <v>9</v>
      </c>
      <c r="R968" s="170" t="s">
        <v>2012</v>
      </c>
      <c r="S968" s="171">
        <f>SUM(S969:S1002)</f>
        <v>15</v>
      </c>
      <c r="T968" s="170" t="s">
        <v>2013</v>
      </c>
      <c r="U968" s="171">
        <v>6</v>
      </c>
      <c r="V968" s="170" t="s">
        <v>2014</v>
      </c>
      <c r="W968" s="171">
        <f>SUM(W969:W1002)/2</f>
        <v>25</v>
      </c>
      <c r="X968" s="170" t="s">
        <v>2015</v>
      </c>
    </row>
    <row r="969" spans="2:24" ht="26.4" thickBot="1" x14ac:dyDescent="0.55000000000000004">
      <c r="B969" s="163">
        <v>925</v>
      </c>
      <c r="F969" s="96"/>
      <c r="G969" s="97" t="s">
        <v>1629</v>
      </c>
      <c r="H969" s="98"/>
      <c r="I969" s="205"/>
      <c r="J969" s="99"/>
      <c r="K969" s="100"/>
      <c r="M969" s="173"/>
      <c r="N969" s="173"/>
      <c r="O969" s="173"/>
      <c r="P969" s="173"/>
      <c r="Q969" s="174"/>
      <c r="R969" s="175"/>
      <c r="S969" s="176">
        <v>2</v>
      </c>
      <c r="T969" s="175" t="s">
        <v>2013</v>
      </c>
      <c r="U969" s="176"/>
      <c r="V969" s="175"/>
      <c r="W969" s="177">
        <f>SUM(W970:W971)</f>
        <v>2</v>
      </c>
      <c r="X969" s="175" t="s">
        <v>2015</v>
      </c>
    </row>
    <row r="970" spans="2:24" ht="41.4" thickBot="1" x14ac:dyDescent="0.55000000000000004">
      <c r="B970" s="163">
        <v>926</v>
      </c>
      <c r="C970" s="91" t="s">
        <v>1630</v>
      </c>
      <c r="D970" s="20" t="s">
        <v>1631</v>
      </c>
      <c r="E970" s="21" t="s">
        <v>1632</v>
      </c>
      <c r="F970" s="101" t="s">
        <v>1633</v>
      </c>
      <c r="G970" s="102" t="s">
        <v>1634</v>
      </c>
      <c r="H970" s="103">
        <f>+H966+1</f>
        <v>839</v>
      </c>
      <c r="I970" s="179" t="s">
        <v>2855</v>
      </c>
      <c r="J970" s="22">
        <v>2</v>
      </c>
      <c r="K970" s="23" t="s">
        <v>1635</v>
      </c>
      <c r="L970" s="7" t="s">
        <v>1636</v>
      </c>
      <c r="W970" s="182">
        <v>1</v>
      </c>
    </row>
    <row r="971" spans="2:24" ht="41.4" thickBot="1" x14ac:dyDescent="0.55000000000000004">
      <c r="B971" s="163">
        <v>927</v>
      </c>
      <c r="C971" s="91" t="s">
        <v>1630</v>
      </c>
      <c r="D971" s="20" t="s">
        <v>1631</v>
      </c>
      <c r="E971" s="21" t="s">
        <v>1632</v>
      </c>
      <c r="F971" s="104" t="s">
        <v>1637</v>
      </c>
      <c r="G971" s="105" t="s">
        <v>1638</v>
      </c>
      <c r="H971" s="178">
        <f>+H970+1</f>
        <v>840</v>
      </c>
      <c r="I971" s="179" t="s">
        <v>2856</v>
      </c>
      <c r="J971" s="22">
        <v>1</v>
      </c>
      <c r="K971" s="23" t="s">
        <v>1639</v>
      </c>
      <c r="L971" s="7" t="s">
        <v>1636</v>
      </c>
      <c r="W971" s="182">
        <v>1</v>
      </c>
    </row>
    <row r="972" spans="2:24" ht="26.4" thickBot="1" x14ac:dyDescent="0.55000000000000004">
      <c r="B972" s="163">
        <v>928</v>
      </c>
      <c r="F972" s="96"/>
      <c r="G972" s="97" t="s">
        <v>1640</v>
      </c>
      <c r="H972" s="98"/>
      <c r="I972" s="206"/>
      <c r="J972" s="106"/>
      <c r="K972" s="107"/>
      <c r="M972" s="173"/>
      <c r="N972" s="173"/>
      <c r="O972" s="173"/>
      <c r="P972" s="173"/>
      <c r="Q972" s="174"/>
      <c r="R972" s="175"/>
      <c r="S972" s="176">
        <v>1</v>
      </c>
      <c r="T972" s="175" t="s">
        <v>2013</v>
      </c>
      <c r="U972" s="176"/>
      <c r="V972" s="175"/>
      <c r="W972" s="177">
        <f>SUM(W973)</f>
        <v>1</v>
      </c>
      <c r="X972" s="175" t="s">
        <v>2015</v>
      </c>
    </row>
    <row r="973" spans="2:24" ht="61.8" thickBot="1" x14ac:dyDescent="0.55000000000000004">
      <c r="B973" s="163">
        <v>929</v>
      </c>
      <c r="C973" s="91" t="s">
        <v>1630</v>
      </c>
      <c r="D973" s="20" t="s">
        <v>1631</v>
      </c>
      <c r="E973" s="31" t="s">
        <v>1641</v>
      </c>
      <c r="F973" s="31" t="s">
        <v>1642</v>
      </c>
      <c r="G973" s="108" t="s">
        <v>1643</v>
      </c>
      <c r="H973" s="39">
        <f>+H971+1</f>
        <v>841</v>
      </c>
      <c r="I973" s="179" t="s">
        <v>2857</v>
      </c>
      <c r="J973" s="22">
        <v>1</v>
      </c>
      <c r="K973" s="23" t="s">
        <v>1644</v>
      </c>
      <c r="L973" s="7" t="s">
        <v>1636</v>
      </c>
      <c r="W973" s="182">
        <v>1</v>
      </c>
    </row>
    <row r="974" spans="2:24" ht="26.4" thickBot="1" x14ac:dyDescent="0.55000000000000004">
      <c r="B974" s="163">
        <v>930</v>
      </c>
      <c r="F974" s="96"/>
      <c r="G974" s="97" t="s">
        <v>1645</v>
      </c>
      <c r="H974" s="98"/>
      <c r="I974" s="205"/>
      <c r="J974" s="99"/>
      <c r="K974" s="100"/>
      <c r="M974" s="173"/>
      <c r="N974" s="173"/>
      <c r="O974" s="173"/>
      <c r="P974" s="173"/>
      <c r="Q974" s="174"/>
      <c r="R974" s="175"/>
      <c r="S974" s="176">
        <v>6</v>
      </c>
      <c r="T974" s="175" t="s">
        <v>2013</v>
      </c>
      <c r="U974" s="176"/>
      <c r="V974" s="175"/>
      <c r="W974" s="177">
        <f>SUM(W975:W987)</f>
        <v>13</v>
      </c>
      <c r="X974" s="175" t="s">
        <v>2015</v>
      </c>
    </row>
    <row r="975" spans="2:24" ht="41.4" thickBot="1" x14ac:dyDescent="0.55000000000000004">
      <c r="B975" s="163">
        <v>931</v>
      </c>
      <c r="C975" s="91" t="s">
        <v>1630</v>
      </c>
      <c r="D975" s="20" t="s">
        <v>1631</v>
      </c>
      <c r="E975" s="21" t="s">
        <v>1646</v>
      </c>
      <c r="F975" s="21" t="s">
        <v>1647</v>
      </c>
      <c r="G975" s="468" t="s">
        <v>1648</v>
      </c>
      <c r="H975" s="109">
        <f>+H973+1</f>
        <v>842</v>
      </c>
      <c r="I975" s="179" t="s">
        <v>2858</v>
      </c>
      <c r="J975" s="22">
        <v>10</v>
      </c>
      <c r="K975" s="141" t="s">
        <v>1649</v>
      </c>
      <c r="L975" s="7" t="s">
        <v>1636</v>
      </c>
      <c r="W975" s="182">
        <v>1</v>
      </c>
    </row>
    <row r="976" spans="2:24" ht="41.4" thickBot="1" x14ac:dyDescent="0.55000000000000004">
      <c r="B976" s="163">
        <v>932</v>
      </c>
      <c r="C976" s="91" t="s">
        <v>1630</v>
      </c>
      <c r="D976" s="20" t="s">
        <v>1631</v>
      </c>
      <c r="E976" s="21" t="s">
        <v>1646</v>
      </c>
      <c r="F976" s="21" t="s">
        <v>1647</v>
      </c>
      <c r="G976" s="460"/>
      <c r="H976" s="178">
        <f t="shared" ref="H976:H987" si="37">+H975+1</f>
        <v>843</v>
      </c>
      <c r="I976" s="179" t="s">
        <v>2859</v>
      </c>
      <c r="J976" s="22">
        <v>5</v>
      </c>
      <c r="K976" s="141" t="s">
        <v>1650</v>
      </c>
      <c r="L976" s="7" t="s">
        <v>1636</v>
      </c>
      <c r="W976" s="182">
        <v>1</v>
      </c>
    </row>
    <row r="977" spans="2:24" ht="41.4" thickBot="1" x14ac:dyDescent="0.55000000000000004">
      <c r="B977" s="163">
        <v>933</v>
      </c>
      <c r="C977" s="91" t="s">
        <v>1630</v>
      </c>
      <c r="D977" s="20" t="s">
        <v>1631</v>
      </c>
      <c r="E977" s="21" t="s">
        <v>1646</v>
      </c>
      <c r="F977" s="21" t="s">
        <v>1647</v>
      </c>
      <c r="G977" s="460"/>
      <c r="H977" s="178">
        <f t="shared" si="37"/>
        <v>844</v>
      </c>
      <c r="I977" s="179" t="s">
        <v>2860</v>
      </c>
      <c r="J977" s="22">
        <v>4</v>
      </c>
      <c r="K977" s="141" t="s">
        <v>1651</v>
      </c>
      <c r="L977" s="7" t="s">
        <v>1636</v>
      </c>
      <c r="W977" s="182">
        <v>1</v>
      </c>
    </row>
    <row r="978" spans="2:24" ht="41.4" thickBot="1" x14ac:dyDescent="0.55000000000000004">
      <c r="B978" s="163">
        <v>934</v>
      </c>
      <c r="C978" s="91" t="s">
        <v>1630</v>
      </c>
      <c r="D978" s="20" t="s">
        <v>1631</v>
      </c>
      <c r="E978" s="21" t="s">
        <v>1646</v>
      </c>
      <c r="F978" s="21" t="s">
        <v>1647</v>
      </c>
      <c r="G978" s="461"/>
      <c r="H978" s="178">
        <f t="shared" si="37"/>
        <v>845</v>
      </c>
      <c r="I978" s="179" t="s">
        <v>2861</v>
      </c>
      <c r="J978" s="22">
        <v>8</v>
      </c>
      <c r="K978" s="141" t="s">
        <v>1652</v>
      </c>
      <c r="L978" s="7" t="s">
        <v>1636</v>
      </c>
      <c r="W978" s="182">
        <v>1</v>
      </c>
    </row>
    <row r="979" spans="2:24" ht="26.4" thickBot="1" x14ac:dyDescent="0.55000000000000004">
      <c r="B979" s="163">
        <v>935</v>
      </c>
      <c r="C979" s="91" t="s">
        <v>1630</v>
      </c>
      <c r="D979" s="20" t="s">
        <v>1631</v>
      </c>
      <c r="E979" s="21" t="s">
        <v>1646</v>
      </c>
      <c r="F979" s="110" t="s">
        <v>1653</v>
      </c>
      <c r="G979" s="459" t="s">
        <v>1654</v>
      </c>
      <c r="H979" s="178">
        <f t="shared" si="37"/>
        <v>846</v>
      </c>
      <c r="I979" s="179" t="s">
        <v>2862</v>
      </c>
      <c r="J979" s="22">
        <v>6</v>
      </c>
      <c r="K979" s="141" t="s">
        <v>1655</v>
      </c>
      <c r="L979" s="7" t="s">
        <v>1636</v>
      </c>
      <c r="W979" s="182">
        <v>1</v>
      </c>
    </row>
    <row r="980" spans="2:24" ht="41.4" thickBot="1" x14ac:dyDescent="0.55000000000000004">
      <c r="B980" s="163">
        <v>936</v>
      </c>
      <c r="C980" s="91" t="s">
        <v>1630</v>
      </c>
      <c r="D980" s="20" t="s">
        <v>1631</v>
      </c>
      <c r="E980" s="21" t="s">
        <v>1646</v>
      </c>
      <c r="F980" s="110" t="s">
        <v>1653</v>
      </c>
      <c r="G980" s="460"/>
      <c r="H980" s="178">
        <f t="shared" si="37"/>
        <v>847</v>
      </c>
      <c r="I980" s="179" t="s">
        <v>2863</v>
      </c>
      <c r="J980" s="22">
        <v>6</v>
      </c>
      <c r="K980" s="141" t="s">
        <v>1656</v>
      </c>
      <c r="L980" s="7" t="s">
        <v>1636</v>
      </c>
      <c r="W980" s="182">
        <v>1</v>
      </c>
    </row>
    <row r="981" spans="2:24" ht="41.4" thickBot="1" x14ac:dyDescent="0.55000000000000004">
      <c r="B981" s="163">
        <v>937</v>
      </c>
      <c r="C981" s="91" t="s">
        <v>1630</v>
      </c>
      <c r="D981" s="20" t="s">
        <v>1631</v>
      </c>
      <c r="E981" s="21" t="s">
        <v>1646</v>
      </c>
      <c r="F981" s="110" t="s">
        <v>1653</v>
      </c>
      <c r="G981" s="461"/>
      <c r="H981" s="178">
        <f t="shared" si="37"/>
        <v>848</v>
      </c>
      <c r="I981" s="179" t="s">
        <v>2864</v>
      </c>
      <c r="J981" s="22">
        <v>2</v>
      </c>
      <c r="K981" s="141" t="s">
        <v>1657</v>
      </c>
      <c r="L981" s="7" t="s">
        <v>1636</v>
      </c>
      <c r="W981" s="182">
        <v>1</v>
      </c>
    </row>
    <row r="982" spans="2:24" ht="26.4" thickBot="1" x14ac:dyDescent="0.55000000000000004">
      <c r="B982" s="163">
        <v>938</v>
      </c>
      <c r="C982" s="91" t="s">
        <v>1630</v>
      </c>
      <c r="D982" s="20" t="s">
        <v>1631</v>
      </c>
      <c r="E982" s="21" t="s">
        <v>1646</v>
      </c>
      <c r="F982" s="21" t="s">
        <v>1658</v>
      </c>
      <c r="G982" s="459" t="s">
        <v>1659</v>
      </c>
      <c r="H982" s="178">
        <f t="shared" si="37"/>
        <v>849</v>
      </c>
      <c r="I982" s="179" t="s">
        <v>2865</v>
      </c>
      <c r="J982" s="22">
        <v>1500</v>
      </c>
      <c r="K982" s="108" t="s">
        <v>1660</v>
      </c>
      <c r="L982" s="7" t="s">
        <v>1636</v>
      </c>
      <c r="W982" s="182">
        <v>1</v>
      </c>
    </row>
    <row r="983" spans="2:24" ht="26.4" thickBot="1" x14ac:dyDescent="0.55000000000000004">
      <c r="B983" s="163">
        <v>939</v>
      </c>
      <c r="C983" s="91" t="s">
        <v>1630</v>
      </c>
      <c r="D983" s="20" t="s">
        <v>1631</v>
      </c>
      <c r="E983" s="21" t="s">
        <v>1646</v>
      </c>
      <c r="F983" s="21" t="s">
        <v>1658</v>
      </c>
      <c r="G983" s="460"/>
      <c r="H983" s="178">
        <f t="shared" si="37"/>
        <v>850</v>
      </c>
      <c r="I983" s="179" t="s">
        <v>2866</v>
      </c>
      <c r="J983" s="22">
        <v>1200</v>
      </c>
      <c r="K983" s="141" t="s">
        <v>1661</v>
      </c>
      <c r="L983" s="7" t="s">
        <v>1636</v>
      </c>
      <c r="W983" s="182">
        <v>1</v>
      </c>
    </row>
    <row r="984" spans="2:24" ht="41.4" thickBot="1" x14ac:dyDescent="0.55000000000000004">
      <c r="B984" s="163">
        <v>940</v>
      </c>
      <c r="C984" s="91" t="s">
        <v>1630</v>
      </c>
      <c r="D984" s="20" t="s">
        <v>1631</v>
      </c>
      <c r="E984" s="21" t="s">
        <v>1646</v>
      </c>
      <c r="F984" s="21" t="s">
        <v>1658</v>
      </c>
      <c r="G984" s="461"/>
      <c r="H984" s="178">
        <f t="shared" si="37"/>
        <v>851</v>
      </c>
      <c r="I984" s="179" t="s">
        <v>2867</v>
      </c>
      <c r="J984" s="22">
        <v>1</v>
      </c>
      <c r="K984" s="141" t="s">
        <v>1662</v>
      </c>
      <c r="L984" s="7" t="s">
        <v>1636</v>
      </c>
      <c r="W984" s="182">
        <v>1</v>
      </c>
    </row>
    <row r="985" spans="2:24" ht="26.4" thickBot="1" x14ac:dyDescent="0.55000000000000004">
      <c r="B985" s="163">
        <v>941</v>
      </c>
      <c r="C985" s="91" t="s">
        <v>1630</v>
      </c>
      <c r="D985" s="20" t="s">
        <v>1631</v>
      </c>
      <c r="E985" s="21" t="s">
        <v>1646</v>
      </c>
      <c r="F985" s="96" t="s">
        <v>1663</v>
      </c>
      <c r="G985" s="108" t="s">
        <v>1664</v>
      </c>
      <c r="H985" s="178">
        <f t="shared" si="37"/>
        <v>852</v>
      </c>
      <c r="I985" s="179" t="s">
        <v>2868</v>
      </c>
      <c r="J985" s="22">
        <v>8</v>
      </c>
      <c r="K985" s="23" t="s">
        <v>1665</v>
      </c>
      <c r="L985" s="7" t="s">
        <v>1636</v>
      </c>
      <c r="W985" s="182">
        <v>1</v>
      </c>
    </row>
    <row r="986" spans="2:24" ht="41.4" thickBot="1" x14ac:dyDescent="0.55000000000000004">
      <c r="B986" s="163"/>
      <c r="C986" s="91" t="s">
        <v>1630</v>
      </c>
      <c r="D986" s="20" t="s">
        <v>1631</v>
      </c>
      <c r="E986" s="21" t="s">
        <v>1646</v>
      </c>
      <c r="F986" s="21" t="s">
        <v>1666</v>
      </c>
      <c r="G986" s="111" t="s">
        <v>1667</v>
      </c>
      <c r="H986" s="178">
        <f t="shared" si="37"/>
        <v>853</v>
      </c>
      <c r="I986" s="179" t="s">
        <v>2869</v>
      </c>
      <c r="J986" s="65">
        <v>4</v>
      </c>
      <c r="K986" s="112" t="s">
        <v>1668</v>
      </c>
      <c r="L986" s="7" t="s">
        <v>1636</v>
      </c>
      <c r="W986" s="182">
        <v>1</v>
      </c>
    </row>
    <row r="987" spans="2:24" ht="41.4" thickBot="1" x14ac:dyDescent="0.55000000000000004">
      <c r="B987" s="163"/>
      <c r="C987" s="91" t="s">
        <v>1630</v>
      </c>
      <c r="D987" s="20" t="s">
        <v>1631</v>
      </c>
      <c r="E987" s="21" t="s">
        <v>1646</v>
      </c>
      <c r="F987" s="96" t="s">
        <v>1669</v>
      </c>
      <c r="G987" s="108" t="s">
        <v>1670</v>
      </c>
      <c r="H987" s="178">
        <f t="shared" si="37"/>
        <v>854</v>
      </c>
      <c r="I987" s="179" t="s">
        <v>2870</v>
      </c>
      <c r="J987" s="113">
        <v>1</v>
      </c>
      <c r="K987" s="114" t="s">
        <v>1671</v>
      </c>
      <c r="L987" s="7" t="s">
        <v>1636</v>
      </c>
      <c r="W987" s="182">
        <v>1</v>
      </c>
    </row>
    <row r="988" spans="2:24" ht="26.4" thickBot="1" x14ac:dyDescent="0.55000000000000004">
      <c r="B988" s="163">
        <v>942</v>
      </c>
      <c r="F988" s="96"/>
      <c r="G988" s="97" t="s">
        <v>1672</v>
      </c>
      <c r="H988" s="98"/>
      <c r="I988" s="206"/>
      <c r="J988" s="106"/>
      <c r="K988" s="107"/>
      <c r="M988" s="173"/>
      <c r="N988" s="173"/>
      <c r="O988" s="173"/>
      <c r="P988" s="173"/>
      <c r="Q988" s="174"/>
      <c r="R988" s="175"/>
      <c r="S988" s="176">
        <v>1</v>
      </c>
      <c r="T988" s="175" t="s">
        <v>2013</v>
      </c>
      <c r="U988" s="176"/>
      <c r="V988" s="175"/>
      <c r="W988" s="177">
        <f>SUM(W989:W990)</f>
        <v>2</v>
      </c>
      <c r="X988" s="175" t="s">
        <v>2015</v>
      </c>
    </row>
    <row r="989" spans="2:24" ht="41.4" customHeight="1" thickBot="1" x14ac:dyDescent="0.55000000000000004">
      <c r="B989" s="163">
        <v>943</v>
      </c>
      <c r="C989" s="91" t="s">
        <v>1630</v>
      </c>
      <c r="D989" s="20" t="s">
        <v>1631</v>
      </c>
      <c r="E989" s="31" t="s">
        <v>1673</v>
      </c>
      <c r="F989" s="31" t="s">
        <v>1674</v>
      </c>
      <c r="G989" s="462" t="s">
        <v>1675</v>
      </c>
      <c r="H989" s="109">
        <f>+H987+1</f>
        <v>855</v>
      </c>
      <c r="I989" s="179" t="s">
        <v>2871</v>
      </c>
      <c r="J989" s="47">
        <v>8</v>
      </c>
      <c r="K989" s="35" t="s">
        <v>1676</v>
      </c>
      <c r="L989" s="7" t="s">
        <v>1636</v>
      </c>
      <c r="W989" s="182">
        <v>1</v>
      </c>
    </row>
    <row r="990" spans="2:24" ht="26.4" thickBot="1" x14ac:dyDescent="0.55000000000000004">
      <c r="B990" s="163"/>
      <c r="C990" s="91"/>
      <c r="D990" s="20"/>
      <c r="E990" s="31"/>
      <c r="F990" s="31"/>
      <c r="G990" s="463"/>
      <c r="H990" s="178">
        <f>+H989+1</f>
        <v>856</v>
      </c>
      <c r="I990" s="179" t="s">
        <v>2872</v>
      </c>
      <c r="J990" s="115">
        <v>8</v>
      </c>
      <c r="K990" s="116" t="s">
        <v>1677</v>
      </c>
      <c r="L990" s="7" t="s">
        <v>1636</v>
      </c>
      <c r="W990" s="182">
        <v>1</v>
      </c>
    </row>
    <row r="991" spans="2:24" ht="26.4" thickBot="1" x14ac:dyDescent="0.55000000000000004">
      <c r="B991" s="163">
        <v>944</v>
      </c>
      <c r="F991" s="96"/>
      <c r="G991" s="117" t="s">
        <v>1678</v>
      </c>
      <c r="H991" s="118"/>
      <c r="I991" s="119"/>
      <c r="J991" s="119"/>
      <c r="K991" s="120"/>
      <c r="M991" s="173"/>
      <c r="N991" s="173"/>
      <c r="O991" s="173"/>
      <c r="P991" s="173"/>
      <c r="Q991" s="174"/>
      <c r="R991" s="175"/>
      <c r="S991" s="176">
        <v>1</v>
      </c>
      <c r="T991" s="175" t="s">
        <v>2013</v>
      </c>
      <c r="U991" s="176"/>
      <c r="V991" s="175"/>
      <c r="W991" s="177">
        <f>SUM(W992:W993)</f>
        <v>2</v>
      </c>
      <c r="X991" s="175" t="s">
        <v>2015</v>
      </c>
    </row>
    <row r="992" spans="2:24" ht="41.4" customHeight="1" thickBot="1" x14ac:dyDescent="0.55000000000000004">
      <c r="B992" s="163">
        <v>945</v>
      </c>
      <c r="C992" s="91" t="s">
        <v>1630</v>
      </c>
      <c r="D992" s="20" t="s">
        <v>1631</v>
      </c>
      <c r="E992" s="21" t="s">
        <v>1679</v>
      </c>
      <c r="F992" s="21" t="s">
        <v>1680</v>
      </c>
      <c r="G992" s="464" t="s">
        <v>1681</v>
      </c>
      <c r="H992" s="109">
        <f>+H990+1</f>
        <v>857</v>
      </c>
      <c r="I992" s="179" t="s">
        <v>2873</v>
      </c>
      <c r="J992" s="22">
        <v>400</v>
      </c>
      <c r="K992" s="23" t="s">
        <v>1682</v>
      </c>
      <c r="L992" s="7" t="s">
        <v>1636</v>
      </c>
      <c r="W992" s="182">
        <v>1</v>
      </c>
    </row>
    <row r="993" spans="2:24" ht="26.4" thickBot="1" x14ac:dyDescent="0.55000000000000004">
      <c r="B993" s="163">
        <v>946</v>
      </c>
      <c r="C993" s="91" t="s">
        <v>1630</v>
      </c>
      <c r="D993" s="20" t="s">
        <v>1631</v>
      </c>
      <c r="E993" s="21" t="s">
        <v>1679</v>
      </c>
      <c r="F993" s="21" t="s">
        <v>1680</v>
      </c>
      <c r="G993" s="465"/>
      <c r="H993" s="178">
        <f>+H992+1</f>
        <v>858</v>
      </c>
      <c r="I993" s="179" t="s">
        <v>2874</v>
      </c>
      <c r="J993" s="22">
        <v>1</v>
      </c>
      <c r="K993" s="23" t="s">
        <v>1683</v>
      </c>
      <c r="L993" s="7" t="s">
        <v>1636</v>
      </c>
      <c r="W993" s="182">
        <v>1</v>
      </c>
    </row>
    <row r="994" spans="2:24" ht="26.4" thickBot="1" x14ac:dyDescent="0.55000000000000004">
      <c r="B994" s="163">
        <v>947</v>
      </c>
      <c r="F994" s="96"/>
      <c r="G994" s="117" t="s">
        <v>1684</v>
      </c>
      <c r="H994" s="121"/>
      <c r="I994" s="119"/>
      <c r="J994" s="119"/>
      <c r="K994" s="120"/>
      <c r="M994" s="173"/>
      <c r="N994" s="173"/>
      <c r="O994" s="173"/>
      <c r="P994" s="173"/>
      <c r="Q994" s="174"/>
      <c r="R994" s="175"/>
      <c r="S994" s="176">
        <v>1</v>
      </c>
      <c r="T994" s="175" t="s">
        <v>2013</v>
      </c>
      <c r="U994" s="176"/>
      <c r="V994" s="175"/>
      <c r="W994" s="177">
        <f>SUM(W995)</f>
        <v>1</v>
      </c>
      <c r="X994" s="175" t="s">
        <v>2015</v>
      </c>
    </row>
    <row r="995" spans="2:24" ht="41.4" thickBot="1" x14ac:dyDescent="0.55000000000000004">
      <c r="B995" s="163">
        <v>948</v>
      </c>
      <c r="C995" s="91" t="s">
        <v>1630</v>
      </c>
      <c r="D995" s="20" t="s">
        <v>1631</v>
      </c>
      <c r="E995" s="31" t="s">
        <v>1685</v>
      </c>
      <c r="F995" s="31" t="s">
        <v>1686</v>
      </c>
      <c r="G995" s="144" t="s">
        <v>1687</v>
      </c>
      <c r="H995" s="39">
        <f>+H993+1</f>
        <v>859</v>
      </c>
      <c r="I995" s="179" t="s">
        <v>2875</v>
      </c>
      <c r="J995" s="22">
        <v>14</v>
      </c>
      <c r="K995" s="23" t="s">
        <v>1688</v>
      </c>
      <c r="L995" s="7" t="s">
        <v>1636</v>
      </c>
      <c r="W995" s="182">
        <v>1</v>
      </c>
    </row>
    <row r="996" spans="2:24" ht="26.4" thickBot="1" x14ac:dyDescent="0.55000000000000004">
      <c r="B996" s="163">
        <v>949</v>
      </c>
      <c r="F996" s="96"/>
      <c r="G996" s="117" t="s">
        <v>1689</v>
      </c>
      <c r="H996" s="121"/>
      <c r="I996" s="119"/>
      <c r="J996" s="119"/>
      <c r="K996" s="120"/>
      <c r="M996" s="173"/>
      <c r="N996" s="173"/>
      <c r="O996" s="173"/>
      <c r="P996" s="173"/>
      <c r="Q996" s="174"/>
      <c r="R996" s="175"/>
      <c r="S996" s="176">
        <v>1</v>
      </c>
      <c r="T996" s="175" t="s">
        <v>2013</v>
      </c>
      <c r="U996" s="176"/>
      <c r="V996" s="175"/>
      <c r="W996" s="177">
        <f>SUM(W997)</f>
        <v>1</v>
      </c>
      <c r="X996" s="175" t="s">
        <v>2015</v>
      </c>
    </row>
    <row r="997" spans="2:24" ht="41.4" thickBot="1" x14ac:dyDescent="0.55000000000000004">
      <c r="B997" s="163">
        <v>950</v>
      </c>
      <c r="C997" s="91" t="s">
        <v>1630</v>
      </c>
      <c r="D997" s="20" t="s">
        <v>1631</v>
      </c>
      <c r="E997" s="21" t="s">
        <v>1690</v>
      </c>
      <c r="F997" s="21" t="s">
        <v>1691</v>
      </c>
      <c r="G997" s="144" t="s">
        <v>1692</v>
      </c>
      <c r="H997" s="39">
        <f>+H995+1</f>
        <v>860</v>
      </c>
      <c r="I997" s="179" t="s">
        <v>2876</v>
      </c>
      <c r="J997" s="22">
        <v>1</v>
      </c>
      <c r="K997" s="45" t="s">
        <v>1693</v>
      </c>
      <c r="L997" s="7" t="s">
        <v>1636</v>
      </c>
      <c r="W997" s="182">
        <v>1</v>
      </c>
    </row>
    <row r="998" spans="2:24" ht="26.4" thickBot="1" x14ac:dyDescent="0.55000000000000004">
      <c r="B998" s="163">
        <v>951</v>
      </c>
      <c r="F998" s="96"/>
      <c r="G998" s="122" t="s">
        <v>1694</v>
      </c>
      <c r="H998" s="121"/>
      <c r="I998" s="119"/>
      <c r="J998" s="119"/>
      <c r="K998" s="100"/>
      <c r="M998" s="173"/>
      <c r="N998" s="173"/>
      <c r="O998" s="173"/>
      <c r="P998" s="173"/>
      <c r="Q998" s="174"/>
      <c r="R998" s="175"/>
      <c r="S998" s="176">
        <v>1</v>
      </c>
      <c r="T998" s="175" t="s">
        <v>2013</v>
      </c>
      <c r="U998" s="176"/>
      <c r="V998" s="175"/>
      <c r="W998" s="177">
        <f>SUM(W999:W1000)</f>
        <v>2</v>
      </c>
      <c r="X998" s="175" t="s">
        <v>2015</v>
      </c>
    </row>
    <row r="999" spans="2:24" ht="41.4" thickBot="1" x14ac:dyDescent="0.55000000000000004">
      <c r="B999" s="163">
        <v>952</v>
      </c>
      <c r="C999" s="91" t="s">
        <v>1630</v>
      </c>
      <c r="D999" s="20" t="s">
        <v>1631</v>
      </c>
      <c r="E999" s="31" t="s">
        <v>1695</v>
      </c>
      <c r="F999" s="31" t="s">
        <v>1696</v>
      </c>
      <c r="G999" s="466" t="s">
        <v>1697</v>
      </c>
      <c r="H999" s="109">
        <f>+H997+1</f>
        <v>861</v>
      </c>
      <c r="I999" s="179" t="s">
        <v>2877</v>
      </c>
      <c r="J999" s="22">
        <v>10</v>
      </c>
      <c r="K999" s="23" t="s">
        <v>1698</v>
      </c>
      <c r="L999" s="7" t="s">
        <v>1636</v>
      </c>
      <c r="W999" s="182">
        <v>1</v>
      </c>
    </row>
    <row r="1000" spans="2:24" ht="26.4" thickBot="1" x14ac:dyDescent="0.55000000000000004">
      <c r="B1000" s="163">
        <v>953</v>
      </c>
      <c r="C1000" s="91" t="s">
        <v>1630</v>
      </c>
      <c r="D1000" s="20" t="s">
        <v>1631</v>
      </c>
      <c r="E1000" s="31" t="s">
        <v>1695</v>
      </c>
      <c r="F1000" s="31" t="s">
        <v>1696</v>
      </c>
      <c r="G1000" s="467"/>
      <c r="H1000" s="178">
        <f>+H999+1</f>
        <v>862</v>
      </c>
      <c r="I1000" s="179" t="s">
        <v>2878</v>
      </c>
      <c r="J1000" s="22">
        <v>10</v>
      </c>
      <c r="K1000" s="23" t="s">
        <v>1699</v>
      </c>
      <c r="L1000" s="7" t="s">
        <v>1636</v>
      </c>
      <c r="W1000" s="182">
        <v>1</v>
      </c>
    </row>
    <row r="1001" spans="2:24" ht="26.4" thickBot="1" x14ac:dyDescent="0.55000000000000004">
      <c r="B1001" s="163">
        <v>954</v>
      </c>
      <c r="F1001" s="96"/>
      <c r="G1001" s="117" t="s">
        <v>1700</v>
      </c>
      <c r="H1001" s="118"/>
      <c r="I1001" s="119"/>
      <c r="J1001" s="119"/>
      <c r="K1001" s="120"/>
      <c r="M1001" s="173"/>
      <c r="N1001" s="173"/>
      <c r="O1001" s="173"/>
      <c r="P1001" s="173"/>
      <c r="Q1001" s="174"/>
      <c r="R1001" s="175"/>
      <c r="S1001" s="176">
        <v>1</v>
      </c>
      <c r="T1001" s="175" t="s">
        <v>2013</v>
      </c>
      <c r="U1001" s="176"/>
      <c r="V1001" s="175"/>
      <c r="W1001" s="177">
        <f>SUM(W1002)</f>
        <v>1</v>
      </c>
      <c r="X1001" s="175" t="s">
        <v>2015</v>
      </c>
    </row>
    <row r="1002" spans="2:24" ht="61.8" thickBot="1" x14ac:dyDescent="0.55000000000000004">
      <c r="B1002" s="163">
        <v>955</v>
      </c>
      <c r="C1002" s="91" t="s">
        <v>1630</v>
      </c>
      <c r="D1002" s="20" t="s">
        <v>1631</v>
      </c>
      <c r="E1002" s="21" t="s">
        <v>1701</v>
      </c>
      <c r="F1002" s="21" t="s">
        <v>1702</v>
      </c>
      <c r="G1002" s="144" t="s">
        <v>1703</v>
      </c>
      <c r="H1002" s="39">
        <f>+H1000+1</f>
        <v>863</v>
      </c>
      <c r="I1002" s="179" t="s">
        <v>2879</v>
      </c>
      <c r="J1002" s="22">
        <v>1</v>
      </c>
      <c r="K1002" s="23" t="s">
        <v>1704</v>
      </c>
      <c r="L1002" s="7" t="s">
        <v>1636</v>
      </c>
      <c r="W1002" s="182">
        <v>1</v>
      </c>
    </row>
    <row r="1003" spans="2:24" ht="26.4" thickBot="1" x14ac:dyDescent="0.55000000000000004">
      <c r="B1003" s="163">
        <v>956</v>
      </c>
      <c r="G1003" s="13" t="s">
        <v>1705</v>
      </c>
      <c r="H1003" s="14"/>
      <c r="I1003" s="14"/>
      <c r="J1003" s="14"/>
      <c r="K1003" s="46"/>
      <c r="M1003" s="168"/>
      <c r="N1003" s="168"/>
      <c r="O1003" s="168"/>
      <c r="P1003" s="168"/>
      <c r="Q1003" s="169">
        <v>3</v>
      </c>
      <c r="R1003" s="170" t="s">
        <v>2012</v>
      </c>
      <c r="S1003" s="171">
        <f>SUM(S1004:S1024)</f>
        <v>5</v>
      </c>
      <c r="T1003" s="170" t="s">
        <v>2013</v>
      </c>
      <c r="U1003" s="171">
        <v>10</v>
      </c>
      <c r="V1003" s="170" t="s">
        <v>2014</v>
      </c>
      <c r="W1003" s="171">
        <f>SUM(W1004:W1024)/2</f>
        <v>18</v>
      </c>
      <c r="X1003" s="170" t="s">
        <v>2015</v>
      </c>
    </row>
    <row r="1004" spans="2:24" ht="26.4" thickBot="1" x14ac:dyDescent="0.55000000000000004">
      <c r="B1004" s="163">
        <v>957</v>
      </c>
      <c r="G1004" s="117" t="s">
        <v>1706</v>
      </c>
      <c r="H1004" s="121"/>
      <c r="I1004" s="119"/>
      <c r="J1004" s="119"/>
      <c r="K1004" s="120"/>
      <c r="M1004" s="173"/>
      <c r="N1004" s="173"/>
      <c r="O1004" s="173"/>
      <c r="P1004" s="173"/>
      <c r="Q1004" s="174"/>
      <c r="R1004" s="175"/>
      <c r="S1004" s="176">
        <v>2</v>
      </c>
      <c r="T1004" s="175" t="s">
        <v>2013</v>
      </c>
      <c r="U1004" s="176"/>
      <c r="V1004" s="175"/>
      <c r="W1004" s="177">
        <f>SUM(W1005:W1011)</f>
        <v>7</v>
      </c>
      <c r="X1004" s="175" t="s">
        <v>2015</v>
      </c>
    </row>
    <row r="1005" spans="2:24" ht="26.4" thickBot="1" x14ac:dyDescent="0.55000000000000004">
      <c r="B1005" s="163">
        <v>958</v>
      </c>
      <c r="C1005" s="91" t="s">
        <v>1630</v>
      </c>
      <c r="D1005" s="123" t="s">
        <v>1707</v>
      </c>
      <c r="E1005" s="21" t="s">
        <v>1708</v>
      </c>
      <c r="F1005" s="21" t="s">
        <v>1709</v>
      </c>
      <c r="G1005" s="456" t="s">
        <v>1710</v>
      </c>
      <c r="H1005" s="178">
        <f>+H1002+1</f>
        <v>864</v>
      </c>
      <c r="I1005" s="179" t="s">
        <v>2880</v>
      </c>
      <c r="J1005" s="22">
        <v>1</v>
      </c>
      <c r="K1005" s="45" t="s">
        <v>1711</v>
      </c>
      <c r="L1005" s="7" t="s">
        <v>1712</v>
      </c>
      <c r="W1005" s="182">
        <v>1</v>
      </c>
    </row>
    <row r="1006" spans="2:24" ht="26.4" thickBot="1" x14ac:dyDescent="0.55000000000000004">
      <c r="B1006" s="163">
        <v>959</v>
      </c>
      <c r="C1006" s="91" t="s">
        <v>1630</v>
      </c>
      <c r="D1006" s="123" t="s">
        <v>1707</v>
      </c>
      <c r="E1006" s="21" t="s">
        <v>1708</v>
      </c>
      <c r="F1006" s="21" t="s">
        <v>1709</v>
      </c>
      <c r="G1006" s="457"/>
      <c r="H1006" s="178">
        <f t="shared" ref="H1006:H1011" si="38">+H1005+1</f>
        <v>865</v>
      </c>
      <c r="I1006" s="179" t="s">
        <v>2881</v>
      </c>
      <c r="J1006" s="22">
        <v>3</v>
      </c>
      <c r="K1006" s="45" t="s">
        <v>1713</v>
      </c>
      <c r="L1006" s="7" t="s">
        <v>1712</v>
      </c>
      <c r="W1006" s="182">
        <v>1</v>
      </c>
    </row>
    <row r="1007" spans="2:24" ht="41.4" thickBot="1" x14ac:dyDescent="0.55000000000000004">
      <c r="B1007" s="163">
        <v>960</v>
      </c>
      <c r="C1007" s="91" t="s">
        <v>1630</v>
      </c>
      <c r="D1007" s="123" t="s">
        <v>1707</v>
      </c>
      <c r="E1007" s="21" t="s">
        <v>1708</v>
      </c>
      <c r="F1007" s="21" t="s">
        <v>1709</v>
      </c>
      <c r="G1007" s="457"/>
      <c r="H1007" s="178">
        <f t="shared" si="38"/>
        <v>866</v>
      </c>
      <c r="I1007" s="179" t="s">
        <v>2882</v>
      </c>
      <c r="J1007" s="22">
        <v>2</v>
      </c>
      <c r="K1007" s="45" t="s">
        <v>1714</v>
      </c>
      <c r="L1007" s="7" t="s">
        <v>1712</v>
      </c>
      <c r="W1007" s="182">
        <v>1</v>
      </c>
    </row>
    <row r="1008" spans="2:24" ht="61.8" thickBot="1" x14ac:dyDescent="0.55000000000000004">
      <c r="B1008" s="163">
        <v>961</v>
      </c>
      <c r="C1008" s="91" t="s">
        <v>1630</v>
      </c>
      <c r="D1008" s="123" t="s">
        <v>1707</v>
      </c>
      <c r="E1008" s="21" t="s">
        <v>1708</v>
      </c>
      <c r="F1008" s="21" t="s">
        <v>1709</v>
      </c>
      <c r="G1008" s="457"/>
      <c r="H1008" s="178">
        <f t="shared" si="38"/>
        <v>867</v>
      </c>
      <c r="I1008" s="179" t="s">
        <v>2883</v>
      </c>
      <c r="J1008" s="22">
        <v>2</v>
      </c>
      <c r="K1008" s="45" t="s">
        <v>1715</v>
      </c>
      <c r="L1008" s="7" t="s">
        <v>1712</v>
      </c>
      <c r="W1008" s="182">
        <v>1</v>
      </c>
    </row>
    <row r="1009" spans="2:24" ht="26.4" thickBot="1" x14ac:dyDescent="0.55000000000000004">
      <c r="B1009" s="163">
        <v>962</v>
      </c>
      <c r="C1009" s="91" t="s">
        <v>1630</v>
      </c>
      <c r="D1009" s="123" t="s">
        <v>1707</v>
      </c>
      <c r="E1009" s="21" t="s">
        <v>1708</v>
      </c>
      <c r="F1009" s="21" t="s">
        <v>1709</v>
      </c>
      <c r="G1009" s="457"/>
      <c r="H1009" s="178">
        <f t="shared" si="38"/>
        <v>868</v>
      </c>
      <c r="I1009" s="179" t="s">
        <v>2884</v>
      </c>
      <c r="J1009" s="22">
        <v>2</v>
      </c>
      <c r="K1009" s="45" t="s">
        <v>1716</v>
      </c>
      <c r="L1009" s="7" t="s">
        <v>1712</v>
      </c>
      <c r="W1009" s="182">
        <v>1</v>
      </c>
    </row>
    <row r="1010" spans="2:24" ht="41.4" thickBot="1" x14ac:dyDescent="0.55000000000000004">
      <c r="B1010" s="163">
        <v>963</v>
      </c>
      <c r="C1010" s="91" t="s">
        <v>1630</v>
      </c>
      <c r="D1010" s="123" t="s">
        <v>1707</v>
      </c>
      <c r="E1010" s="21" t="s">
        <v>1708</v>
      </c>
      <c r="F1010" s="21" t="s">
        <v>1709</v>
      </c>
      <c r="G1010" s="458"/>
      <c r="H1010" s="178">
        <f t="shared" si="38"/>
        <v>869</v>
      </c>
      <c r="I1010" s="179" t="s">
        <v>2885</v>
      </c>
      <c r="J1010" s="22">
        <v>2</v>
      </c>
      <c r="K1010" s="45" t="s">
        <v>1717</v>
      </c>
      <c r="L1010" s="7" t="s">
        <v>1712</v>
      </c>
      <c r="W1010" s="182">
        <v>1</v>
      </c>
    </row>
    <row r="1011" spans="2:24" ht="41.4" thickBot="1" x14ac:dyDescent="0.55000000000000004">
      <c r="B1011" s="163">
        <v>964</v>
      </c>
      <c r="C1011" s="91" t="s">
        <v>1630</v>
      </c>
      <c r="D1011" s="123" t="s">
        <v>1707</v>
      </c>
      <c r="E1011" s="21" t="s">
        <v>1708</v>
      </c>
      <c r="F1011" s="36" t="s">
        <v>1718</v>
      </c>
      <c r="G1011" s="139" t="s">
        <v>1719</v>
      </c>
      <c r="H1011" s="178">
        <f t="shared" si="38"/>
        <v>870</v>
      </c>
      <c r="I1011" s="179" t="s">
        <v>2886</v>
      </c>
      <c r="J1011" s="22">
        <v>4</v>
      </c>
      <c r="K1011" s="45" t="s">
        <v>1720</v>
      </c>
      <c r="L1011" s="7" t="s">
        <v>1712</v>
      </c>
      <c r="W1011" s="182">
        <v>1</v>
      </c>
    </row>
    <row r="1012" spans="2:24" ht="26.4" thickBot="1" x14ac:dyDescent="0.55000000000000004">
      <c r="B1012" s="163">
        <v>965</v>
      </c>
      <c r="G1012" s="117" t="s">
        <v>1721</v>
      </c>
      <c r="H1012" s="118"/>
      <c r="I1012" s="119"/>
      <c r="J1012" s="119"/>
      <c r="K1012" s="120"/>
      <c r="M1012" s="173"/>
      <c r="N1012" s="173"/>
      <c r="O1012" s="173"/>
      <c r="P1012" s="173"/>
      <c r="Q1012" s="174"/>
      <c r="R1012" s="175"/>
      <c r="S1012" s="176">
        <v>1</v>
      </c>
      <c r="T1012" s="175" t="s">
        <v>2013</v>
      </c>
      <c r="U1012" s="176"/>
      <c r="V1012" s="175"/>
      <c r="W1012" s="177">
        <f>SUM(W1013:W1018)</f>
        <v>6</v>
      </c>
      <c r="X1012" s="175" t="s">
        <v>2015</v>
      </c>
    </row>
    <row r="1013" spans="2:24" ht="26.4" thickBot="1" x14ac:dyDescent="0.55000000000000004">
      <c r="B1013" s="163">
        <v>966</v>
      </c>
      <c r="C1013" s="91" t="s">
        <v>1630</v>
      </c>
      <c r="D1013" s="123" t="s">
        <v>1707</v>
      </c>
      <c r="E1013" s="31" t="s">
        <v>1722</v>
      </c>
      <c r="F1013" s="31" t="s">
        <v>1723</v>
      </c>
      <c r="G1013" s="453" t="s">
        <v>1724</v>
      </c>
      <c r="H1013" s="109">
        <f>+H1011+1</f>
        <v>871</v>
      </c>
      <c r="I1013" s="204" t="s">
        <v>2887</v>
      </c>
      <c r="J1013" s="65">
        <v>1</v>
      </c>
      <c r="K1013" s="95" t="s">
        <v>1725</v>
      </c>
      <c r="L1013" s="7" t="s">
        <v>1712</v>
      </c>
      <c r="W1013" s="182">
        <v>1</v>
      </c>
    </row>
    <row r="1014" spans="2:24" ht="26.4" thickBot="1" x14ac:dyDescent="0.55000000000000004">
      <c r="B1014" s="163">
        <v>967</v>
      </c>
      <c r="C1014" s="91" t="s">
        <v>1630</v>
      </c>
      <c r="D1014" s="123" t="s">
        <v>1707</v>
      </c>
      <c r="E1014" s="31" t="s">
        <v>1722</v>
      </c>
      <c r="F1014" s="31" t="s">
        <v>1723</v>
      </c>
      <c r="G1014" s="454"/>
      <c r="H1014" s="178">
        <f>+H1013+1</f>
        <v>872</v>
      </c>
      <c r="I1014" s="179" t="s">
        <v>2888</v>
      </c>
      <c r="J1014" s="22">
        <v>1</v>
      </c>
      <c r="K1014" s="45" t="s">
        <v>1726</v>
      </c>
      <c r="L1014" s="7" t="s">
        <v>1712</v>
      </c>
      <c r="W1014" s="182">
        <v>1</v>
      </c>
    </row>
    <row r="1015" spans="2:24" ht="26.4" thickBot="1" x14ac:dyDescent="0.55000000000000004">
      <c r="B1015" s="163">
        <v>968</v>
      </c>
      <c r="C1015" s="91" t="s">
        <v>1630</v>
      </c>
      <c r="D1015" s="123" t="s">
        <v>1707</v>
      </c>
      <c r="E1015" s="31" t="s">
        <v>1722</v>
      </c>
      <c r="F1015" s="31" t="s">
        <v>1723</v>
      </c>
      <c r="G1015" s="454"/>
      <c r="H1015" s="178">
        <f>+H1014+1</f>
        <v>873</v>
      </c>
      <c r="I1015" s="179" t="s">
        <v>2889</v>
      </c>
      <c r="J1015" s="22">
        <v>1</v>
      </c>
      <c r="K1015" s="45" t="s">
        <v>1727</v>
      </c>
      <c r="L1015" s="7" t="s">
        <v>1712</v>
      </c>
      <c r="W1015" s="182">
        <v>1</v>
      </c>
    </row>
    <row r="1016" spans="2:24" ht="26.4" thickBot="1" x14ac:dyDescent="0.55000000000000004">
      <c r="B1016" s="163">
        <v>969</v>
      </c>
      <c r="C1016" s="91" t="s">
        <v>1630</v>
      </c>
      <c r="D1016" s="123" t="s">
        <v>1707</v>
      </c>
      <c r="E1016" s="31" t="s">
        <v>1722</v>
      </c>
      <c r="F1016" s="31" t="s">
        <v>1723</v>
      </c>
      <c r="G1016" s="454"/>
      <c r="H1016" s="178">
        <f>+H1015+1</f>
        <v>874</v>
      </c>
      <c r="I1016" s="179" t="s">
        <v>2890</v>
      </c>
      <c r="J1016" s="22">
        <v>1</v>
      </c>
      <c r="K1016" s="45" t="s">
        <v>1728</v>
      </c>
      <c r="L1016" s="7" t="s">
        <v>1712</v>
      </c>
      <c r="W1016" s="182">
        <v>1</v>
      </c>
    </row>
    <row r="1017" spans="2:24" ht="26.4" thickBot="1" x14ac:dyDescent="0.55000000000000004">
      <c r="B1017" s="163">
        <v>970</v>
      </c>
      <c r="C1017" s="91" t="s">
        <v>1630</v>
      </c>
      <c r="D1017" s="123" t="s">
        <v>1707</v>
      </c>
      <c r="E1017" s="31" t="s">
        <v>1722</v>
      </c>
      <c r="F1017" s="31" t="s">
        <v>1723</v>
      </c>
      <c r="G1017" s="454"/>
      <c r="H1017" s="178">
        <f>+H1016+1</f>
        <v>875</v>
      </c>
      <c r="I1017" s="179" t="s">
        <v>2891</v>
      </c>
      <c r="J1017" s="22">
        <v>1</v>
      </c>
      <c r="K1017" s="45" t="s">
        <v>1729</v>
      </c>
      <c r="L1017" s="7" t="s">
        <v>1712</v>
      </c>
      <c r="W1017" s="182">
        <v>1</v>
      </c>
    </row>
    <row r="1018" spans="2:24" ht="26.4" thickBot="1" x14ac:dyDescent="0.55000000000000004">
      <c r="B1018" s="163">
        <v>971</v>
      </c>
      <c r="C1018" s="91" t="s">
        <v>1630</v>
      </c>
      <c r="D1018" s="123" t="s">
        <v>1707</v>
      </c>
      <c r="E1018" s="31" t="s">
        <v>1722</v>
      </c>
      <c r="F1018" s="31" t="s">
        <v>1723</v>
      </c>
      <c r="G1018" s="455"/>
      <c r="H1018" s="178">
        <f>+H1017+1</f>
        <v>876</v>
      </c>
      <c r="I1018" s="179" t="s">
        <v>2892</v>
      </c>
      <c r="J1018" s="22">
        <v>1</v>
      </c>
      <c r="K1018" s="45" t="s">
        <v>1730</v>
      </c>
      <c r="L1018" s="7" t="s">
        <v>1712</v>
      </c>
      <c r="W1018" s="182">
        <v>1</v>
      </c>
    </row>
    <row r="1019" spans="2:24" ht="26.4" thickBot="1" x14ac:dyDescent="0.55000000000000004">
      <c r="B1019" s="163">
        <v>972</v>
      </c>
      <c r="G1019" s="117" t="s">
        <v>1731</v>
      </c>
      <c r="H1019" s="118"/>
      <c r="I1019" s="119"/>
      <c r="J1019" s="119"/>
      <c r="K1019" s="120"/>
      <c r="M1019" s="173"/>
      <c r="N1019" s="173"/>
      <c r="O1019" s="173"/>
      <c r="P1019" s="173"/>
      <c r="Q1019" s="174"/>
      <c r="R1019" s="175"/>
      <c r="S1019" s="176">
        <v>2</v>
      </c>
      <c r="T1019" s="175" t="s">
        <v>2013</v>
      </c>
      <c r="U1019" s="176"/>
      <c r="V1019" s="175"/>
      <c r="W1019" s="177">
        <f>SUM(W1020:W1024)</f>
        <v>5</v>
      </c>
      <c r="X1019" s="175" t="s">
        <v>2015</v>
      </c>
    </row>
    <row r="1020" spans="2:24" ht="41.4" thickBot="1" x14ac:dyDescent="0.55000000000000004">
      <c r="B1020" s="163">
        <v>973</v>
      </c>
      <c r="C1020" s="91" t="s">
        <v>1630</v>
      </c>
      <c r="D1020" s="123" t="s">
        <v>1707</v>
      </c>
      <c r="E1020" s="21" t="s">
        <v>1732</v>
      </c>
      <c r="F1020" s="21" t="s">
        <v>1733</v>
      </c>
      <c r="G1020" s="453" t="s">
        <v>1734</v>
      </c>
      <c r="H1020" s="109">
        <f>+H1018+1</f>
        <v>877</v>
      </c>
      <c r="I1020" s="204" t="s">
        <v>2893</v>
      </c>
      <c r="J1020" s="65">
        <v>1</v>
      </c>
      <c r="K1020" s="95" t="s">
        <v>1735</v>
      </c>
      <c r="L1020" s="7" t="s">
        <v>1712</v>
      </c>
      <c r="W1020" s="182">
        <v>1</v>
      </c>
    </row>
    <row r="1021" spans="2:24" ht="26.4" thickBot="1" x14ac:dyDescent="0.55000000000000004">
      <c r="B1021" s="163">
        <v>974</v>
      </c>
      <c r="C1021" s="91" t="s">
        <v>1630</v>
      </c>
      <c r="D1021" s="123" t="s">
        <v>1707</v>
      </c>
      <c r="E1021" s="21" t="s">
        <v>1732</v>
      </c>
      <c r="F1021" s="21" t="s">
        <v>1733</v>
      </c>
      <c r="G1021" s="455"/>
      <c r="H1021" s="178">
        <f>+H1020+1</f>
        <v>878</v>
      </c>
      <c r="I1021" s="179" t="s">
        <v>2894</v>
      </c>
      <c r="J1021" s="22">
        <v>2</v>
      </c>
      <c r="K1021" s="45" t="s">
        <v>1736</v>
      </c>
      <c r="L1021" s="7" t="s">
        <v>1712</v>
      </c>
      <c r="W1021" s="182">
        <v>1</v>
      </c>
    </row>
    <row r="1022" spans="2:24" ht="26.4" thickBot="1" x14ac:dyDescent="0.55000000000000004">
      <c r="B1022" s="163">
        <v>975</v>
      </c>
      <c r="C1022" s="91" t="s">
        <v>1630</v>
      </c>
      <c r="D1022" s="123" t="s">
        <v>1707</v>
      </c>
      <c r="E1022" s="21" t="s">
        <v>1732</v>
      </c>
      <c r="F1022" s="36" t="s">
        <v>1737</v>
      </c>
      <c r="G1022" s="456" t="s">
        <v>1738</v>
      </c>
      <c r="H1022" s="178">
        <f>+H1021+1</f>
        <v>879</v>
      </c>
      <c r="I1022" s="179" t="s">
        <v>2895</v>
      </c>
      <c r="J1022" s="22">
        <v>8</v>
      </c>
      <c r="K1022" s="45" t="s">
        <v>1739</v>
      </c>
      <c r="L1022" s="7" t="s">
        <v>1712</v>
      </c>
      <c r="W1022" s="182">
        <v>1</v>
      </c>
    </row>
    <row r="1023" spans="2:24" ht="26.4" thickBot="1" x14ac:dyDescent="0.55000000000000004">
      <c r="B1023" s="163">
        <v>976</v>
      </c>
      <c r="C1023" s="91" t="s">
        <v>1630</v>
      </c>
      <c r="D1023" s="123" t="s">
        <v>1707</v>
      </c>
      <c r="E1023" s="21" t="s">
        <v>1732</v>
      </c>
      <c r="F1023" s="36" t="s">
        <v>1737</v>
      </c>
      <c r="G1023" s="457"/>
      <c r="H1023" s="178">
        <f>+H1022+1</f>
        <v>880</v>
      </c>
      <c r="I1023" s="179" t="s">
        <v>2896</v>
      </c>
      <c r="J1023" s="22">
        <v>15</v>
      </c>
      <c r="K1023" s="45" t="s">
        <v>1740</v>
      </c>
      <c r="L1023" s="7" t="s">
        <v>1712</v>
      </c>
      <c r="W1023" s="182">
        <v>1</v>
      </c>
    </row>
    <row r="1024" spans="2:24" ht="41.4" thickBot="1" x14ac:dyDescent="0.55000000000000004">
      <c r="B1024" s="163">
        <v>977</v>
      </c>
      <c r="C1024" s="91" t="s">
        <v>1630</v>
      </c>
      <c r="D1024" s="123" t="s">
        <v>1707</v>
      </c>
      <c r="E1024" s="21" t="s">
        <v>1732</v>
      </c>
      <c r="F1024" s="36" t="s">
        <v>1737</v>
      </c>
      <c r="G1024" s="458"/>
      <c r="H1024" s="178">
        <f>+H1023+1</f>
        <v>881</v>
      </c>
      <c r="I1024" s="179" t="s">
        <v>2897</v>
      </c>
      <c r="J1024" s="38">
        <v>1</v>
      </c>
      <c r="K1024" s="45" t="s">
        <v>1741</v>
      </c>
      <c r="L1024" s="7" t="s">
        <v>1712</v>
      </c>
      <c r="W1024" s="182">
        <v>1</v>
      </c>
    </row>
    <row r="1025" spans="1:24" ht="26.4" thickBot="1" x14ac:dyDescent="0.55000000000000004">
      <c r="B1025" s="163">
        <v>978</v>
      </c>
      <c r="G1025" s="13" t="s">
        <v>1742</v>
      </c>
      <c r="H1025" s="14"/>
      <c r="I1025" s="14"/>
      <c r="J1025" s="14"/>
      <c r="K1025" s="46"/>
      <c r="M1025" s="168"/>
      <c r="N1025" s="168"/>
      <c r="O1025" s="168"/>
      <c r="P1025" s="168"/>
      <c r="Q1025" s="169">
        <v>2</v>
      </c>
      <c r="R1025" s="170" t="s">
        <v>2012</v>
      </c>
      <c r="S1025" s="171">
        <f>SUM(S1026:S1040)</f>
        <v>5</v>
      </c>
      <c r="T1025" s="170" t="s">
        <v>2013</v>
      </c>
      <c r="U1025" s="171">
        <v>3</v>
      </c>
      <c r="V1025" s="170" t="s">
        <v>2014</v>
      </c>
      <c r="W1025" s="171">
        <f>SUM(W1026:W1040)/2</f>
        <v>13</v>
      </c>
      <c r="X1025" s="170" t="s">
        <v>2015</v>
      </c>
    </row>
    <row r="1026" spans="1:24" ht="26.4" thickBot="1" x14ac:dyDescent="0.55000000000000004">
      <c r="B1026" s="163">
        <v>979</v>
      </c>
      <c r="G1026" s="117" t="s">
        <v>1743</v>
      </c>
      <c r="H1026" s="121"/>
      <c r="I1026" s="119"/>
      <c r="J1026" s="119"/>
      <c r="K1026" s="120"/>
      <c r="M1026" s="173"/>
      <c r="N1026" s="173"/>
      <c r="O1026" s="173"/>
      <c r="P1026" s="173"/>
      <c r="Q1026" s="174"/>
      <c r="R1026" s="175"/>
      <c r="S1026" s="176">
        <v>2</v>
      </c>
      <c r="T1026" s="175" t="s">
        <v>2013</v>
      </c>
      <c r="U1026" s="176"/>
      <c r="V1026" s="175"/>
      <c r="W1026" s="177">
        <f>SUM(W1027:W1031)</f>
        <v>5</v>
      </c>
      <c r="X1026" s="175" t="s">
        <v>2015</v>
      </c>
    </row>
    <row r="1027" spans="1:24" ht="61.8" thickBot="1" x14ac:dyDescent="0.55000000000000004">
      <c r="A1027" s="3">
        <v>1</v>
      </c>
      <c r="B1027" s="163">
        <v>980</v>
      </c>
      <c r="C1027" s="91" t="s">
        <v>1630</v>
      </c>
      <c r="D1027" s="20" t="s">
        <v>1744</v>
      </c>
      <c r="E1027" s="21" t="s">
        <v>1745</v>
      </c>
      <c r="F1027" s="21" t="s">
        <v>1746</v>
      </c>
      <c r="G1027" s="453" t="s">
        <v>1747</v>
      </c>
      <c r="H1027" s="178">
        <f>+H1024+1</f>
        <v>882</v>
      </c>
      <c r="I1027" s="207" t="s">
        <v>2898</v>
      </c>
      <c r="J1027" s="65">
        <v>1</v>
      </c>
      <c r="K1027" s="95" t="s">
        <v>1748</v>
      </c>
      <c r="L1027" s="7" t="s">
        <v>1749</v>
      </c>
      <c r="W1027" s="182">
        <v>1</v>
      </c>
    </row>
    <row r="1028" spans="1:24" ht="41.4" thickBot="1" x14ac:dyDescent="0.55000000000000004">
      <c r="A1028" s="3">
        <v>2</v>
      </c>
      <c r="B1028" s="163">
        <v>981</v>
      </c>
      <c r="C1028" s="91" t="s">
        <v>1630</v>
      </c>
      <c r="D1028" s="20" t="s">
        <v>1744</v>
      </c>
      <c r="E1028" s="21" t="s">
        <v>1745</v>
      </c>
      <c r="F1028" s="21" t="s">
        <v>1746</v>
      </c>
      <c r="G1028" s="455"/>
      <c r="H1028" s="178">
        <f>+H1027+1</f>
        <v>883</v>
      </c>
      <c r="I1028" s="208" t="s">
        <v>2899</v>
      </c>
      <c r="J1028" s="22">
        <v>40</v>
      </c>
      <c r="K1028" s="45" t="s">
        <v>1750</v>
      </c>
      <c r="L1028" s="7" t="s">
        <v>1749</v>
      </c>
      <c r="W1028" s="182">
        <v>1</v>
      </c>
    </row>
    <row r="1029" spans="1:24" ht="26.4" thickBot="1" x14ac:dyDescent="0.55000000000000004">
      <c r="A1029" s="3">
        <v>3</v>
      </c>
      <c r="B1029" s="163">
        <v>982</v>
      </c>
      <c r="C1029" s="91" t="s">
        <v>1630</v>
      </c>
      <c r="D1029" s="20" t="s">
        <v>1744</v>
      </c>
      <c r="E1029" s="21" t="s">
        <v>1745</v>
      </c>
      <c r="F1029" s="36" t="s">
        <v>1751</v>
      </c>
      <c r="G1029" s="453" t="s">
        <v>1752</v>
      </c>
      <c r="H1029" s="178">
        <f>+H1028+1</f>
        <v>884</v>
      </c>
      <c r="I1029" s="207" t="s">
        <v>2900</v>
      </c>
      <c r="J1029" s="22">
        <v>1</v>
      </c>
      <c r="K1029" s="45" t="s">
        <v>1753</v>
      </c>
      <c r="L1029" s="7" t="s">
        <v>1749</v>
      </c>
      <c r="W1029" s="182">
        <v>1</v>
      </c>
    </row>
    <row r="1030" spans="1:24" ht="26.4" thickBot="1" x14ac:dyDescent="0.55000000000000004">
      <c r="A1030" s="3">
        <v>4</v>
      </c>
      <c r="B1030" s="163">
        <v>983</v>
      </c>
      <c r="C1030" s="91" t="s">
        <v>1630</v>
      </c>
      <c r="D1030" s="20" t="s">
        <v>1744</v>
      </c>
      <c r="E1030" s="21" t="s">
        <v>1745</v>
      </c>
      <c r="F1030" s="36" t="s">
        <v>1751</v>
      </c>
      <c r="G1030" s="454"/>
      <c r="H1030" s="178">
        <f>+H1029+1</f>
        <v>885</v>
      </c>
      <c r="I1030" s="208" t="s">
        <v>2901</v>
      </c>
      <c r="J1030" s="22">
        <v>1</v>
      </c>
      <c r="K1030" s="45" t="s">
        <v>1754</v>
      </c>
      <c r="L1030" s="7" t="s">
        <v>1749</v>
      </c>
      <c r="W1030" s="182">
        <v>1</v>
      </c>
    </row>
    <row r="1031" spans="1:24" ht="41.4" thickBot="1" x14ac:dyDescent="0.55000000000000004">
      <c r="A1031" s="3">
        <v>5</v>
      </c>
      <c r="B1031" s="163">
        <v>984</v>
      </c>
      <c r="C1031" s="91" t="s">
        <v>1630</v>
      </c>
      <c r="D1031" s="20" t="s">
        <v>1744</v>
      </c>
      <c r="E1031" s="21" t="s">
        <v>1745</v>
      </c>
      <c r="F1031" s="36" t="s">
        <v>1751</v>
      </c>
      <c r="G1031" s="455"/>
      <c r="H1031" s="178">
        <f>+H1030+1</f>
        <v>886</v>
      </c>
      <c r="I1031" s="207" t="s">
        <v>2902</v>
      </c>
      <c r="J1031" s="22">
        <v>4</v>
      </c>
      <c r="K1031" s="45" t="s">
        <v>1755</v>
      </c>
      <c r="L1031" s="7" t="s">
        <v>1749</v>
      </c>
      <c r="W1031" s="182">
        <v>1</v>
      </c>
    </row>
    <row r="1032" spans="1:24" ht="26.4" thickBot="1" x14ac:dyDescent="0.55000000000000004">
      <c r="B1032" s="163">
        <v>985</v>
      </c>
      <c r="G1032" s="117" t="s">
        <v>1756</v>
      </c>
      <c r="H1032" s="118"/>
      <c r="I1032" s="119"/>
      <c r="J1032" s="119"/>
      <c r="K1032" s="120"/>
      <c r="M1032" s="173"/>
      <c r="N1032" s="173"/>
      <c r="O1032" s="173"/>
      <c r="P1032" s="173"/>
      <c r="Q1032" s="174"/>
      <c r="R1032" s="175"/>
      <c r="S1032" s="176">
        <v>3</v>
      </c>
      <c r="T1032" s="175" t="s">
        <v>2013</v>
      </c>
      <c r="U1032" s="176"/>
      <c r="V1032" s="175"/>
      <c r="W1032" s="177">
        <f>SUM(W1033:W1040)</f>
        <v>8</v>
      </c>
      <c r="X1032" s="175" t="s">
        <v>2015</v>
      </c>
    </row>
    <row r="1033" spans="1:24" ht="34.200000000000003" customHeight="1" thickBot="1" x14ac:dyDescent="0.55000000000000004">
      <c r="A1033" s="3">
        <v>6</v>
      </c>
      <c r="B1033" s="163">
        <v>986</v>
      </c>
      <c r="C1033" s="91" t="s">
        <v>1630</v>
      </c>
      <c r="D1033" s="20" t="s">
        <v>1744</v>
      </c>
      <c r="E1033" s="31" t="s">
        <v>1757</v>
      </c>
      <c r="F1033" s="31" t="s">
        <v>1758</v>
      </c>
      <c r="G1033" s="453" t="s">
        <v>1759</v>
      </c>
      <c r="H1033" s="109">
        <f>+H1031+1</f>
        <v>887</v>
      </c>
      <c r="I1033" s="208" t="s">
        <v>2903</v>
      </c>
      <c r="J1033" s="65">
        <v>2500</v>
      </c>
      <c r="K1033" s="95" t="s">
        <v>1760</v>
      </c>
      <c r="L1033" s="7" t="s">
        <v>1749</v>
      </c>
      <c r="W1033" s="182">
        <v>1</v>
      </c>
    </row>
    <row r="1034" spans="1:24" ht="35.4" customHeight="1" thickBot="1" x14ac:dyDescent="0.55000000000000004">
      <c r="A1034" s="3">
        <v>7</v>
      </c>
      <c r="B1034" s="163">
        <v>987</v>
      </c>
      <c r="C1034" s="91" t="s">
        <v>1630</v>
      </c>
      <c r="D1034" s="20" t="s">
        <v>1744</v>
      </c>
      <c r="E1034" s="31" t="s">
        <v>1757</v>
      </c>
      <c r="F1034" s="31" t="s">
        <v>1758</v>
      </c>
      <c r="G1034" s="455"/>
      <c r="H1034" s="178">
        <f t="shared" ref="H1034:H1040" si="39">+H1033+1</f>
        <v>888</v>
      </c>
      <c r="I1034" s="207" t="s">
        <v>2904</v>
      </c>
      <c r="J1034" s="22">
        <v>2500</v>
      </c>
      <c r="K1034" s="45" t="s">
        <v>1761</v>
      </c>
      <c r="L1034" s="7" t="s">
        <v>1749</v>
      </c>
      <c r="W1034" s="182">
        <v>1</v>
      </c>
    </row>
    <row r="1035" spans="1:24" ht="26.4" thickBot="1" x14ac:dyDescent="0.55000000000000004">
      <c r="A1035" s="3">
        <v>8</v>
      </c>
      <c r="B1035" s="163">
        <v>988</v>
      </c>
      <c r="C1035" s="91" t="s">
        <v>1630</v>
      </c>
      <c r="D1035" s="20" t="s">
        <v>1744</v>
      </c>
      <c r="E1035" s="31" t="s">
        <v>1757</v>
      </c>
      <c r="F1035" s="36" t="s">
        <v>1762</v>
      </c>
      <c r="G1035" s="453" t="s">
        <v>1763</v>
      </c>
      <c r="H1035" s="178">
        <f t="shared" si="39"/>
        <v>889</v>
      </c>
      <c r="I1035" s="208" t="s">
        <v>2905</v>
      </c>
      <c r="J1035" s="22">
        <v>2</v>
      </c>
      <c r="K1035" s="23" t="s">
        <v>1764</v>
      </c>
      <c r="L1035" s="7" t="s">
        <v>1749</v>
      </c>
      <c r="W1035" s="182">
        <v>1</v>
      </c>
    </row>
    <row r="1036" spans="1:24" ht="41.4" thickBot="1" x14ac:dyDescent="0.55000000000000004">
      <c r="A1036" s="3">
        <v>9</v>
      </c>
      <c r="B1036" s="163">
        <v>989</v>
      </c>
      <c r="C1036" s="91" t="s">
        <v>1630</v>
      </c>
      <c r="D1036" s="20" t="s">
        <v>1744</v>
      </c>
      <c r="E1036" s="31" t="s">
        <v>1757</v>
      </c>
      <c r="F1036" s="36" t="s">
        <v>1762</v>
      </c>
      <c r="G1036" s="454"/>
      <c r="H1036" s="178">
        <f t="shared" si="39"/>
        <v>890</v>
      </c>
      <c r="I1036" s="207" t="s">
        <v>2906</v>
      </c>
      <c r="J1036" s="22">
        <v>1</v>
      </c>
      <c r="K1036" s="23" t="s">
        <v>1765</v>
      </c>
      <c r="L1036" s="7" t="s">
        <v>1749</v>
      </c>
      <c r="W1036" s="182">
        <v>1</v>
      </c>
    </row>
    <row r="1037" spans="1:24" ht="41.4" thickBot="1" x14ac:dyDescent="0.55000000000000004">
      <c r="A1037" s="3">
        <v>10</v>
      </c>
      <c r="B1037" s="163">
        <v>990</v>
      </c>
      <c r="C1037" s="91" t="s">
        <v>1630</v>
      </c>
      <c r="D1037" s="20" t="s">
        <v>1744</v>
      </c>
      <c r="E1037" s="31" t="s">
        <v>1757</v>
      </c>
      <c r="F1037" s="36" t="s">
        <v>1762</v>
      </c>
      <c r="G1037" s="455"/>
      <c r="H1037" s="178">
        <f t="shared" si="39"/>
        <v>891</v>
      </c>
      <c r="I1037" s="208" t="s">
        <v>2907</v>
      </c>
      <c r="J1037" s="22">
        <v>4</v>
      </c>
      <c r="K1037" s="23" t="s">
        <v>1766</v>
      </c>
      <c r="L1037" s="7" t="s">
        <v>1749</v>
      </c>
      <c r="W1037" s="182">
        <v>1</v>
      </c>
    </row>
    <row r="1038" spans="1:24" ht="41.4" thickBot="1" x14ac:dyDescent="0.55000000000000004">
      <c r="A1038" s="3">
        <v>11</v>
      </c>
      <c r="B1038" s="163">
        <v>991</v>
      </c>
      <c r="C1038" s="91" t="s">
        <v>1630</v>
      </c>
      <c r="D1038" s="20" t="s">
        <v>1744</v>
      </c>
      <c r="E1038" s="31" t="s">
        <v>1757</v>
      </c>
      <c r="F1038" s="31" t="s">
        <v>1767</v>
      </c>
      <c r="G1038" s="453" t="s">
        <v>1768</v>
      </c>
      <c r="H1038" s="178">
        <f t="shared" si="39"/>
        <v>892</v>
      </c>
      <c r="I1038" s="207" t="s">
        <v>2908</v>
      </c>
      <c r="J1038" s="22">
        <v>1</v>
      </c>
      <c r="K1038" s="23" t="s">
        <v>1769</v>
      </c>
      <c r="L1038" s="7" t="s">
        <v>1749</v>
      </c>
      <c r="W1038" s="182">
        <v>1</v>
      </c>
    </row>
    <row r="1039" spans="1:24" ht="26.4" thickBot="1" x14ac:dyDescent="0.55000000000000004">
      <c r="A1039" s="3">
        <v>12</v>
      </c>
      <c r="B1039" s="163">
        <v>992</v>
      </c>
      <c r="C1039" s="91" t="s">
        <v>1630</v>
      </c>
      <c r="D1039" s="20" t="s">
        <v>1744</v>
      </c>
      <c r="E1039" s="31" t="s">
        <v>1757</v>
      </c>
      <c r="F1039" s="31" t="s">
        <v>1767</v>
      </c>
      <c r="G1039" s="454"/>
      <c r="H1039" s="178">
        <f t="shared" si="39"/>
        <v>893</v>
      </c>
      <c r="I1039" s="208" t="s">
        <v>2909</v>
      </c>
      <c r="J1039" s="22">
        <v>1</v>
      </c>
      <c r="K1039" s="23" t="s">
        <v>1770</v>
      </c>
      <c r="L1039" s="7" t="s">
        <v>1749</v>
      </c>
      <c r="W1039" s="182">
        <v>1</v>
      </c>
    </row>
    <row r="1040" spans="1:24" ht="61.8" thickBot="1" x14ac:dyDescent="0.55000000000000004">
      <c r="A1040" s="3">
        <v>13</v>
      </c>
      <c r="B1040" s="163">
        <v>993</v>
      </c>
      <c r="C1040" s="91" t="s">
        <v>1630</v>
      </c>
      <c r="D1040" s="20" t="s">
        <v>1744</v>
      </c>
      <c r="E1040" s="31" t="s">
        <v>1757</v>
      </c>
      <c r="F1040" s="31" t="s">
        <v>1767</v>
      </c>
      <c r="G1040" s="455"/>
      <c r="H1040" s="178">
        <f t="shared" si="39"/>
        <v>894</v>
      </c>
      <c r="I1040" s="207" t="s">
        <v>2910</v>
      </c>
      <c r="J1040" s="22">
        <v>2</v>
      </c>
      <c r="K1040" s="23" t="s">
        <v>1771</v>
      </c>
      <c r="L1040" s="7" t="s">
        <v>1749</v>
      </c>
      <c r="W1040" s="182">
        <v>1</v>
      </c>
    </row>
    <row r="1041" spans="1:24" ht="26.4" thickBot="1" x14ac:dyDescent="0.55000000000000004">
      <c r="B1041" s="163">
        <v>994</v>
      </c>
      <c r="G1041" s="13" t="s">
        <v>1772</v>
      </c>
      <c r="H1041" s="14"/>
      <c r="I1041" s="14"/>
      <c r="J1041" s="14"/>
      <c r="K1041" s="46"/>
      <c r="M1041" s="168"/>
      <c r="N1041" s="168"/>
      <c r="O1041" s="168"/>
      <c r="P1041" s="168"/>
      <c r="Q1041" s="169">
        <v>4</v>
      </c>
      <c r="R1041" s="170" t="s">
        <v>2012</v>
      </c>
      <c r="S1041" s="171">
        <f>SUM(S1042:S1058)</f>
        <v>6</v>
      </c>
      <c r="T1041" s="170" t="s">
        <v>2013</v>
      </c>
      <c r="U1041" s="171">
        <v>3</v>
      </c>
      <c r="V1041" s="170" t="s">
        <v>2014</v>
      </c>
      <c r="W1041" s="184">
        <f>SUM(W1042:W1058)/2</f>
        <v>13</v>
      </c>
      <c r="X1041" s="170" t="s">
        <v>2015</v>
      </c>
    </row>
    <row r="1042" spans="1:24" ht="26.4" thickBot="1" x14ac:dyDescent="0.55000000000000004">
      <c r="B1042" s="163">
        <v>995</v>
      </c>
      <c r="G1042" s="117" t="s">
        <v>1773</v>
      </c>
      <c r="H1042" s="121"/>
      <c r="I1042" s="119"/>
      <c r="J1042" s="119"/>
      <c r="K1042" s="120"/>
      <c r="M1042" s="173"/>
      <c r="N1042" s="173"/>
      <c r="O1042" s="173"/>
      <c r="P1042" s="173"/>
      <c r="Q1042" s="174"/>
      <c r="R1042" s="175"/>
      <c r="S1042" s="176">
        <v>2</v>
      </c>
      <c r="T1042" s="175" t="s">
        <v>2013</v>
      </c>
      <c r="U1042" s="176"/>
      <c r="V1042" s="175"/>
      <c r="W1042" s="177">
        <f>SUM(W1043:W1047)</f>
        <v>5</v>
      </c>
      <c r="X1042" s="175" t="s">
        <v>2015</v>
      </c>
    </row>
    <row r="1043" spans="1:24" ht="41.4" thickBot="1" x14ac:dyDescent="0.55000000000000004">
      <c r="A1043" s="3">
        <v>14</v>
      </c>
      <c r="B1043" s="163">
        <v>996</v>
      </c>
      <c r="C1043" s="91" t="s">
        <v>1630</v>
      </c>
      <c r="D1043" s="34" t="s">
        <v>1774</v>
      </c>
      <c r="E1043" s="21" t="s">
        <v>1775</v>
      </c>
      <c r="F1043" s="21" t="s">
        <v>1776</v>
      </c>
      <c r="G1043" s="453" t="s">
        <v>1777</v>
      </c>
      <c r="H1043" s="178">
        <f>+H1040+1</f>
        <v>895</v>
      </c>
      <c r="I1043" s="207" t="s">
        <v>2911</v>
      </c>
      <c r="J1043" s="65">
        <v>1</v>
      </c>
      <c r="K1043" s="95" t="s">
        <v>1778</v>
      </c>
      <c r="L1043" s="7" t="s">
        <v>1749</v>
      </c>
      <c r="W1043" s="182">
        <v>1</v>
      </c>
    </row>
    <row r="1044" spans="1:24" ht="41.4" thickBot="1" x14ac:dyDescent="0.55000000000000004">
      <c r="A1044" s="3">
        <v>15</v>
      </c>
      <c r="B1044" s="163">
        <v>997</v>
      </c>
      <c r="C1044" s="91" t="s">
        <v>1630</v>
      </c>
      <c r="D1044" s="34" t="s">
        <v>1774</v>
      </c>
      <c r="E1044" s="21" t="s">
        <v>1775</v>
      </c>
      <c r="F1044" s="21" t="s">
        <v>1776</v>
      </c>
      <c r="G1044" s="455"/>
      <c r="H1044" s="178">
        <f>+H1043+1</f>
        <v>896</v>
      </c>
      <c r="I1044" s="208" t="s">
        <v>2912</v>
      </c>
      <c r="J1044" s="22">
        <v>4</v>
      </c>
      <c r="K1044" s="45" t="s">
        <v>1779</v>
      </c>
      <c r="L1044" s="7" t="s">
        <v>1749</v>
      </c>
      <c r="W1044" s="182">
        <v>1</v>
      </c>
    </row>
    <row r="1045" spans="1:24" ht="26.4" thickBot="1" x14ac:dyDescent="0.55000000000000004">
      <c r="A1045" s="3">
        <v>16</v>
      </c>
      <c r="B1045" s="163">
        <v>998</v>
      </c>
      <c r="C1045" s="91" t="s">
        <v>1630</v>
      </c>
      <c r="D1045" s="34" t="s">
        <v>1774</v>
      </c>
      <c r="E1045" s="21" t="s">
        <v>1775</v>
      </c>
      <c r="F1045" s="36" t="s">
        <v>1780</v>
      </c>
      <c r="G1045" s="453" t="s">
        <v>1781</v>
      </c>
      <c r="H1045" s="178">
        <f>+H1044+1</f>
        <v>897</v>
      </c>
      <c r="I1045" s="207" t="s">
        <v>2913</v>
      </c>
      <c r="J1045" s="22">
        <v>1</v>
      </c>
      <c r="K1045" s="45" t="s">
        <v>1782</v>
      </c>
      <c r="L1045" s="7" t="s">
        <v>1749</v>
      </c>
      <c r="W1045" s="182">
        <v>1</v>
      </c>
    </row>
    <row r="1046" spans="1:24" ht="26.4" thickBot="1" x14ac:dyDescent="0.55000000000000004">
      <c r="A1046" s="3">
        <v>17</v>
      </c>
      <c r="B1046" s="163">
        <v>999</v>
      </c>
      <c r="C1046" s="91" t="s">
        <v>1630</v>
      </c>
      <c r="D1046" s="34" t="s">
        <v>1774</v>
      </c>
      <c r="E1046" s="21" t="s">
        <v>1775</v>
      </c>
      <c r="F1046" s="36" t="s">
        <v>1780</v>
      </c>
      <c r="G1046" s="454"/>
      <c r="H1046" s="178">
        <f>+H1045+1</f>
        <v>898</v>
      </c>
      <c r="I1046" s="208" t="s">
        <v>2914</v>
      </c>
      <c r="J1046" s="22">
        <v>1</v>
      </c>
      <c r="K1046" s="45" t="s">
        <v>1783</v>
      </c>
      <c r="L1046" s="7" t="s">
        <v>1749</v>
      </c>
      <c r="W1046" s="182">
        <v>1</v>
      </c>
    </row>
    <row r="1047" spans="1:24" ht="41.4" thickBot="1" x14ac:dyDescent="0.55000000000000004">
      <c r="A1047" s="3">
        <v>18</v>
      </c>
      <c r="B1047" s="163">
        <v>1000</v>
      </c>
      <c r="C1047" s="91" t="s">
        <v>1630</v>
      </c>
      <c r="D1047" s="34" t="s">
        <v>1774</v>
      </c>
      <c r="E1047" s="21" t="s">
        <v>1775</v>
      </c>
      <c r="F1047" s="36" t="s">
        <v>1780</v>
      </c>
      <c r="G1047" s="455"/>
      <c r="H1047" s="178">
        <f>+H1046+1</f>
        <v>899</v>
      </c>
      <c r="I1047" s="207" t="s">
        <v>2915</v>
      </c>
      <c r="J1047" s="22">
        <v>1</v>
      </c>
      <c r="K1047" s="45" t="s">
        <v>1784</v>
      </c>
      <c r="L1047" s="7" t="s">
        <v>1749</v>
      </c>
      <c r="W1047" s="182">
        <v>1</v>
      </c>
    </row>
    <row r="1048" spans="1:24" ht="26.4" thickBot="1" x14ac:dyDescent="0.55000000000000004">
      <c r="B1048" s="163">
        <v>1001</v>
      </c>
      <c r="G1048" s="117" t="s">
        <v>1785</v>
      </c>
      <c r="H1048" s="118"/>
      <c r="I1048" s="119"/>
      <c r="J1048" s="119"/>
      <c r="K1048" s="120"/>
      <c r="M1048" s="173"/>
      <c r="N1048" s="173"/>
      <c r="O1048" s="173"/>
      <c r="P1048" s="173"/>
      <c r="Q1048" s="174"/>
      <c r="R1048" s="175"/>
      <c r="S1048" s="176">
        <v>2</v>
      </c>
      <c r="T1048" s="175" t="s">
        <v>2013</v>
      </c>
      <c r="U1048" s="176"/>
      <c r="V1048" s="175"/>
      <c r="W1048" s="177">
        <f>SUM(W1049:W1052)</f>
        <v>4</v>
      </c>
      <c r="X1048" s="175" t="s">
        <v>2015</v>
      </c>
    </row>
    <row r="1049" spans="1:24" ht="26.4" thickBot="1" x14ac:dyDescent="0.55000000000000004">
      <c r="A1049" s="3">
        <v>19</v>
      </c>
      <c r="B1049" s="163">
        <v>1002</v>
      </c>
      <c r="C1049" s="91" t="s">
        <v>1630</v>
      </c>
      <c r="D1049" s="34" t="s">
        <v>1774</v>
      </c>
      <c r="E1049" s="31" t="s">
        <v>1786</v>
      </c>
      <c r="F1049" s="31" t="s">
        <v>1787</v>
      </c>
      <c r="G1049" s="453" t="s">
        <v>1788</v>
      </c>
      <c r="H1049" s="178">
        <f>+H1047+1</f>
        <v>900</v>
      </c>
      <c r="I1049" s="208" t="s">
        <v>2916</v>
      </c>
      <c r="J1049" s="65">
        <v>1</v>
      </c>
      <c r="K1049" s="95" t="s">
        <v>1789</v>
      </c>
      <c r="L1049" s="7" t="s">
        <v>1749</v>
      </c>
      <c r="W1049" s="182">
        <v>1</v>
      </c>
    </row>
    <row r="1050" spans="1:24" ht="41.4" thickBot="1" x14ac:dyDescent="0.55000000000000004">
      <c r="A1050" s="3">
        <v>20</v>
      </c>
      <c r="B1050" s="163">
        <v>1003</v>
      </c>
      <c r="C1050" s="91" t="s">
        <v>1630</v>
      </c>
      <c r="D1050" s="34" t="s">
        <v>1774</v>
      </c>
      <c r="E1050" s="31" t="s">
        <v>1786</v>
      </c>
      <c r="F1050" s="31" t="s">
        <v>1787</v>
      </c>
      <c r="G1050" s="455"/>
      <c r="H1050" s="178">
        <f>+H1049+1</f>
        <v>901</v>
      </c>
      <c r="I1050" s="207" t="s">
        <v>2917</v>
      </c>
      <c r="J1050" s="22">
        <v>1</v>
      </c>
      <c r="K1050" s="45" t="s">
        <v>1790</v>
      </c>
      <c r="L1050" s="7" t="s">
        <v>1749</v>
      </c>
      <c r="W1050" s="182">
        <v>1</v>
      </c>
    </row>
    <row r="1051" spans="1:24" ht="41.4" thickBot="1" x14ac:dyDescent="0.55000000000000004">
      <c r="A1051" s="3">
        <v>21</v>
      </c>
      <c r="B1051" s="163">
        <v>1004</v>
      </c>
      <c r="C1051" s="91" t="s">
        <v>1630</v>
      </c>
      <c r="D1051" s="34" t="s">
        <v>1774</v>
      </c>
      <c r="E1051" s="31" t="s">
        <v>1786</v>
      </c>
      <c r="F1051" s="36" t="s">
        <v>1791</v>
      </c>
      <c r="G1051" s="453" t="s">
        <v>1792</v>
      </c>
      <c r="H1051" s="178">
        <f>+H1050+1</f>
        <v>902</v>
      </c>
      <c r="I1051" s="208" t="s">
        <v>2918</v>
      </c>
      <c r="J1051" s="22">
        <v>1</v>
      </c>
      <c r="K1051" s="45" t="s">
        <v>1793</v>
      </c>
      <c r="L1051" s="7" t="s">
        <v>1749</v>
      </c>
      <c r="W1051" s="182">
        <v>1</v>
      </c>
    </row>
    <row r="1052" spans="1:24" ht="41.4" thickBot="1" x14ac:dyDescent="0.55000000000000004">
      <c r="A1052" s="3">
        <v>22</v>
      </c>
      <c r="B1052" s="163">
        <v>1005</v>
      </c>
      <c r="C1052" s="91" t="s">
        <v>1630</v>
      </c>
      <c r="D1052" s="34" t="s">
        <v>1774</v>
      </c>
      <c r="E1052" s="31" t="s">
        <v>1786</v>
      </c>
      <c r="F1052" s="36" t="s">
        <v>1791</v>
      </c>
      <c r="G1052" s="455"/>
      <c r="H1052" s="178">
        <f>+H1051+1</f>
        <v>903</v>
      </c>
      <c r="I1052" s="207" t="s">
        <v>2919</v>
      </c>
      <c r="J1052" s="22">
        <v>1</v>
      </c>
      <c r="K1052" s="45" t="s">
        <v>1794</v>
      </c>
      <c r="L1052" s="7" t="s">
        <v>1749</v>
      </c>
      <c r="W1052" s="182">
        <v>1</v>
      </c>
    </row>
    <row r="1053" spans="1:24" ht="26.4" thickBot="1" x14ac:dyDescent="0.55000000000000004">
      <c r="B1053" s="163">
        <v>1006</v>
      </c>
      <c r="G1053" s="117" t="s">
        <v>1795</v>
      </c>
      <c r="H1053" s="118"/>
      <c r="I1053" s="119"/>
      <c r="J1053" s="119"/>
      <c r="K1053" s="120"/>
      <c r="M1053" s="173"/>
      <c r="N1053" s="173"/>
      <c r="O1053" s="173"/>
      <c r="P1053" s="173"/>
      <c r="Q1053" s="174"/>
      <c r="R1053" s="175"/>
      <c r="S1053" s="176">
        <v>1</v>
      </c>
      <c r="T1053" s="175" t="s">
        <v>2013</v>
      </c>
      <c r="U1053" s="176"/>
      <c r="V1053" s="175"/>
      <c r="W1053" s="177">
        <f>SUM(W1054:W1055)</f>
        <v>2</v>
      </c>
      <c r="X1053" s="175" t="s">
        <v>2015</v>
      </c>
    </row>
    <row r="1054" spans="1:24" ht="41.4" thickBot="1" x14ac:dyDescent="0.55000000000000004">
      <c r="A1054" s="3">
        <v>23</v>
      </c>
      <c r="B1054" s="163">
        <v>1007</v>
      </c>
      <c r="C1054" s="91" t="s">
        <v>1630</v>
      </c>
      <c r="D1054" s="34" t="s">
        <v>1774</v>
      </c>
      <c r="E1054" s="21" t="s">
        <v>1796</v>
      </c>
      <c r="F1054" s="21" t="s">
        <v>1797</v>
      </c>
      <c r="G1054" s="453" t="s">
        <v>1798</v>
      </c>
      <c r="H1054" s="178">
        <f>+H1052+1</f>
        <v>904</v>
      </c>
      <c r="I1054" s="208" t="s">
        <v>2920</v>
      </c>
      <c r="J1054" s="65">
        <v>10</v>
      </c>
      <c r="K1054" s="95" t="s">
        <v>1799</v>
      </c>
      <c r="L1054" s="7" t="s">
        <v>1800</v>
      </c>
      <c r="W1054" s="182">
        <v>1</v>
      </c>
    </row>
    <row r="1055" spans="1:24" ht="41.4" thickBot="1" x14ac:dyDescent="0.55000000000000004">
      <c r="A1055" s="3">
        <v>24</v>
      </c>
      <c r="B1055" s="163">
        <v>1008</v>
      </c>
      <c r="C1055" s="91" t="s">
        <v>1630</v>
      </c>
      <c r="D1055" s="34" t="s">
        <v>1774</v>
      </c>
      <c r="E1055" s="21" t="s">
        <v>1796</v>
      </c>
      <c r="F1055" s="21" t="s">
        <v>1797</v>
      </c>
      <c r="G1055" s="455"/>
      <c r="H1055" s="178">
        <f>+H1054+1</f>
        <v>905</v>
      </c>
      <c r="I1055" s="207" t="s">
        <v>2921</v>
      </c>
      <c r="J1055" s="22">
        <v>10</v>
      </c>
      <c r="K1055" s="45" t="s">
        <v>1801</v>
      </c>
      <c r="L1055" s="7" t="s">
        <v>1800</v>
      </c>
      <c r="W1055" s="182">
        <v>1</v>
      </c>
    </row>
    <row r="1056" spans="1:24" ht="26.4" thickBot="1" x14ac:dyDescent="0.55000000000000004">
      <c r="B1056" s="163">
        <v>1009</v>
      </c>
      <c r="G1056" s="117" t="s">
        <v>1802</v>
      </c>
      <c r="H1056" s="118"/>
      <c r="I1056" s="119"/>
      <c r="J1056" s="119"/>
      <c r="K1056" s="120"/>
      <c r="M1056" s="173"/>
      <c r="N1056" s="173"/>
      <c r="O1056" s="173"/>
      <c r="P1056" s="173"/>
      <c r="Q1056" s="174"/>
      <c r="R1056" s="175"/>
      <c r="S1056" s="176">
        <v>1</v>
      </c>
      <c r="T1056" s="175" t="s">
        <v>2013</v>
      </c>
      <c r="U1056" s="176"/>
      <c r="V1056" s="175"/>
      <c r="W1056" s="177">
        <f>SUM(W1057:W1058)</f>
        <v>2</v>
      </c>
      <c r="X1056" s="175" t="s">
        <v>2015</v>
      </c>
    </row>
    <row r="1057" spans="1:24" ht="26.4" thickBot="1" x14ac:dyDescent="0.55000000000000004">
      <c r="A1057" s="3">
        <v>25</v>
      </c>
      <c r="B1057" s="163">
        <v>1010</v>
      </c>
      <c r="C1057" s="91" t="s">
        <v>1630</v>
      </c>
      <c r="D1057" s="34" t="s">
        <v>1774</v>
      </c>
      <c r="E1057" s="31" t="s">
        <v>1803</v>
      </c>
      <c r="F1057" s="31" t="s">
        <v>1804</v>
      </c>
      <c r="G1057" s="453" t="s">
        <v>1805</v>
      </c>
      <c r="H1057" s="178">
        <f>+H1055+1</f>
        <v>906</v>
      </c>
      <c r="I1057" s="208" t="s">
        <v>2922</v>
      </c>
      <c r="J1057" s="65">
        <v>5</v>
      </c>
      <c r="K1057" s="95" t="s">
        <v>1806</v>
      </c>
      <c r="L1057" s="7" t="s">
        <v>1800</v>
      </c>
      <c r="W1057" s="182">
        <v>1</v>
      </c>
    </row>
    <row r="1058" spans="1:24" ht="26.4" thickBot="1" x14ac:dyDescent="0.55000000000000004">
      <c r="A1058" s="3">
        <v>26</v>
      </c>
      <c r="B1058" s="163">
        <v>1011</v>
      </c>
      <c r="C1058" s="91" t="s">
        <v>1630</v>
      </c>
      <c r="D1058" s="34" t="s">
        <v>1774</v>
      </c>
      <c r="E1058" s="31" t="s">
        <v>1803</v>
      </c>
      <c r="F1058" s="31" t="s">
        <v>1804</v>
      </c>
      <c r="G1058" s="455"/>
      <c r="H1058" s="178">
        <f>+H1057+1</f>
        <v>907</v>
      </c>
      <c r="I1058" s="207" t="s">
        <v>2923</v>
      </c>
      <c r="J1058" s="22">
        <v>2</v>
      </c>
      <c r="K1058" s="45" t="s">
        <v>1807</v>
      </c>
      <c r="L1058" s="7" t="s">
        <v>1800</v>
      </c>
      <c r="W1058" s="182">
        <v>1</v>
      </c>
    </row>
    <row r="1059" spans="1:24" ht="26.4" thickBot="1" x14ac:dyDescent="0.55000000000000004">
      <c r="B1059" s="163">
        <v>1012</v>
      </c>
      <c r="G1059" s="13" t="s">
        <v>1808</v>
      </c>
      <c r="H1059" s="14"/>
      <c r="I1059" s="14"/>
      <c r="J1059" s="14"/>
      <c r="K1059" s="46"/>
      <c r="M1059" s="168"/>
      <c r="N1059" s="168"/>
      <c r="O1059" s="168"/>
      <c r="P1059" s="168"/>
      <c r="Q1059" s="169">
        <v>2</v>
      </c>
      <c r="R1059" s="170" t="s">
        <v>2012</v>
      </c>
      <c r="S1059" s="171">
        <f>SUM(S1060:S1072)</f>
        <v>5</v>
      </c>
      <c r="T1059" s="170" t="s">
        <v>2013</v>
      </c>
      <c r="U1059" s="171">
        <v>4</v>
      </c>
      <c r="V1059" s="170" t="s">
        <v>2014</v>
      </c>
      <c r="W1059" s="171">
        <f>SUM(W1060:W1072)/2</f>
        <v>11</v>
      </c>
      <c r="X1059" s="170" t="s">
        <v>2015</v>
      </c>
    </row>
    <row r="1060" spans="1:24" ht="26.4" thickBot="1" x14ac:dyDescent="0.55000000000000004">
      <c r="B1060" s="163">
        <v>1013</v>
      </c>
      <c r="G1060" s="117" t="s">
        <v>1809</v>
      </c>
      <c r="H1060" s="121"/>
      <c r="I1060" s="119"/>
      <c r="J1060" s="119"/>
      <c r="K1060" s="120"/>
      <c r="M1060" s="173"/>
      <c r="N1060" s="173"/>
      <c r="O1060" s="173"/>
      <c r="P1060" s="173"/>
      <c r="Q1060" s="174"/>
      <c r="R1060" s="175"/>
      <c r="S1060" s="176">
        <v>2</v>
      </c>
      <c r="T1060" s="175" t="s">
        <v>2013</v>
      </c>
      <c r="U1060" s="176"/>
      <c r="V1060" s="175"/>
      <c r="W1060" s="177">
        <f>SUM(W1061:W1066)</f>
        <v>6</v>
      </c>
      <c r="X1060" s="175" t="s">
        <v>2015</v>
      </c>
    </row>
    <row r="1061" spans="1:24" ht="61.8" thickBot="1" x14ac:dyDescent="0.55000000000000004">
      <c r="A1061" s="3">
        <v>27</v>
      </c>
      <c r="B1061" s="163">
        <v>1014</v>
      </c>
      <c r="C1061" s="91" t="s">
        <v>1630</v>
      </c>
      <c r="D1061" s="20" t="s">
        <v>1810</v>
      </c>
      <c r="E1061" s="21" t="s">
        <v>1811</v>
      </c>
      <c r="F1061" s="21" t="s">
        <v>1812</v>
      </c>
      <c r="G1061" s="124" t="s">
        <v>1813</v>
      </c>
      <c r="H1061" s="178">
        <f>+H1058+1</f>
        <v>908</v>
      </c>
      <c r="I1061" s="207" t="s">
        <v>2924</v>
      </c>
      <c r="J1061" s="65">
        <v>20</v>
      </c>
      <c r="K1061" s="95" t="s">
        <v>1814</v>
      </c>
      <c r="L1061" s="7" t="s">
        <v>1749</v>
      </c>
      <c r="W1061" s="182">
        <v>1</v>
      </c>
    </row>
    <row r="1062" spans="1:24" ht="61.8" thickBot="1" x14ac:dyDescent="0.55000000000000004">
      <c r="A1062" s="3">
        <v>28</v>
      </c>
      <c r="B1062" s="163">
        <v>1015</v>
      </c>
      <c r="C1062" s="91" t="s">
        <v>1630</v>
      </c>
      <c r="D1062" s="20" t="s">
        <v>1810</v>
      </c>
      <c r="E1062" s="21" t="s">
        <v>1811</v>
      </c>
      <c r="F1062" s="36" t="s">
        <v>1815</v>
      </c>
      <c r="G1062" s="453" t="s">
        <v>1816</v>
      </c>
      <c r="H1062" s="178">
        <f>+H1061+1</f>
        <v>909</v>
      </c>
      <c r="I1062" s="208" t="s">
        <v>2925</v>
      </c>
      <c r="J1062" s="22">
        <v>20</v>
      </c>
      <c r="K1062" s="45" t="s">
        <v>1817</v>
      </c>
      <c r="L1062" s="7" t="s">
        <v>1749</v>
      </c>
      <c r="W1062" s="182">
        <v>1</v>
      </c>
    </row>
    <row r="1063" spans="1:24" ht="41.4" thickBot="1" x14ac:dyDescent="0.55000000000000004">
      <c r="A1063" s="3">
        <v>29</v>
      </c>
      <c r="B1063" s="163">
        <v>1016</v>
      </c>
      <c r="C1063" s="91" t="s">
        <v>1630</v>
      </c>
      <c r="D1063" s="20" t="s">
        <v>1810</v>
      </c>
      <c r="E1063" s="21" t="s">
        <v>1811</v>
      </c>
      <c r="F1063" s="36" t="s">
        <v>1815</v>
      </c>
      <c r="G1063" s="454"/>
      <c r="H1063" s="178">
        <f>+H1062+1</f>
        <v>910</v>
      </c>
      <c r="I1063" s="207" t="s">
        <v>2926</v>
      </c>
      <c r="J1063" s="22">
        <v>50</v>
      </c>
      <c r="K1063" s="45" t="s">
        <v>1818</v>
      </c>
      <c r="L1063" s="7" t="s">
        <v>1749</v>
      </c>
      <c r="W1063" s="182">
        <v>1</v>
      </c>
    </row>
    <row r="1064" spans="1:24" ht="41.4" thickBot="1" x14ac:dyDescent="0.55000000000000004">
      <c r="A1064" s="3">
        <v>30</v>
      </c>
      <c r="B1064" s="163">
        <v>1017</v>
      </c>
      <c r="C1064" s="91" t="s">
        <v>1630</v>
      </c>
      <c r="D1064" s="20" t="s">
        <v>1810</v>
      </c>
      <c r="E1064" s="21" t="s">
        <v>1811</v>
      </c>
      <c r="F1064" s="36" t="s">
        <v>1815</v>
      </c>
      <c r="G1064" s="454"/>
      <c r="H1064" s="178">
        <f>+H1063+1</f>
        <v>911</v>
      </c>
      <c r="I1064" s="208" t="s">
        <v>2927</v>
      </c>
      <c r="J1064" s="22">
        <v>200</v>
      </c>
      <c r="K1064" s="45" t="s">
        <v>1819</v>
      </c>
      <c r="L1064" s="7" t="s">
        <v>1749</v>
      </c>
      <c r="W1064" s="182">
        <v>1</v>
      </c>
    </row>
    <row r="1065" spans="1:24" ht="41.4" thickBot="1" x14ac:dyDescent="0.55000000000000004">
      <c r="A1065" s="3">
        <v>31</v>
      </c>
      <c r="B1065" s="163">
        <v>1018</v>
      </c>
      <c r="C1065" s="91" t="s">
        <v>1630</v>
      </c>
      <c r="D1065" s="20" t="s">
        <v>1810</v>
      </c>
      <c r="E1065" s="21" t="s">
        <v>1811</v>
      </c>
      <c r="F1065" s="36" t="s">
        <v>1815</v>
      </c>
      <c r="G1065" s="454"/>
      <c r="H1065" s="178">
        <f>+H1064+1</f>
        <v>912</v>
      </c>
      <c r="I1065" s="207" t="s">
        <v>2928</v>
      </c>
      <c r="J1065" s="22">
        <v>2</v>
      </c>
      <c r="K1065" s="45" t="s">
        <v>1820</v>
      </c>
      <c r="L1065" s="7" t="s">
        <v>1749</v>
      </c>
      <c r="W1065" s="182">
        <v>1</v>
      </c>
    </row>
    <row r="1066" spans="1:24" ht="26.4" thickBot="1" x14ac:dyDescent="0.55000000000000004">
      <c r="A1066" s="3">
        <v>32</v>
      </c>
      <c r="B1066" s="163">
        <v>1019</v>
      </c>
      <c r="C1066" s="91" t="s">
        <v>1630</v>
      </c>
      <c r="D1066" s="20" t="s">
        <v>1810</v>
      </c>
      <c r="E1066" s="21" t="s">
        <v>1811</v>
      </c>
      <c r="F1066" s="36" t="s">
        <v>1815</v>
      </c>
      <c r="G1066" s="455"/>
      <c r="H1066" s="178">
        <f>+H1065+1</f>
        <v>913</v>
      </c>
      <c r="I1066" s="208" t="s">
        <v>2929</v>
      </c>
      <c r="J1066" s="22">
        <v>3</v>
      </c>
      <c r="K1066" s="45" t="s">
        <v>1821</v>
      </c>
      <c r="L1066" s="7" t="s">
        <v>1749</v>
      </c>
      <c r="W1066" s="182">
        <v>1</v>
      </c>
    </row>
    <row r="1067" spans="1:24" ht="26.4" thickBot="1" x14ac:dyDescent="0.55000000000000004">
      <c r="B1067" s="163">
        <v>1020</v>
      </c>
      <c r="G1067" s="117" t="s">
        <v>1822</v>
      </c>
      <c r="H1067" s="118"/>
      <c r="I1067" s="119"/>
      <c r="J1067" s="119"/>
      <c r="K1067" s="120"/>
      <c r="M1067" s="173"/>
      <c r="N1067" s="173"/>
      <c r="O1067" s="173"/>
      <c r="P1067" s="173"/>
      <c r="Q1067" s="174"/>
      <c r="R1067" s="175"/>
      <c r="S1067" s="176">
        <v>3</v>
      </c>
      <c r="T1067" s="175" t="s">
        <v>2013</v>
      </c>
      <c r="U1067" s="176"/>
      <c r="V1067" s="175"/>
      <c r="W1067" s="177">
        <f>SUM(W1068:W1072)</f>
        <v>5</v>
      </c>
      <c r="X1067" s="175" t="s">
        <v>2015</v>
      </c>
    </row>
    <row r="1068" spans="1:24" ht="26.4" thickBot="1" x14ac:dyDescent="0.55000000000000004">
      <c r="A1068" s="3">
        <v>33</v>
      </c>
      <c r="B1068" s="163">
        <v>1021</v>
      </c>
      <c r="C1068" s="91" t="s">
        <v>1630</v>
      </c>
      <c r="D1068" s="20" t="s">
        <v>1810</v>
      </c>
      <c r="E1068" s="31" t="s">
        <v>1823</v>
      </c>
      <c r="F1068" s="31" t="s">
        <v>1824</v>
      </c>
      <c r="G1068" s="453" t="s">
        <v>1825</v>
      </c>
      <c r="H1068" s="178">
        <f>+H1066+1</f>
        <v>914</v>
      </c>
      <c r="I1068" s="207" t="s">
        <v>2930</v>
      </c>
      <c r="J1068" s="65">
        <v>3</v>
      </c>
      <c r="K1068" s="95" t="s">
        <v>1826</v>
      </c>
      <c r="L1068" s="7" t="s">
        <v>1749</v>
      </c>
      <c r="W1068" s="182">
        <v>1</v>
      </c>
    </row>
    <row r="1069" spans="1:24" ht="61.8" thickBot="1" x14ac:dyDescent="0.55000000000000004">
      <c r="A1069" s="3">
        <v>34</v>
      </c>
      <c r="B1069" s="163">
        <v>1022</v>
      </c>
      <c r="C1069" s="91" t="s">
        <v>1630</v>
      </c>
      <c r="D1069" s="20" t="s">
        <v>1810</v>
      </c>
      <c r="E1069" s="31" t="s">
        <v>1823</v>
      </c>
      <c r="F1069" s="31" t="s">
        <v>1824</v>
      </c>
      <c r="G1069" s="454"/>
      <c r="H1069" s="178">
        <f>+H1068+1</f>
        <v>915</v>
      </c>
      <c r="I1069" s="208" t="s">
        <v>2931</v>
      </c>
      <c r="J1069" s="22">
        <v>1</v>
      </c>
      <c r="K1069" s="45" t="s">
        <v>1827</v>
      </c>
      <c r="L1069" s="7" t="s">
        <v>1749</v>
      </c>
      <c r="W1069" s="182">
        <v>1</v>
      </c>
    </row>
    <row r="1070" spans="1:24" ht="41.4" thickBot="1" x14ac:dyDescent="0.55000000000000004">
      <c r="A1070" s="3">
        <v>35</v>
      </c>
      <c r="B1070" s="163">
        <v>1023</v>
      </c>
      <c r="C1070" s="91" t="s">
        <v>1630</v>
      </c>
      <c r="D1070" s="20" t="s">
        <v>1810</v>
      </c>
      <c r="E1070" s="31" t="s">
        <v>1823</v>
      </c>
      <c r="F1070" s="31" t="s">
        <v>1824</v>
      </c>
      <c r="G1070" s="455"/>
      <c r="H1070" s="178">
        <f>+H1069+1</f>
        <v>916</v>
      </c>
      <c r="I1070" s="207" t="s">
        <v>2932</v>
      </c>
      <c r="J1070" s="22">
        <v>1</v>
      </c>
      <c r="K1070" s="45" t="s">
        <v>1828</v>
      </c>
      <c r="L1070" s="7" t="s">
        <v>1749</v>
      </c>
      <c r="W1070" s="182">
        <v>1</v>
      </c>
    </row>
    <row r="1071" spans="1:24" ht="41.4" thickBot="1" x14ac:dyDescent="0.55000000000000004">
      <c r="A1071" s="3">
        <v>36</v>
      </c>
      <c r="B1071" s="163">
        <v>1024</v>
      </c>
      <c r="C1071" s="91" t="s">
        <v>1630</v>
      </c>
      <c r="D1071" s="20" t="s">
        <v>1810</v>
      </c>
      <c r="E1071" s="31" t="s">
        <v>1823</v>
      </c>
      <c r="F1071" s="36" t="s">
        <v>1829</v>
      </c>
      <c r="G1071" s="139" t="s">
        <v>1830</v>
      </c>
      <c r="H1071" s="178">
        <f>+H1070+1</f>
        <v>917</v>
      </c>
      <c r="I1071" s="208" t="s">
        <v>2933</v>
      </c>
      <c r="J1071" s="38">
        <v>0.2</v>
      </c>
      <c r="K1071" s="45" t="s">
        <v>1831</v>
      </c>
      <c r="L1071" s="7" t="s">
        <v>1749</v>
      </c>
      <c r="W1071" s="182">
        <v>1</v>
      </c>
    </row>
    <row r="1072" spans="1:24" ht="41.4" thickBot="1" x14ac:dyDescent="0.55000000000000004">
      <c r="A1072" s="3">
        <v>37</v>
      </c>
      <c r="B1072" s="163">
        <v>1025</v>
      </c>
      <c r="C1072" s="91" t="s">
        <v>1630</v>
      </c>
      <c r="D1072" s="20" t="s">
        <v>1810</v>
      </c>
      <c r="E1072" s="31" t="s">
        <v>1823</v>
      </c>
      <c r="F1072" s="31" t="s">
        <v>1832</v>
      </c>
      <c r="G1072" s="139" t="s">
        <v>1833</v>
      </c>
      <c r="H1072" s="178">
        <f>+H1071+1</f>
        <v>918</v>
      </c>
      <c r="I1072" s="207" t="s">
        <v>2934</v>
      </c>
      <c r="J1072" s="22">
        <v>4</v>
      </c>
      <c r="K1072" s="45" t="s">
        <v>1834</v>
      </c>
      <c r="L1072" s="7" t="s">
        <v>1749</v>
      </c>
      <c r="W1072" s="182">
        <v>1</v>
      </c>
    </row>
    <row r="1073" spans="2:24" ht="26.4" thickBot="1" x14ac:dyDescent="0.55000000000000004">
      <c r="B1073" s="163">
        <v>1026</v>
      </c>
      <c r="G1073" s="13" t="s">
        <v>1835</v>
      </c>
      <c r="H1073" s="14"/>
      <c r="I1073" s="14"/>
      <c r="J1073" s="14"/>
      <c r="K1073" s="46"/>
      <c r="M1073" s="168"/>
      <c r="N1073" s="168"/>
      <c r="O1073" s="168"/>
      <c r="P1073" s="168"/>
      <c r="Q1073" s="169">
        <v>4</v>
      </c>
      <c r="R1073" s="170" t="s">
        <v>2012</v>
      </c>
      <c r="S1073" s="171">
        <f>SUM(S1074:S1111)</f>
        <v>11</v>
      </c>
      <c r="T1073" s="170" t="s">
        <v>2013</v>
      </c>
      <c r="U1073" s="171">
        <v>16</v>
      </c>
      <c r="V1073" s="170" t="s">
        <v>2014</v>
      </c>
      <c r="W1073" s="171">
        <f>SUM(W1074:W1111)/2</f>
        <v>34</v>
      </c>
      <c r="X1073" s="170" t="s">
        <v>2015</v>
      </c>
    </row>
    <row r="1074" spans="2:24" ht="26.4" thickBot="1" x14ac:dyDescent="0.55000000000000004">
      <c r="B1074" s="163">
        <v>1027</v>
      </c>
      <c r="G1074" s="117" t="s">
        <v>1836</v>
      </c>
      <c r="H1074" s="121"/>
      <c r="I1074" s="119"/>
      <c r="J1074" s="119"/>
      <c r="K1074" s="120"/>
      <c r="M1074" s="173"/>
      <c r="N1074" s="173"/>
      <c r="O1074" s="173"/>
      <c r="P1074" s="173"/>
      <c r="Q1074" s="174"/>
      <c r="R1074" s="175"/>
      <c r="S1074" s="176">
        <v>4</v>
      </c>
      <c r="T1074" s="175" t="s">
        <v>2013</v>
      </c>
      <c r="U1074" s="176"/>
      <c r="V1074" s="175"/>
      <c r="W1074" s="177">
        <f>SUM(W1075:W1081)</f>
        <v>7</v>
      </c>
      <c r="X1074" s="175" t="s">
        <v>2015</v>
      </c>
    </row>
    <row r="1075" spans="2:24" ht="26.4" thickBot="1" x14ac:dyDescent="0.55000000000000004">
      <c r="B1075" s="163">
        <v>1028</v>
      </c>
      <c r="C1075" s="91" t="s">
        <v>1630</v>
      </c>
      <c r="D1075" s="34" t="s">
        <v>1837</v>
      </c>
      <c r="E1075" s="21" t="s">
        <v>1838</v>
      </c>
      <c r="F1075" s="21" t="s">
        <v>1839</v>
      </c>
      <c r="G1075" s="453" t="s">
        <v>1840</v>
      </c>
      <c r="H1075" s="178">
        <f>+H1072+1</f>
        <v>919</v>
      </c>
      <c r="I1075" s="204" t="s">
        <v>2935</v>
      </c>
      <c r="J1075" s="65">
        <v>150000</v>
      </c>
      <c r="K1075" s="95" t="s">
        <v>1841</v>
      </c>
      <c r="L1075" s="7" t="s">
        <v>1800</v>
      </c>
      <c r="W1075" s="182">
        <v>1</v>
      </c>
    </row>
    <row r="1076" spans="2:24" ht="26.4" thickBot="1" x14ac:dyDescent="0.55000000000000004">
      <c r="B1076" s="163">
        <v>1029</v>
      </c>
      <c r="C1076" s="91" t="s">
        <v>1630</v>
      </c>
      <c r="D1076" s="34" t="s">
        <v>1837</v>
      </c>
      <c r="E1076" s="21" t="s">
        <v>1838</v>
      </c>
      <c r="F1076" s="21" t="s">
        <v>1839</v>
      </c>
      <c r="G1076" s="454"/>
      <c r="H1076" s="178">
        <f t="shared" ref="H1076:H1081" si="40">+H1075+1</f>
        <v>920</v>
      </c>
      <c r="I1076" s="204" t="s">
        <v>2936</v>
      </c>
      <c r="J1076" s="22">
        <v>50000</v>
      </c>
      <c r="K1076" s="125" t="s">
        <v>1842</v>
      </c>
      <c r="L1076" s="7" t="s">
        <v>1800</v>
      </c>
      <c r="W1076" s="182">
        <v>1</v>
      </c>
    </row>
    <row r="1077" spans="2:24" ht="41.4" thickBot="1" x14ac:dyDescent="0.55000000000000004">
      <c r="B1077" s="163">
        <v>1030</v>
      </c>
      <c r="C1077" s="91" t="s">
        <v>1630</v>
      </c>
      <c r="D1077" s="34" t="s">
        <v>1837</v>
      </c>
      <c r="E1077" s="21" t="s">
        <v>1838</v>
      </c>
      <c r="F1077" s="21" t="s">
        <v>1839</v>
      </c>
      <c r="G1077" s="455"/>
      <c r="H1077" s="178">
        <f t="shared" si="40"/>
        <v>921</v>
      </c>
      <c r="I1077" s="204" t="s">
        <v>2937</v>
      </c>
      <c r="J1077" s="22">
        <v>200</v>
      </c>
      <c r="K1077" s="45" t="s">
        <v>1843</v>
      </c>
      <c r="L1077" s="7" t="s">
        <v>1800</v>
      </c>
      <c r="W1077" s="182">
        <v>1</v>
      </c>
    </row>
    <row r="1078" spans="2:24" ht="41.4" thickBot="1" x14ac:dyDescent="0.55000000000000004">
      <c r="B1078" s="163">
        <v>1031</v>
      </c>
      <c r="C1078" s="91" t="s">
        <v>1630</v>
      </c>
      <c r="D1078" s="34" t="s">
        <v>1837</v>
      </c>
      <c r="E1078" s="21" t="s">
        <v>1838</v>
      </c>
      <c r="F1078" s="5" t="s">
        <v>1844</v>
      </c>
      <c r="G1078" s="139" t="s">
        <v>1845</v>
      </c>
      <c r="H1078" s="178">
        <f t="shared" si="40"/>
        <v>922</v>
      </c>
      <c r="I1078" s="204" t="s">
        <v>2938</v>
      </c>
      <c r="J1078" s="22">
        <v>1000</v>
      </c>
      <c r="K1078" s="45" t="s">
        <v>1846</v>
      </c>
      <c r="L1078" s="7" t="s">
        <v>1800</v>
      </c>
      <c r="W1078" s="182">
        <v>1</v>
      </c>
    </row>
    <row r="1079" spans="2:24" ht="26.4" thickBot="1" x14ac:dyDescent="0.55000000000000004">
      <c r="B1079" s="163">
        <v>1032</v>
      </c>
      <c r="C1079" s="91" t="s">
        <v>1630</v>
      </c>
      <c r="D1079" s="34" t="s">
        <v>1837</v>
      </c>
      <c r="E1079" s="21" t="s">
        <v>1838</v>
      </c>
      <c r="F1079" s="21" t="s">
        <v>1847</v>
      </c>
      <c r="G1079" s="139" t="s">
        <v>1848</v>
      </c>
      <c r="H1079" s="178">
        <f t="shared" si="40"/>
        <v>923</v>
      </c>
      <c r="I1079" s="204" t="s">
        <v>2939</v>
      </c>
      <c r="J1079" s="22">
        <v>2000</v>
      </c>
      <c r="K1079" s="45" t="s">
        <v>1849</v>
      </c>
      <c r="L1079" s="7" t="s">
        <v>1800</v>
      </c>
      <c r="W1079" s="182">
        <v>1</v>
      </c>
    </row>
    <row r="1080" spans="2:24" ht="41.4" thickBot="1" x14ac:dyDescent="0.55000000000000004">
      <c r="B1080" s="163">
        <v>1033</v>
      </c>
      <c r="C1080" s="91" t="s">
        <v>1630</v>
      </c>
      <c r="D1080" s="34" t="s">
        <v>1837</v>
      </c>
      <c r="E1080" s="21" t="s">
        <v>1838</v>
      </c>
      <c r="F1080" s="5" t="s">
        <v>1850</v>
      </c>
      <c r="G1080" s="453" t="s">
        <v>1851</v>
      </c>
      <c r="H1080" s="178">
        <f t="shared" si="40"/>
        <v>924</v>
      </c>
      <c r="I1080" s="204" t="s">
        <v>2940</v>
      </c>
      <c r="J1080" s="22">
        <v>1</v>
      </c>
      <c r="K1080" s="45" t="s">
        <v>1852</v>
      </c>
      <c r="L1080" s="7" t="s">
        <v>1800</v>
      </c>
      <c r="W1080" s="182">
        <v>1</v>
      </c>
    </row>
    <row r="1081" spans="2:24" ht="41.4" thickBot="1" x14ac:dyDescent="0.55000000000000004">
      <c r="B1081" s="163">
        <v>1034</v>
      </c>
      <c r="C1081" s="91" t="s">
        <v>1630</v>
      </c>
      <c r="D1081" s="34" t="s">
        <v>1837</v>
      </c>
      <c r="E1081" s="21" t="s">
        <v>1838</v>
      </c>
      <c r="F1081" s="5" t="s">
        <v>1850</v>
      </c>
      <c r="G1081" s="455"/>
      <c r="H1081" s="178">
        <f t="shared" si="40"/>
        <v>925</v>
      </c>
      <c r="I1081" s="204" t="s">
        <v>2941</v>
      </c>
      <c r="J1081" s="22">
        <v>200</v>
      </c>
      <c r="K1081" s="45" t="s">
        <v>1853</v>
      </c>
      <c r="L1081" s="7" t="s">
        <v>1800</v>
      </c>
      <c r="W1081" s="182">
        <v>1</v>
      </c>
    </row>
    <row r="1082" spans="2:24" ht="26.4" thickBot="1" x14ac:dyDescent="0.55000000000000004">
      <c r="B1082" s="163">
        <v>1035</v>
      </c>
      <c r="G1082" s="117" t="s">
        <v>1854</v>
      </c>
      <c r="H1082" s="118"/>
      <c r="I1082" s="119"/>
      <c r="J1082" s="119"/>
      <c r="K1082" s="120"/>
      <c r="M1082" s="173"/>
      <c r="N1082" s="173"/>
      <c r="O1082" s="173"/>
      <c r="P1082" s="173"/>
      <c r="Q1082" s="174"/>
      <c r="R1082" s="175"/>
      <c r="S1082" s="176">
        <v>2</v>
      </c>
      <c r="T1082" s="175" t="s">
        <v>2013</v>
      </c>
      <c r="U1082" s="176"/>
      <c r="V1082" s="175"/>
      <c r="W1082" s="177">
        <f>SUM(W1083:W1087)</f>
        <v>5</v>
      </c>
      <c r="X1082" s="175" t="s">
        <v>2015</v>
      </c>
    </row>
    <row r="1083" spans="2:24" ht="41.4" thickBot="1" x14ac:dyDescent="0.55000000000000004">
      <c r="B1083" s="163">
        <v>1036</v>
      </c>
      <c r="C1083" s="91" t="s">
        <v>1630</v>
      </c>
      <c r="D1083" s="34" t="s">
        <v>1837</v>
      </c>
      <c r="E1083" s="31" t="s">
        <v>1855</v>
      </c>
      <c r="F1083" s="31" t="s">
        <v>1856</v>
      </c>
      <c r="G1083" s="453" t="s">
        <v>1857</v>
      </c>
      <c r="H1083" s="178">
        <f>+H1081+1</f>
        <v>926</v>
      </c>
      <c r="I1083" s="204" t="s">
        <v>2942</v>
      </c>
      <c r="J1083" s="65">
        <v>10</v>
      </c>
      <c r="K1083" s="95" t="s">
        <v>1858</v>
      </c>
      <c r="L1083" s="7" t="s">
        <v>1800</v>
      </c>
      <c r="W1083" s="182">
        <v>1</v>
      </c>
    </row>
    <row r="1084" spans="2:24" ht="26.4" thickBot="1" x14ac:dyDescent="0.55000000000000004">
      <c r="B1084" s="163">
        <v>1037</v>
      </c>
      <c r="C1084" s="91" t="s">
        <v>1630</v>
      </c>
      <c r="D1084" s="34" t="s">
        <v>1837</v>
      </c>
      <c r="E1084" s="31" t="s">
        <v>1855</v>
      </c>
      <c r="F1084" s="31" t="s">
        <v>1856</v>
      </c>
      <c r="G1084" s="455"/>
      <c r="H1084" s="178">
        <f>+H1083+1</f>
        <v>927</v>
      </c>
      <c r="I1084" s="204" t="s">
        <v>2943</v>
      </c>
      <c r="J1084" s="22">
        <v>3</v>
      </c>
      <c r="K1084" s="45" t="s">
        <v>1859</v>
      </c>
      <c r="L1084" s="7" t="s">
        <v>1800</v>
      </c>
      <c r="W1084" s="182">
        <v>1</v>
      </c>
    </row>
    <row r="1085" spans="2:24" ht="41.4" thickBot="1" x14ac:dyDescent="0.55000000000000004">
      <c r="B1085" s="163">
        <v>1038</v>
      </c>
      <c r="C1085" s="91" t="s">
        <v>1630</v>
      </c>
      <c r="D1085" s="34" t="s">
        <v>1837</v>
      </c>
      <c r="E1085" s="31" t="s">
        <v>1855</v>
      </c>
      <c r="F1085" s="5" t="s">
        <v>1860</v>
      </c>
      <c r="G1085" s="453" t="s">
        <v>1861</v>
      </c>
      <c r="H1085" s="178">
        <f>+H1084+1</f>
        <v>928</v>
      </c>
      <c r="I1085" s="204" t="s">
        <v>2944</v>
      </c>
      <c r="J1085" s="22">
        <v>50</v>
      </c>
      <c r="K1085" s="45" t="s">
        <v>1862</v>
      </c>
      <c r="L1085" s="7" t="s">
        <v>1800</v>
      </c>
      <c r="W1085" s="182">
        <v>1</v>
      </c>
    </row>
    <row r="1086" spans="2:24" ht="61.8" thickBot="1" x14ac:dyDescent="0.55000000000000004">
      <c r="B1086" s="163">
        <v>1039</v>
      </c>
      <c r="C1086" s="91" t="s">
        <v>1630</v>
      </c>
      <c r="D1086" s="34" t="s">
        <v>1837</v>
      </c>
      <c r="E1086" s="31" t="s">
        <v>1855</v>
      </c>
      <c r="F1086" s="5" t="s">
        <v>1860</v>
      </c>
      <c r="G1086" s="454"/>
      <c r="H1086" s="178">
        <f>+H1085+1</f>
        <v>929</v>
      </c>
      <c r="I1086" s="204" t="s">
        <v>2945</v>
      </c>
      <c r="J1086" s="22">
        <v>200</v>
      </c>
      <c r="K1086" s="45" t="s">
        <v>1863</v>
      </c>
      <c r="L1086" s="7" t="s">
        <v>1800</v>
      </c>
      <c r="W1086" s="182">
        <v>1</v>
      </c>
    </row>
    <row r="1087" spans="2:24" ht="41.4" thickBot="1" x14ac:dyDescent="0.55000000000000004">
      <c r="B1087" s="163">
        <v>1040</v>
      </c>
      <c r="C1087" s="91" t="s">
        <v>1630</v>
      </c>
      <c r="D1087" s="34" t="s">
        <v>1837</v>
      </c>
      <c r="E1087" s="31" t="s">
        <v>1855</v>
      </c>
      <c r="F1087" s="5" t="s">
        <v>1860</v>
      </c>
      <c r="G1087" s="455"/>
      <c r="H1087" s="178">
        <f>+H1086+1</f>
        <v>930</v>
      </c>
      <c r="I1087" s="204" t="s">
        <v>2946</v>
      </c>
      <c r="J1087" s="22">
        <v>1</v>
      </c>
      <c r="K1087" s="45" t="s">
        <v>1864</v>
      </c>
      <c r="L1087" s="7" t="s">
        <v>1800</v>
      </c>
      <c r="W1087" s="182">
        <v>1</v>
      </c>
    </row>
    <row r="1088" spans="2:24" ht="26.4" thickBot="1" x14ac:dyDescent="0.55000000000000004">
      <c r="B1088" s="163">
        <v>1041</v>
      </c>
      <c r="G1088" s="117" t="s">
        <v>1865</v>
      </c>
      <c r="H1088" s="118"/>
      <c r="I1088" s="119"/>
      <c r="J1088" s="119"/>
      <c r="K1088" s="120"/>
      <c r="M1088" s="173"/>
      <c r="N1088" s="173"/>
      <c r="O1088" s="173"/>
      <c r="P1088" s="173"/>
      <c r="Q1088" s="174"/>
      <c r="R1088" s="175"/>
      <c r="S1088" s="176">
        <v>3</v>
      </c>
      <c r="T1088" s="175" t="s">
        <v>2013</v>
      </c>
      <c r="U1088" s="176"/>
      <c r="V1088" s="175"/>
      <c r="W1088" s="177">
        <f>SUM(W1089:W1098)</f>
        <v>10</v>
      </c>
      <c r="X1088" s="175" t="s">
        <v>2015</v>
      </c>
    </row>
    <row r="1089" spans="2:24" ht="26.4" thickBot="1" x14ac:dyDescent="0.55000000000000004">
      <c r="B1089" s="163">
        <v>1042</v>
      </c>
      <c r="C1089" s="91" t="s">
        <v>1630</v>
      </c>
      <c r="D1089" s="34" t="s">
        <v>1837</v>
      </c>
      <c r="E1089" s="21" t="s">
        <v>1866</v>
      </c>
      <c r="F1089" s="21" t="s">
        <v>1867</v>
      </c>
      <c r="G1089" s="453" t="s">
        <v>1868</v>
      </c>
      <c r="H1089" s="178">
        <f>+H1087+1</f>
        <v>931</v>
      </c>
      <c r="I1089" s="204" t="s">
        <v>2947</v>
      </c>
      <c r="J1089" s="65">
        <v>100</v>
      </c>
      <c r="K1089" s="95" t="s">
        <v>1869</v>
      </c>
      <c r="L1089" s="7" t="s">
        <v>1800</v>
      </c>
      <c r="W1089" s="182">
        <v>1</v>
      </c>
    </row>
    <row r="1090" spans="2:24" ht="26.4" thickBot="1" x14ac:dyDescent="0.55000000000000004">
      <c r="B1090" s="163">
        <v>1043</v>
      </c>
      <c r="C1090" s="91" t="s">
        <v>1630</v>
      </c>
      <c r="D1090" s="34" t="s">
        <v>1837</v>
      </c>
      <c r="E1090" s="21" t="s">
        <v>1866</v>
      </c>
      <c r="F1090" s="21" t="s">
        <v>1867</v>
      </c>
      <c r="G1090" s="454"/>
      <c r="H1090" s="178">
        <f t="shared" ref="H1090:H1098" si="41">+H1089+1</f>
        <v>932</v>
      </c>
      <c r="I1090" s="179" t="s">
        <v>2948</v>
      </c>
      <c r="J1090" s="22">
        <v>50</v>
      </c>
      <c r="K1090" s="45" t="s">
        <v>1870</v>
      </c>
      <c r="L1090" s="7" t="s">
        <v>1800</v>
      </c>
      <c r="W1090" s="182">
        <v>1</v>
      </c>
    </row>
    <row r="1091" spans="2:24" ht="41.4" thickBot="1" x14ac:dyDescent="0.55000000000000004">
      <c r="B1091" s="163">
        <v>1044</v>
      </c>
      <c r="C1091" s="91" t="s">
        <v>1630</v>
      </c>
      <c r="D1091" s="34" t="s">
        <v>1837</v>
      </c>
      <c r="E1091" s="21" t="s">
        <v>1866</v>
      </c>
      <c r="F1091" s="21" t="s">
        <v>1867</v>
      </c>
      <c r="G1091" s="454"/>
      <c r="H1091" s="178">
        <f t="shared" si="41"/>
        <v>933</v>
      </c>
      <c r="I1091" s="179" t="s">
        <v>2949</v>
      </c>
      <c r="J1091" s="39">
        <v>1</v>
      </c>
      <c r="K1091" s="93" t="s">
        <v>1871</v>
      </c>
      <c r="L1091" s="7" t="s">
        <v>1800</v>
      </c>
      <c r="W1091" s="182">
        <v>1</v>
      </c>
    </row>
    <row r="1092" spans="2:24" ht="41.4" thickBot="1" x14ac:dyDescent="0.55000000000000004">
      <c r="B1092" s="163">
        <v>1045</v>
      </c>
      <c r="C1092" s="91" t="s">
        <v>1630</v>
      </c>
      <c r="D1092" s="34" t="s">
        <v>1837</v>
      </c>
      <c r="E1092" s="21" t="s">
        <v>1866</v>
      </c>
      <c r="F1092" s="21" t="s">
        <v>1867</v>
      </c>
      <c r="G1092" s="454"/>
      <c r="H1092" s="178">
        <f t="shared" si="41"/>
        <v>934</v>
      </c>
      <c r="I1092" s="179" t="s">
        <v>2950</v>
      </c>
      <c r="J1092" s="39">
        <v>1</v>
      </c>
      <c r="K1092" s="93" t="s">
        <v>1872</v>
      </c>
      <c r="L1092" s="7" t="s">
        <v>1800</v>
      </c>
      <c r="W1092" s="182">
        <v>1</v>
      </c>
    </row>
    <row r="1093" spans="2:24" ht="26.4" thickBot="1" x14ac:dyDescent="0.55000000000000004">
      <c r="B1093" s="163">
        <v>1046</v>
      </c>
      <c r="C1093" s="91" t="s">
        <v>1630</v>
      </c>
      <c r="D1093" s="34" t="s">
        <v>1837</v>
      </c>
      <c r="E1093" s="21" t="s">
        <v>1866</v>
      </c>
      <c r="F1093" s="21" t="s">
        <v>1867</v>
      </c>
      <c r="G1093" s="455"/>
      <c r="H1093" s="178">
        <f t="shared" si="41"/>
        <v>935</v>
      </c>
      <c r="I1093" s="179" t="s">
        <v>2951</v>
      </c>
      <c r="J1093" s="22">
        <v>10000</v>
      </c>
      <c r="K1093" s="45" t="s">
        <v>1873</v>
      </c>
      <c r="L1093" s="7" t="s">
        <v>1800</v>
      </c>
      <c r="W1093" s="182">
        <v>1</v>
      </c>
    </row>
    <row r="1094" spans="2:24" ht="41.4" thickBot="1" x14ac:dyDescent="0.55000000000000004">
      <c r="B1094" s="163">
        <v>1047</v>
      </c>
      <c r="C1094" s="91" t="s">
        <v>1630</v>
      </c>
      <c r="D1094" s="34" t="s">
        <v>1837</v>
      </c>
      <c r="E1094" s="21" t="s">
        <v>1866</v>
      </c>
      <c r="F1094" s="5" t="s">
        <v>1874</v>
      </c>
      <c r="G1094" s="453" t="s">
        <v>1875</v>
      </c>
      <c r="H1094" s="178">
        <f t="shared" si="41"/>
        <v>936</v>
      </c>
      <c r="I1094" s="179" t="s">
        <v>2952</v>
      </c>
      <c r="J1094" s="22">
        <v>180</v>
      </c>
      <c r="K1094" s="45" t="s">
        <v>1876</v>
      </c>
      <c r="L1094" s="7" t="s">
        <v>1800</v>
      </c>
      <c r="W1094" s="182">
        <v>1</v>
      </c>
    </row>
    <row r="1095" spans="2:24" ht="26.4" thickBot="1" x14ac:dyDescent="0.55000000000000004">
      <c r="B1095" s="163">
        <v>1048</v>
      </c>
      <c r="C1095" s="91" t="s">
        <v>1630</v>
      </c>
      <c r="D1095" s="34" t="s">
        <v>1837</v>
      </c>
      <c r="E1095" s="21" t="s">
        <v>1866</v>
      </c>
      <c r="F1095" s="5" t="s">
        <v>1874</v>
      </c>
      <c r="G1095" s="454"/>
      <c r="H1095" s="178">
        <f t="shared" si="41"/>
        <v>937</v>
      </c>
      <c r="I1095" s="179" t="s">
        <v>2953</v>
      </c>
      <c r="J1095" s="22">
        <v>280</v>
      </c>
      <c r="K1095" s="45" t="s">
        <v>1877</v>
      </c>
      <c r="L1095" s="7" t="s">
        <v>1800</v>
      </c>
      <c r="W1095" s="182">
        <v>1</v>
      </c>
    </row>
    <row r="1096" spans="2:24" ht="26.4" thickBot="1" x14ac:dyDescent="0.55000000000000004">
      <c r="B1096" s="163">
        <v>1049</v>
      </c>
      <c r="C1096" s="91" t="s">
        <v>1630</v>
      </c>
      <c r="D1096" s="34" t="s">
        <v>1837</v>
      </c>
      <c r="E1096" s="21" t="s">
        <v>1866</v>
      </c>
      <c r="F1096" s="5" t="s">
        <v>1874</v>
      </c>
      <c r="G1096" s="454"/>
      <c r="H1096" s="178">
        <f t="shared" si="41"/>
        <v>938</v>
      </c>
      <c r="I1096" s="179" t="s">
        <v>2954</v>
      </c>
      <c r="J1096" s="22">
        <v>50</v>
      </c>
      <c r="K1096" s="45" t="s">
        <v>1878</v>
      </c>
      <c r="L1096" s="7" t="s">
        <v>1800</v>
      </c>
      <c r="W1096" s="182">
        <v>1</v>
      </c>
    </row>
    <row r="1097" spans="2:24" ht="26.4" thickBot="1" x14ac:dyDescent="0.55000000000000004">
      <c r="B1097" s="163">
        <v>1050</v>
      </c>
      <c r="C1097" s="91" t="s">
        <v>1630</v>
      </c>
      <c r="D1097" s="34" t="s">
        <v>1837</v>
      </c>
      <c r="E1097" s="21" t="s">
        <v>1866</v>
      </c>
      <c r="F1097" s="5" t="s">
        <v>1874</v>
      </c>
      <c r="G1097" s="455"/>
      <c r="H1097" s="178">
        <f t="shared" si="41"/>
        <v>939</v>
      </c>
      <c r="I1097" s="179" t="s">
        <v>2955</v>
      </c>
      <c r="J1097" s="22">
        <v>5450</v>
      </c>
      <c r="K1097" s="45" t="s">
        <v>1879</v>
      </c>
      <c r="L1097" s="7" t="s">
        <v>1800</v>
      </c>
      <c r="W1097" s="182">
        <v>1</v>
      </c>
    </row>
    <row r="1098" spans="2:24" ht="61.8" thickBot="1" x14ac:dyDescent="0.55000000000000004">
      <c r="B1098" s="163">
        <v>1051</v>
      </c>
      <c r="C1098" s="91" t="s">
        <v>1630</v>
      </c>
      <c r="D1098" s="34" t="s">
        <v>1837</v>
      </c>
      <c r="E1098" s="21" t="s">
        <v>1866</v>
      </c>
      <c r="F1098" s="21" t="s">
        <v>1880</v>
      </c>
      <c r="G1098" s="139" t="s">
        <v>1881</v>
      </c>
      <c r="H1098" s="178">
        <f t="shared" si="41"/>
        <v>940</v>
      </c>
      <c r="I1098" s="179" t="s">
        <v>2956</v>
      </c>
      <c r="J1098" s="38">
        <v>1</v>
      </c>
      <c r="K1098" s="45" t="s">
        <v>1882</v>
      </c>
      <c r="L1098" s="7" t="s">
        <v>1800</v>
      </c>
      <c r="W1098" s="182">
        <v>1</v>
      </c>
    </row>
    <row r="1099" spans="2:24" ht="26.4" thickBot="1" x14ac:dyDescent="0.55000000000000004">
      <c r="B1099" s="163">
        <v>1052</v>
      </c>
      <c r="G1099" s="117" t="s">
        <v>1883</v>
      </c>
      <c r="H1099" s="118"/>
      <c r="I1099" s="119"/>
      <c r="J1099" s="119"/>
      <c r="K1099" s="120"/>
      <c r="M1099" s="173"/>
      <c r="N1099" s="173"/>
      <c r="O1099" s="173"/>
      <c r="P1099" s="173"/>
      <c r="Q1099" s="174"/>
      <c r="R1099" s="175"/>
      <c r="S1099" s="176">
        <v>2</v>
      </c>
      <c r="T1099" s="175" t="s">
        <v>2013</v>
      </c>
      <c r="U1099" s="176"/>
      <c r="V1099" s="175"/>
      <c r="W1099" s="177">
        <f>SUM(W1100:W1111)</f>
        <v>12</v>
      </c>
      <c r="X1099" s="175" t="s">
        <v>2015</v>
      </c>
    </row>
    <row r="1100" spans="2:24" ht="26.4" thickBot="1" x14ac:dyDescent="0.55000000000000004">
      <c r="B1100" s="163">
        <v>1053</v>
      </c>
      <c r="C1100" s="91" t="s">
        <v>1630</v>
      </c>
      <c r="D1100" s="34" t="s">
        <v>1837</v>
      </c>
      <c r="E1100" s="31" t="s">
        <v>1884</v>
      </c>
      <c r="F1100" s="31" t="s">
        <v>1885</v>
      </c>
      <c r="G1100" s="453" t="s">
        <v>1886</v>
      </c>
      <c r="H1100" s="178">
        <f>+H1098+1</f>
        <v>941</v>
      </c>
      <c r="I1100" s="204" t="s">
        <v>2957</v>
      </c>
      <c r="J1100" s="65">
        <v>3</v>
      </c>
      <c r="K1100" s="95" t="s">
        <v>1887</v>
      </c>
      <c r="L1100" s="7" t="s">
        <v>1800</v>
      </c>
      <c r="W1100" s="182">
        <v>1</v>
      </c>
    </row>
    <row r="1101" spans="2:24" ht="26.4" thickBot="1" x14ac:dyDescent="0.55000000000000004">
      <c r="B1101" s="163">
        <v>1054</v>
      </c>
      <c r="C1101" s="91" t="s">
        <v>1630</v>
      </c>
      <c r="D1101" s="34" t="s">
        <v>1837</v>
      </c>
      <c r="E1101" s="31" t="s">
        <v>1884</v>
      </c>
      <c r="F1101" s="31" t="s">
        <v>1885</v>
      </c>
      <c r="G1101" s="454"/>
      <c r="H1101" s="178">
        <f t="shared" ref="H1101:H1111" si="42">+H1100+1</f>
        <v>942</v>
      </c>
      <c r="I1101" s="179" t="s">
        <v>2958</v>
      </c>
      <c r="J1101" s="22">
        <v>3</v>
      </c>
      <c r="K1101" s="45" t="s">
        <v>1888</v>
      </c>
      <c r="L1101" s="7" t="s">
        <v>1800</v>
      </c>
      <c r="W1101" s="182">
        <v>1</v>
      </c>
    </row>
    <row r="1102" spans="2:24" ht="41.4" thickBot="1" x14ac:dyDescent="0.55000000000000004">
      <c r="B1102" s="163">
        <v>1055</v>
      </c>
      <c r="C1102" s="91" t="s">
        <v>1630</v>
      </c>
      <c r="D1102" s="34" t="s">
        <v>1837</v>
      </c>
      <c r="E1102" s="31" t="s">
        <v>1884</v>
      </c>
      <c r="F1102" s="31" t="s">
        <v>1885</v>
      </c>
      <c r="G1102" s="454"/>
      <c r="H1102" s="178">
        <f t="shared" si="42"/>
        <v>943</v>
      </c>
      <c r="I1102" s="179" t="s">
        <v>2959</v>
      </c>
      <c r="J1102" s="22">
        <v>10</v>
      </c>
      <c r="K1102" s="45" t="s">
        <v>1889</v>
      </c>
      <c r="L1102" s="7" t="s">
        <v>1800</v>
      </c>
      <c r="W1102" s="182">
        <v>1</v>
      </c>
    </row>
    <row r="1103" spans="2:24" ht="26.4" thickBot="1" x14ac:dyDescent="0.55000000000000004">
      <c r="B1103" s="163">
        <v>1056</v>
      </c>
      <c r="C1103" s="91" t="s">
        <v>1630</v>
      </c>
      <c r="D1103" s="34" t="s">
        <v>1837</v>
      </c>
      <c r="E1103" s="31" t="s">
        <v>1884</v>
      </c>
      <c r="F1103" s="31" t="s">
        <v>1885</v>
      </c>
      <c r="G1103" s="454"/>
      <c r="H1103" s="178">
        <f t="shared" si="42"/>
        <v>944</v>
      </c>
      <c r="I1103" s="179" t="s">
        <v>2960</v>
      </c>
      <c r="J1103" s="22">
        <v>40</v>
      </c>
      <c r="K1103" s="45" t="s">
        <v>1890</v>
      </c>
      <c r="L1103" s="7" t="s">
        <v>1800</v>
      </c>
      <c r="W1103" s="182">
        <v>1</v>
      </c>
    </row>
    <row r="1104" spans="2:24" ht="26.4" thickBot="1" x14ac:dyDescent="0.55000000000000004">
      <c r="B1104" s="163">
        <v>1057</v>
      </c>
      <c r="C1104" s="91" t="s">
        <v>1630</v>
      </c>
      <c r="D1104" s="34" t="s">
        <v>1837</v>
      </c>
      <c r="E1104" s="31" t="s">
        <v>1884</v>
      </c>
      <c r="F1104" s="31" t="s">
        <v>1885</v>
      </c>
      <c r="G1104" s="454"/>
      <c r="H1104" s="178">
        <f t="shared" si="42"/>
        <v>945</v>
      </c>
      <c r="I1104" s="179" t="s">
        <v>2961</v>
      </c>
      <c r="J1104" s="22">
        <v>1</v>
      </c>
      <c r="K1104" s="45" t="s">
        <v>1891</v>
      </c>
      <c r="L1104" s="7" t="s">
        <v>1800</v>
      </c>
      <c r="W1104" s="182">
        <v>1</v>
      </c>
    </row>
    <row r="1105" spans="1:24" ht="26.4" thickBot="1" x14ac:dyDescent="0.55000000000000004">
      <c r="B1105" s="163">
        <v>1058</v>
      </c>
      <c r="C1105" s="91" t="s">
        <v>1630</v>
      </c>
      <c r="D1105" s="34" t="s">
        <v>1837</v>
      </c>
      <c r="E1105" s="31" t="s">
        <v>1884</v>
      </c>
      <c r="F1105" s="31" t="s">
        <v>1885</v>
      </c>
      <c r="G1105" s="454"/>
      <c r="H1105" s="178">
        <f t="shared" si="42"/>
        <v>946</v>
      </c>
      <c r="I1105" s="179" t="s">
        <v>2962</v>
      </c>
      <c r="J1105" s="22">
        <v>400</v>
      </c>
      <c r="K1105" s="45" t="s">
        <v>1892</v>
      </c>
      <c r="L1105" s="7" t="s">
        <v>1800</v>
      </c>
      <c r="W1105" s="182">
        <v>1</v>
      </c>
    </row>
    <row r="1106" spans="1:24" ht="26.4" thickBot="1" x14ac:dyDescent="0.55000000000000004">
      <c r="B1106" s="163">
        <v>1059</v>
      </c>
      <c r="C1106" s="91" t="s">
        <v>1630</v>
      </c>
      <c r="D1106" s="34" t="s">
        <v>1837</v>
      </c>
      <c r="E1106" s="31" t="s">
        <v>1884</v>
      </c>
      <c r="F1106" s="31" t="s">
        <v>1885</v>
      </c>
      <c r="G1106" s="454"/>
      <c r="H1106" s="178">
        <f t="shared" si="42"/>
        <v>947</v>
      </c>
      <c r="I1106" s="179" t="s">
        <v>2963</v>
      </c>
      <c r="J1106" s="22">
        <v>1</v>
      </c>
      <c r="K1106" s="45" t="s">
        <v>1893</v>
      </c>
      <c r="L1106" s="7" t="s">
        <v>1800</v>
      </c>
      <c r="W1106" s="182">
        <v>1</v>
      </c>
    </row>
    <row r="1107" spans="1:24" ht="26.4" thickBot="1" x14ac:dyDescent="0.55000000000000004">
      <c r="B1107" s="163">
        <v>1060</v>
      </c>
      <c r="C1107" s="91" t="s">
        <v>1630</v>
      </c>
      <c r="D1107" s="34" t="s">
        <v>1837</v>
      </c>
      <c r="E1107" s="31" t="s">
        <v>1884</v>
      </c>
      <c r="F1107" s="31" t="s">
        <v>1885</v>
      </c>
      <c r="G1107" s="454"/>
      <c r="H1107" s="178">
        <f t="shared" si="42"/>
        <v>948</v>
      </c>
      <c r="I1107" s="179" t="s">
        <v>2964</v>
      </c>
      <c r="J1107" s="22">
        <v>1</v>
      </c>
      <c r="K1107" s="45" t="s">
        <v>1894</v>
      </c>
      <c r="L1107" s="7" t="s">
        <v>1800</v>
      </c>
      <c r="W1107" s="182">
        <v>1</v>
      </c>
    </row>
    <row r="1108" spans="1:24" ht="26.4" thickBot="1" x14ac:dyDescent="0.55000000000000004">
      <c r="B1108" s="163">
        <v>1061</v>
      </c>
      <c r="C1108" s="91" t="s">
        <v>1630</v>
      </c>
      <c r="D1108" s="34" t="s">
        <v>1837</v>
      </c>
      <c r="E1108" s="31" t="s">
        <v>1884</v>
      </c>
      <c r="F1108" s="31" t="s">
        <v>1885</v>
      </c>
      <c r="G1108" s="455"/>
      <c r="H1108" s="178">
        <f t="shared" si="42"/>
        <v>949</v>
      </c>
      <c r="I1108" s="179" t="s">
        <v>2965</v>
      </c>
      <c r="J1108" s="22">
        <v>1</v>
      </c>
      <c r="K1108" s="45" t="s">
        <v>1895</v>
      </c>
      <c r="L1108" s="7" t="s">
        <v>1800</v>
      </c>
      <c r="W1108" s="182">
        <v>1</v>
      </c>
    </row>
    <row r="1109" spans="1:24" ht="41.4" thickBot="1" x14ac:dyDescent="0.55000000000000004">
      <c r="B1109" s="163">
        <v>1062</v>
      </c>
      <c r="C1109" s="91" t="s">
        <v>1630</v>
      </c>
      <c r="D1109" s="34" t="s">
        <v>1837</v>
      </c>
      <c r="E1109" s="31" t="s">
        <v>1884</v>
      </c>
      <c r="F1109" s="5" t="s">
        <v>1896</v>
      </c>
      <c r="G1109" s="453" t="s">
        <v>1897</v>
      </c>
      <c r="H1109" s="178">
        <f t="shared" si="42"/>
        <v>950</v>
      </c>
      <c r="I1109" s="179" t="s">
        <v>2966</v>
      </c>
      <c r="J1109" s="22">
        <v>45</v>
      </c>
      <c r="K1109" s="45" t="s">
        <v>1898</v>
      </c>
      <c r="L1109" s="7" t="s">
        <v>1800</v>
      </c>
      <c r="W1109" s="182">
        <v>1</v>
      </c>
    </row>
    <row r="1110" spans="1:24" ht="41.4" thickBot="1" x14ac:dyDescent="0.55000000000000004">
      <c r="B1110" s="163">
        <v>1063</v>
      </c>
      <c r="C1110" s="91" t="s">
        <v>1630</v>
      </c>
      <c r="D1110" s="34" t="s">
        <v>1837</v>
      </c>
      <c r="E1110" s="31" t="s">
        <v>1884</v>
      </c>
      <c r="F1110" s="5" t="s">
        <v>1896</v>
      </c>
      <c r="G1110" s="454"/>
      <c r="H1110" s="178">
        <f t="shared" si="42"/>
        <v>951</v>
      </c>
      <c r="I1110" s="179" t="s">
        <v>2967</v>
      </c>
      <c r="J1110" s="22">
        <v>4</v>
      </c>
      <c r="K1110" s="45" t="s">
        <v>1899</v>
      </c>
      <c r="L1110" s="7" t="s">
        <v>1800</v>
      </c>
      <c r="W1110" s="182">
        <v>1</v>
      </c>
    </row>
    <row r="1111" spans="1:24" ht="41.4" thickBot="1" x14ac:dyDescent="0.55000000000000004">
      <c r="B1111" s="163">
        <v>1064</v>
      </c>
      <c r="C1111" s="91" t="s">
        <v>1630</v>
      </c>
      <c r="D1111" s="34" t="s">
        <v>1837</v>
      </c>
      <c r="E1111" s="31" t="s">
        <v>1884</v>
      </c>
      <c r="F1111" s="5" t="s">
        <v>1896</v>
      </c>
      <c r="G1111" s="455"/>
      <c r="H1111" s="178">
        <f t="shared" si="42"/>
        <v>952</v>
      </c>
      <c r="I1111" s="179" t="s">
        <v>2968</v>
      </c>
      <c r="J1111" s="22">
        <v>2</v>
      </c>
      <c r="K1111" s="45" t="s">
        <v>1900</v>
      </c>
      <c r="L1111" s="7" t="s">
        <v>1800</v>
      </c>
      <c r="W1111" s="182">
        <v>1</v>
      </c>
    </row>
    <row r="1112" spans="1:24" ht="26.4" thickBot="1" x14ac:dyDescent="0.55000000000000004">
      <c r="B1112" s="163">
        <v>1065</v>
      </c>
      <c r="G1112" s="13" t="s">
        <v>1901</v>
      </c>
      <c r="H1112" s="14"/>
      <c r="I1112" s="14"/>
      <c r="J1112" s="14"/>
      <c r="K1112" s="46"/>
      <c r="M1112" s="168"/>
      <c r="N1112" s="168"/>
      <c r="O1112" s="168"/>
      <c r="P1112" s="168"/>
      <c r="Q1112" s="169">
        <v>2</v>
      </c>
      <c r="R1112" s="170" t="s">
        <v>2012</v>
      </c>
      <c r="S1112" s="171">
        <f>SUM(S1113:S1126)</f>
        <v>6</v>
      </c>
      <c r="T1112" s="170" t="s">
        <v>2013</v>
      </c>
      <c r="U1112" s="171">
        <v>5</v>
      </c>
      <c r="V1112" s="170" t="s">
        <v>2014</v>
      </c>
      <c r="W1112" s="171">
        <f>SUM(W1113:W1126)/2</f>
        <v>12</v>
      </c>
      <c r="X1112" s="170" t="s">
        <v>2015</v>
      </c>
    </row>
    <row r="1113" spans="1:24" ht="26.4" thickBot="1" x14ac:dyDescent="0.55000000000000004">
      <c r="B1113" s="163">
        <v>1066</v>
      </c>
      <c r="G1113" s="117" t="s">
        <v>1902</v>
      </c>
      <c r="H1113" s="121"/>
      <c r="I1113" s="119"/>
      <c r="J1113" s="119"/>
      <c r="K1113" s="120"/>
      <c r="M1113" s="173"/>
      <c r="N1113" s="173"/>
      <c r="O1113" s="173"/>
      <c r="P1113" s="173"/>
      <c r="Q1113" s="174"/>
      <c r="R1113" s="175"/>
      <c r="S1113" s="176">
        <v>3</v>
      </c>
      <c r="T1113" s="175" t="s">
        <v>2013</v>
      </c>
      <c r="U1113" s="176"/>
      <c r="V1113" s="175"/>
      <c r="W1113" s="177">
        <f>SUM(W1114:W1119)</f>
        <v>6</v>
      </c>
      <c r="X1113" s="175" t="s">
        <v>2015</v>
      </c>
    </row>
    <row r="1114" spans="1:24" ht="41.4" thickBot="1" x14ac:dyDescent="0.55000000000000004">
      <c r="B1114" s="163">
        <v>1067</v>
      </c>
      <c r="C1114" s="91" t="s">
        <v>1630</v>
      </c>
      <c r="D1114" s="20" t="s">
        <v>1903</v>
      </c>
      <c r="E1114" s="21" t="s">
        <v>1904</v>
      </c>
      <c r="F1114" s="21" t="s">
        <v>1905</v>
      </c>
      <c r="G1114" s="448" t="s">
        <v>1906</v>
      </c>
      <c r="H1114" s="189">
        <f>+H1111+1</f>
        <v>953</v>
      </c>
      <c r="I1114" s="209" t="s">
        <v>2969</v>
      </c>
      <c r="J1114" s="126">
        <v>1</v>
      </c>
      <c r="K1114" s="52" t="s">
        <v>1907</v>
      </c>
      <c r="L1114" s="7" t="s">
        <v>1749</v>
      </c>
      <c r="W1114" s="182">
        <v>1</v>
      </c>
    </row>
    <row r="1115" spans="1:24" ht="41.4" thickBot="1" x14ac:dyDescent="0.55000000000000004">
      <c r="A1115" s="3">
        <v>35</v>
      </c>
      <c r="B1115" s="163">
        <v>1068</v>
      </c>
      <c r="C1115" s="91" t="s">
        <v>1630</v>
      </c>
      <c r="D1115" s="20" t="s">
        <v>1903</v>
      </c>
      <c r="E1115" s="21" t="s">
        <v>1904</v>
      </c>
      <c r="F1115" s="21" t="s">
        <v>1905</v>
      </c>
      <c r="G1115" s="449"/>
      <c r="H1115" s="178">
        <f>+H1114+1</f>
        <v>954</v>
      </c>
      <c r="I1115" s="209" t="s">
        <v>2970</v>
      </c>
      <c r="J1115" s="126">
        <v>1</v>
      </c>
      <c r="K1115" s="52" t="s">
        <v>1908</v>
      </c>
      <c r="L1115" s="7" t="s">
        <v>1749</v>
      </c>
      <c r="W1115" s="182">
        <v>1</v>
      </c>
    </row>
    <row r="1116" spans="1:24" ht="41.4" thickBot="1" x14ac:dyDescent="0.55000000000000004">
      <c r="A1116" s="3">
        <v>36</v>
      </c>
      <c r="B1116" s="163">
        <v>1069</v>
      </c>
      <c r="C1116" s="91" t="s">
        <v>1630</v>
      </c>
      <c r="D1116" s="20" t="s">
        <v>1903</v>
      </c>
      <c r="E1116" s="21" t="s">
        <v>1904</v>
      </c>
      <c r="F1116" s="36" t="s">
        <v>1909</v>
      </c>
      <c r="G1116" s="447" t="s">
        <v>1910</v>
      </c>
      <c r="H1116" s="178">
        <f>+H1115+1</f>
        <v>955</v>
      </c>
      <c r="I1116" s="209" t="s">
        <v>2971</v>
      </c>
      <c r="J1116" s="126">
        <v>2</v>
      </c>
      <c r="K1116" s="52" t="s">
        <v>1911</v>
      </c>
      <c r="L1116" s="7" t="s">
        <v>1749</v>
      </c>
      <c r="W1116" s="182">
        <v>1</v>
      </c>
    </row>
    <row r="1117" spans="1:24" ht="41.4" thickBot="1" x14ac:dyDescent="0.55000000000000004">
      <c r="A1117" s="3">
        <v>37</v>
      </c>
      <c r="B1117" s="163">
        <v>1070</v>
      </c>
      <c r="C1117" s="91" t="s">
        <v>1630</v>
      </c>
      <c r="D1117" s="20" t="s">
        <v>1903</v>
      </c>
      <c r="E1117" s="21" t="s">
        <v>1904</v>
      </c>
      <c r="F1117" s="36" t="s">
        <v>1909</v>
      </c>
      <c r="G1117" s="449"/>
      <c r="H1117" s="178">
        <f>+H1116+1</f>
        <v>956</v>
      </c>
      <c r="I1117" s="209" t="s">
        <v>2972</v>
      </c>
      <c r="J1117" s="126">
        <v>2</v>
      </c>
      <c r="K1117" s="52" t="s">
        <v>1912</v>
      </c>
      <c r="L1117" s="7" t="s">
        <v>1749</v>
      </c>
      <c r="W1117" s="182">
        <v>1</v>
      </c>
    </row>
    <row r="1118" spans="1:24" ht="61.8" thickBot="1" x14ac:dyDescent="0.55000000000000004">
      <c r="A1118" s="3">
        <v>38</v>
      </c>
      <c r="B1118" s="163">
        <v>1071</v>
      </c>
      <c r="C1118" s="91" t="s">
        <v>1630</v>
      </c>
      <c r="D1118" s="20" t="s">
        <v>1903</v>
      </c>
      <c r="E1118" s="21" t="s">
        <v>1904</v>
      </c>
      <c r="F1118" s="21" t="s">
        <v>1913</v>
      </c>
      <c r="G1118" s="447" t="s">
        <v>1914</v>
      </c>
      <c r="H1118" s="178">
        <f>+H1117+1</f>
        <v>957</v>
      </c>
      <c r="I1118" s="209" t="s">
        <v>2973</v>
      </c>
      <c r="J1118" s="126">
        <v>200</v>
      </c>
      <c r="K1118" s="52" t="s">
        <v>1915</v>
      </c>
      <c r="L1118" s="7" t="s">
        <v>1749</v>
      </c>
      <c r="W1118" s="182">
        <v>1</v>
      </c>
    </row>
    <row r="1119" spans="1:24" ht="26.4" thickBot="1" x14ac:dyDescent="0.55000000000000004">
      <c r="A1119" s="3">
        <v>39</v>
      </c>
      <c r="B1119" s="163">
        <v>1072</v>
      </c>
      <c r="C1119" s="91" t="s">
        <v>1630</v>
      </c>
      <c r="D1119" s="20" t="s">
        <v>1903</v>
      </c>
      <c r="E1119" s="21" t="s">
        <v>1904</v>
      </c>
      <c r="F1119" s="21" t="s">
        <v>1913</v>
      </c>
      <c r="G1119" s="449"/>
      <c r="H1119" s="178">
        <f>+H1118+1</f>
        <v>958</v>
      </c>
      <c r="I1119" s="209" t="s">
        <v>2974</v>
      </c>
      <c r="J1119" s="126">
        <v>2</v>
      </c>
      <c r="K1119" s="52" t="s">
        <v>1916</v>
      </c>
      <c r="L1119" s="7" t="s">
        <v>1749</v>
      </c>
      <c r="W1119" s="182">
        <v>1</v>
      </c>
    </row>
    <row r="1120" spans="1:24" ht="26.4" thickBot="1" x14ac:dyDescent="0.55000000000000004">
      <c r="B1120" s="163">
        <v>1073</v>
      </c>
      <c r="G1120" s="117" t="s">
        <v>1917</v>
      </c>
      <c r="H1120" s="118"/>
      <c r="I1120" s="119"/>
      <c r="J1120" s="119"/>
      <c r="K1120" s="120"/>
      <c r="M1120" s="173"/>
      <c r="N1120" s="173"/>
      <c r="O1120" s="173"/>
      <c r="P1120" s="173"/>
      <c r="Q1120" s="174"/>
      <c r="R1120" s="175"/>
      <c r="S1120" s="176">
        <v>3</v>
      </c>
      <c r="T1120" s="175" t="s">
        <v>2013</v>
      </c>
      <c r="U1120" s="176"/>
      <c r="V1120" s="175"/>
      <c r="W1120" s="177">
        <f>SUM(W1121:W1126)</f>
        <v>6</v>
      </c>
      <c r="X1120" s="175" t="s">
        <v>2015</v>
      </c>
    </row>
    <row r="1121" spans="1:24" ht="41.4" thickBot="1" x14ac:dyDescent="0.55000000000000004">
      <c r="A1121" s="3">
        <v>40</v>
      </c>
      <c r="B1121" s="163">
        <v>1074</v>
      </c>
      <c r="C1121" s="91" t="s">
        <v>1630</v>
      </c>
      <c r="D1121" s="20" t="s">
        <v>1903</v>
      </c>
      <c r="E1121" s="31" t="s">
        <v>1918</v>
      </c>
      <c r="F1121" s="31" t="s">
        <v>1919</v>
      </c>
      <c r="G1121" s="448" t="s">
        <v>1920</v>
      </c>
      <c r="H1121" s="189">
        <f>+H1119+1</f>
        <v>959</v>
      </c>
      <c r="I1121" s="209" t="s">
        <v>2975</v>
      </c>
      <c r="J1121" s="126">
        <v>1</v>
      </c>
      <c r="K1121" s="52" t="s">
        <v>1921</v>
      </c>
      <c r="L1121" s="7" t="s">
        <v>1749</v>
      </c>
      <c r="W1121" s="182">
        <v>1</v>
      </c>
    </row>
    <row r="1122" spans="1:24" ht="26.4" thickBot="1" x14ac:dyDescent="0.55000000000000004">
      <c r="A1122" s="3">
        <v>41</v>
      </c>
      <c r="B1122" s="163">
        <v>1075</v>
      </c>
      <c r="C1122" s="91" t="s">
        <v>1630</v>
      </c>
      <c r="D1122" s="20" t="s">
        <v>1903</v>
      </c>
      <c r="E1122" s="31" t="s">
        <v>1918</v>
      </c>
      <c r="F1122" s="31" t="s">
        <v>1919</v>
      </c>
      <c r="G1122" s="449"/>
      <c r="H1122" s="178">
        <f>+H1121+1</f>
        <v>960</v>
      </c>
      <c r="I1122" s="209" t="s">
        <v>2976</v>
      </c>
      <c r="J1122" s="126">
        <v>200</v>
      </c>
      <c r="K1122" s="52" t="s">
        <v>1922</v>
      </c>
      <c r="L1122" s="7" t="s">
        <v>1749</v>
      </c>
      <c r="W1122" s="182">
        <v>1</v>
      </c>
    </row>
    <row r="1123" spans="1:24" ht="41.4" thickBot="1" x14ac:dyDescent="0.55000000000000004">
      <c r="A1123" s="3">
        <v>42</v>
      </c>
      <c r="B1123" s="163">
        <v>1076</v>
      </c>
      <c r="C1123" s="91" t="s">
        <v>1630</v>
      </c>
      <c r="D1123" s="20" t="s">
        <v>1903</v>
      </c>
      <c r="E1123" s="31" t="s">
        <v>1918</v>
      </c>
      <c r="F1123" s="36" t="s">
        <v>1923</v>
      </c>
      <c r="G1123" s="447" t="s">
        <v>1924</v>
      </c>
      <c r="H1123" s="178">
        <f>+H1122+1</f>
        <v>961</v>
      </c>
      <c r="I1123" s="209" t="s">
        <v>2977</v>
      </c>
      <c r="J1123" s="126">
        <v>1</v>
      </c>
      <c r="K1123" s="52" t="s">
        <v>1925</v>
      </c>
      <c r="L1123" s="7" t="s">
        <v>1749</v>
      </c>
      <c r="W1123" s="182">
        <v>1</v>
      </c>
    </row>
    <row r="1124" spans="1:24" ht="41.4" thickBot="1" x14ac:dyDescent="0.55000000000000004">
      <c r="A1124" s="3">
        <v>43</v>
      </c>
      <c r="B1124" s="163">
        <v>1077</v>
      </c>
      <c r="C1124" s="91" t="s">
        <v>1630</v>
      </c>
      <c r="D1124" s="20" t="s">
        <v>1903</v>
      </c>
      <c r="E1124" s="31" t="s">
        <v>1918</v>
      </c>
      <c r="F1124" s="36" t="s">
        <v>1923</v>
      </c>
      <c r="G1124" s="449"/>
      <c r="H1124" s="178">
        <f>+H1123+1</f>
        <v>962</v>
      </c>
      <c r="I1124" s="209" t="s">
        <v>2978</v>
      </c>
      <c r="J1124" s="126">
        <v>6</v>
      </c>
      <c r="K1124" s="52" t="s">
        <v>1926</v>
      </c>
      <c r="L1124" s="7" t="s">
        <v>1749</v>
      </c>
      <c r="W1124" s="182">
        <v>1</v>
      </c>
    </row>
    <row r="1125" spans="1:24" ht="41.4" thickBot="1" x14ac:dyDescent="0.55000000000000004">
      <c r="A1125" s="3">
        <v>44</v>
      </c>
      <c r="B1125" s="163">
        <v>1078</v>
      </c>
      <c r="C1125" s="91" t="s">
        <v>1630</v>
      </c>
      <c r="D1125" s="20" t="s">
        <v>1903</v>
      </c>
      <c r="E1125" s="31" t="s">
        <v>1918</v>
      </c>
      <c r="F1125" s="31" t="s">
        <v>1927</v>
      </c>
      <c r="G1125" s="447" t="s">
        <v>1928</v>
      </c>
      <c r="H1125" s="178">
        <f>+H1124+1</f>
        <v>963</v>
      </c>
      <c r="I1125" s="209" t="s">
        <v>2979</v>
      </c>
      <c r="J1125" s="126">
        <v>1</v>
      </c>
      <c r="K1125" s="52" t="s">
        <v>1929</v>
      </c>
      <c r="L1125" s="7" t="s">
        <v>1749</v>
      </c>
      <c r="W1125" s="182">
        <v>1</v>
      </c>
    </row>
    <row r="1126" spans="1:24" ht="41.4" thickBot="1" x14ac:dyDescent="0.55000000000000004">
      <c r="A1126" s="3">
        <v>45</v>
      </c>
      <c r="B1126" s="163">
        <v>1079</v>
      </c>
      <c r="C1126" s="91" t="s">
        <v>1630</v>
      </c>
      <c r="D1126" s="20" t="s">
        <v>1903</v>
      </c>
      <c r="E1126" s="31" t="s">
        <v>1918</v>
      </c>
      <c r="F1126" s="31" t="s">
        <v>1927</v>
      </c>
      <c r="G1126" s="449"/>
      <c r="H1126" s="178">
        <f>+H1125+1</f>
        <v>964</v>
      </c>
      <c r="I1126" s="209" t="s">
        <v>2980</v>
      </c>
      <c r="J1126" s="126">
        <v>3</v>
      </c>
      <c r="K1126" s="52" t="s">
        <v>1930</v>
      </c>
      <c r="L1126" s="7" t="s">
        <v>1749</v>
      </c>
      <c r="W1126" s="182">
        <v>1</v>
      </c>
    </row>
    <row r="1127" spans="1:24" ht="26.4" thickBot="1" x14ac:dyDescent="0.55000000000000004">
      <c r="B1127" s="163">
        <v>1080</v>
      </c>
      <c r="G1127" s="13" t="s">
        <v>1931</v>
      </c>
      <c r="H1127" s="14"/>
      <c r="I1127" s="14"/>
      <c r="J1127" s="14"/>
      <c r="K1127" s="46"/>
      <c r="M1127" s="168"/>
      <c r="N1127" s="168"/>
      <c r="O1127" s="168"/>
      <c r="P1127" s="168"/>
      <c r="Q1127" s="169">
        <v>3</v>
      </c>
      <c r="R1127" s="170" t="s">
        <v>2012</v>
      </c>
      <c r="S1127" s="171">
        <f>SUM(S1128:S1150)</f>
        <v>7</v>
      </c>
      <c r="T1127" s="170" t="s">
        <v>2013</v>
      </c>
      <c r="U1127" s="171">
        <v>4</v>
      </c>
      <c r="V1127" s="170" t="s">
        <v>2014</v>
      </c>
      <c r="W1127" s="171">
        <f>SUM(W1128:W1150)/2</f>
        <v>20</v>
      </c>
      <c r="X1127" s="170" t="s">
        <v>2015</v>
      </c>
    </row>
    <row r="1128" spans="1:24" ht="26.4" thickBot="1" x14ac:dyDescent="0.55000000000000004">
      <c r="B1128" s="163">
        <v>1081</v>
      </c>
      <c r="G1128" s="117" t="s">
        <v>1932</v>
      </c>
      <c r="H1128" s="121"/>
      <c r="I1128" s="119"/>
      <c r="J1128" s="119"/>
      <c r="K1128" s="120"/>
      <c r="M1128" s="173"/>
      <c r="N1128" s="173"/>
      <c r="O1128" s="173"/>
      <c r="P1128" s="173"/>
      <c r="Q1128" s="174"/>
      <c r="R1128" s="175"/>
      <c r="S1128" s="176">
        <v>3</v>
      </c>
      <c r="T1128" s="175" t="s">
        <v>2013</v>
      </c>
      <c r="U1128" s="176"/>
      <c r="V1128" s="175"/>
      <c r="W1128" s="177">
        <f>SUM(W1129:W1135)</f>
        <v>7</v>
      </c>
      <c r="X1128" s="175" t="s">
        <v>2015</v>
      </c>
    </row>
    <row r="1129" spans="1:24" ht="61.8" thickBot="1" x14ac:dyDescent="0.55000000000000004">
      <c r="A1129" s="3">
        <v>46</v>
      </c>
      <c r="B1129" s="163">
        <v>1082</v>
      </c>
      <c r="C1129" s="91" t="s">
        <v>1630</v>
      </c>
      <c r="D1129" s="34" t="s">
        <v>1933</v>
      </c>
      <c r="E1129" s="21" t="s">
        <v>1934</v>
      </c>
      <c r="F1129" s="21" t="s">
        <v>1935</v>
      </c>
      <c r="G1129" s="448" t="s">
        <v>1936</v>
      </c>
      <c r="H1129" s="189">
        <f>+H1126+1</f>
        <v>965</v>
      </c>
      <c r="I1129" s="209" t="s">
        <v>2981</v>
      </c>
      <c r="J1129" s="126">
        <v>2</v>
      </c>
      <c r="K1129" s="60" t="s">
        <v>1937</v>
      </c>
      <c r="L1129" s="7" t="s">
        <v>1749</v>
      </c>
      <c r="W1129" s="182">
        <v>1</v>
      </c>
    </row>
    <row r="1130" spans="1:24" ht="41.4" thickBot="1" x14ac:dyDescent="0.55000000000000004">
      <c r="A1130" s="3">
        <v>47</v>
      </c>
      <c r="B1130" s="163">
        <v>1083</v>
      </c>
      <c r="C1130" s="91" t="s">
        <v>1630</v>
      </c>
      <c r="D1130" s="34" t="s">
        <v>1933</v>
      </c>
      <c r="E1130" s="21" t="s">
        <v>1934</v>
      </c>
      <c r="F1130" s="21" t="s">
        <v>1935</v>
      </c>
      <c r="G1130" s="449"/>
      <c r="H1130" s="178">
        <f t="shared" ref="H1130:H1135" si="43">+H1129+1</f>
        <v>966</v>
      </c>
      <c r="I1130" s="209" t="s">
        <v>2982</v>
      </c>
      <c r="J1130" s="126">
        <v>2</v>
      </c>
      <c r="K1130" s="60" t="s">
        <v>1938</v>
      </c>
      <c r="L1130" s="7" t="s">
        <v>1749</v>
      </c>
      <c r="W1130" s="182">
        <v>1</v>
      </c>
    </row>
    <row r="1131" spans="1:24" ht="61.8" thickBot="1" x14ac:dyDescent="0.55000000000000004">
      <c r="A1131" s="3">
        <v>48</v>
      </c>
      <c r="B1131" s="163">
        <v>1084</v>
      </c>
      <c r="C1131" s="91" t="s">
        <v>1630</v>
      </c>
      <c r="D1131" s="34" t="s">
        <v>1933</v>
      </c>
      <c r="E1131" s="21" t="s">
        <v>1934</v>
      </c>
      <c r="F1131" s="36" t="s">
        <v>1939</v>
      </c>
      <c r="G1131" s="447" t="s">
        <v>1940</v>
      </c>
      <c r="H1131" s="178">
        <f t="shared" si="43"/>
        <v>967</v>
      </c>
      <c r="I1131" s="209" t="s">
        <v>2983</v>
      </c>
      <c r="J1131" s="126">
        <v>1</v>
      </c>
      <c r="K1131" s="60" t="s">
        <v>1941</v>
      </c>
      <c r="L1131" s="7" t="s">
        <v>1749</v>
      </c>
      <c r="W1131" s="182">
        <v>1</v>
      </c>
    </row>
    <row r="1132" spans="1:24" ht="41.4" thickBot="1" x14ac:dyDescent="0.55000000000000004">
      <c r="A1132" s="3">
        <v>49</v>
      </c>
      <c r="B1132" s="163">
        <v>1085</v>
      </c>
      <c r="C1132" s="91" t="s">
        <v>1630</v>
      </c>
      <c r="D1132" s="34" t="s">
        <v>1933</v>
      </c>
      <c r="E1132" s="21" t="s">
        <v>1934</v>
      </c>
      <c r="F1132" s="36" t="s">
        <v>1939</v>
      </c>
      <c r="G1132" s="448"/>
      <c r="H1132" s="178">
        <f t="shared" si="43"/>
        <v>968</v>
      </c>
      <c r="I1132" s="209" t="s">
        <v>2984</v>
      </c>
      <c r="J1132" s="126">
        <v>2</v>
      </c>
      <c r="K1132" s="60" t="s">
        <v>1942</v>
      </c>
      <c r="L1132" s="7" t="s">
        <v>1749</v>
      </c>
      <c r="W1132" s="182">
        <v>1</v>
      </c>
    </row>
    <row r="1133" spans="1:24" ht="26.4" thickBot="1" x14ac:dyDescent="0.55000000000000004">
      <c r="A1133" s="3">
        <v>50</v>
      </c>
      <c r="B1133" s="163">
        <v>1086</v>
      </c>
      <c r="C1133" s="91" t="s">
        <v>1630</v>
      </c>
      <c r="D1133" s="34" t="s">
        <v>1933</v>
      </c>
      <c r="E1133" s="21" t="s">
        <v>1934</v>
      </c>
      <c r="F1133" s="36" t="s">
        <v>1939</v>
      </c>
      <c r="G1133" s="449"/>
      <c r="H1133" s="178">
        <f t="shared" si="43"/>
        <v>969</v>
      </c>
      <c r="I1133" s="209" t="s">
        <v>2985</v>
      </c>
      <c r="J1133" s="126">
        <v>1</v>
      </c>
      <c r="K1133" s="60" t="s">
        <v>1943</v>
      </c>
      <c r="L1133" s="7" t="s">
        <v>1749</v>
      </c>
      <c r="W1133" s="182">
        <v>1</v>
      </c>
    </row>
    <row r="1134" spans="1:24" ht="61.8" thickBot="1" x14ac:dyDescent="0.55000000000000004">
      <c r="A1134" s="3">
        <v>51</v>
      </c>
      <c r="B1134" s="163">
        <v>1087</v>
      </c>
      <c r="C1134" s="91" t="s">
        <v>1630</v>
      </c>
      <c r="D1134" s="34" t="s">
        <v>1933</v>
      </c>
      <c r="E1134" s="21" t="s">
        <v>1934</v>
      </c>
      <c r="F1134" s="21" t="s">
        <v>1944</v>
      </c>
      <c r="G1134" s="447" t="s">
        <v>1945</v>
      </c>
      <c r="H1134" s="178">
        <f t="shared" si="43"/>
        <v>970</v>
      </c>
      <c r="I1134" s="209" t="s">
        <v>2986</v>
      </c>
      <c r="J1134" s="126">
        <v>2</v>
      </c>
      <c r="K1134" s="60" t="s">
        <v>1946</v>
      </c>
      <c r="L1134" s="7" t="s">
        <v>1749</v>
      </c>
      <c r="W1134" s="182">
        <v>1</v>
      </c>
    </row>
    <row r="1135" spans="1:24" ht="41.4" thickBot="1" x14ac:dyDescent="0.55000000000000004">
      <c r="A1135" s="3">
        <v>52</v>
      </c>
      <c r="B1135" s="163">
        <v>1088</v>
      </c>
      <c r="C1135" s="91" t="s">
        <v>1630</v>
      </c>
      <c r="D1135" s="34" t="s">
        <v>1933</v>
      </c>
      <c r="E1135" s="21" t="s">
        <v>1934</v>
      </c>
      <c r="F1135" s="21" t="s">
        <v>1944</v>
      </c>
      <c r="G1135" s="449"/>
      <c r="H1135" s="178">
        <f t="shared" si="43"/>
        <v>971</v>
      </c>
      <c r="I1135" s="209" t="s">
        <v>2987</v>
      </c>
      <c r="J1135" s="127">
        <v>1</v>
      </c>
      <c r="K1135" s="52" t="s">
        <v>1947</v>
      </c>
      <c r="L1135" s="7" t="s">
        <v>1749</v>
      </c>
      <c r="W1135" s="182">
        <v>1</v>
      </c>
    </row>
    <row r="1136" spans="1:24" ht="26.4" thickBot="1" x14ac:dyDescent="0.55000000000000004">
      <c r="B1136" s="163">
        <v>1089</v>
      </c>
      <c r="G1136" s="117" t="s">
        <v>1948</v>
      </c>
      <c r="H1136" s="118"/>
      <c r="I1136" s="117"/>
      <c r="J1136" s="117"/>
      <c r="K1136" s="117"/>
      <c r="M1136" s="173"/>
      <c r="N1136" s="173"/>
      <c r="O1136" s="173"/>
      <c r="P1136" s="173"/>
      <c r="Q1136" s="174"/>
      <c r="R1136" s="175"/>
      <c r="S1136" s="176">
        <v>3</v>
      </c>
      <c r="T1136" s="175" t="s">
        <v>2013</v>
      </c>
      <c r="U1136" s="176"/>
      <c r="V1136" s="175"/>
      <c r="W1136" s="177">
        <f>SUM(W1137:W1146)</f>
        <v>10</v>
      </c>
      <c r="X1136" s="175" t="s">
        <v>2015</v>
      </c>
    </row>
    <row r="1137" spans="1:24" ht="61.8" thickBot="1" x14ac:dyDescent="0.55000000000000004">
      <c r="A1137" s="3">
        <v>53</v>
      </c>
      <c r="B1137" s="163">
        <v>1090</v>
      </c>
      <c r="C1137" s="91" t="s">
        <v>1630</v>
      </c>
      <c r="D1137" s="34" t="s">
        <v>1933</v>
      </c>
      <c r="E1137" s="31" t="s">
        <v>1949</v>
      </c>
      <c r="F1137" s="31" t="s">
        <v>1950</v>
      </c>
      <c r="G1137" s="447" t="s">
        <v>1951</v>
      </c>
      <c r="H1137" s="189">
        <f>+H1135+1</f>
        <v>972</v>
      </c>
      <c r="I1137" s="209" t="s">
        <v>2988</v>
      </c>
      <c r="J1137" s="128">
        <v>1</v>
      </c>
      <c r="K1137" s="129" t="s">
        <v>1952</v>
      </c>
      <c r="L1137" s="7" t="s">
        <v>1749</v>
      </c>
      <c r="W1137" s="182">
        <v>1</v>
      </c>
    </row>
    <row r="1138" spans="1:24" ht="41.4" thickBot="1" x14ac:dyDescent="0.55000000000000004">
      <c r="A1138" s="3">
        <v>54</v>
      </c>
      <c r="B1138" s="163"/>
      <c r="C1138" s="91"/>
      <c r="D1138" s="34"/>
      <c r="E1138" s="31"/>
      <c r="F1138" s="31"/>
      <c r="G1138" s="448"/>
      <c r="H1138" s="178">
        <f t="shared" ref="H1138:H1146" si="44">+H1137+1</f>
        <v>973</v>
      </c>
      <c r="I1138" s="209" t="s">
        <v>2989</v>
      </c>
      <c r="J1138" s="126">
        <v>2</v>
      </c>
      <c r="K1138" s="60" t="s">
        <v>1953</v>
      </c>
      <c r="L1138" s="7" t="s">
        <v>1749</v>
      </c>
      <c r="W1138" s="182">
        <v>1</v>
      </c>
    </row>
    <row r="1139" spans="1:24" ht="41.4" thickBot="1" x14ac:dyDescent="0.55000000000000004">
      <c r="A1139" s="3">
        <v>55</v>
      </c>
      <c r="B1139" s="163"/>
      <c r="C1139" s="91"/>
      <c r="D1139" s="34"/>
      <c r="E1139" s="31"/>
      <c r="F1139" s="31"/>
      <c r="G1139" s="448"/>
      <c r="H1139" s="178">
        <f t="shared" si="44"/>
        <v>974</v>
      </c>
      <c r="I1139" s="209" t="s">
        <v>2990</v>
      </c>
      <c r="J1139" s="126">
        <v>2</v>
      </c>
      <c r="K1139" s="60" t="s">
        <v>1954</v>
      </c>
      <c r="L1139" s="7" t="s">
        <v>1749</v>
      </c>
      <c r="W1139" s="182">
        <v>1</v>
      </c>
    </row>
    <row r="1140" spans="1:24" ht="41.4" thickBot="1" x14ac:dyDescent="0.55000000000000004">
      <c r="A1140" s="3">
        <v>56</v>
      </c>
      <c r="B1140" s="163">
        <v>1091</v>
      </c>
      <c r="C1140" s="91" t="s">
        <v>1630</v>
      </c>
      <c r="D1140" s="34" t="s">
        <v>1933</v>
      </c>
      <c r="E1140" s="31" t="s">
        <v>1949</v>
      </c>
      <c r="F1140" s="31" t="s">
        <v>1950</v>
      </c>
      <c r="G1140" s="449"/>
      <c r="H1140" s="178">
        <f t="shared" si="44"/>
        <v>975</v>
      </c>
      <c r="I1140" s="209" t="s">
        <v>2991</v>
      </c>
      <c r="J1140" s="126">
        <v>1</v>
      </c>
      <c r="K1140" s="60" t="s">
        <v>1955</v>
      </c>
      <c r="L1140" s="7" t="s">
        <v>1749</v>
      </c>
      <c r="W1140" s="182">
        <v>1</v>
      </c>
    </row>
    <row r="1141" spans="1:24" ht="41.4" thickBot="1" x14ac:dyDescent="0.55000000000000004">
      <c r="A1141" s="3">
        <v>57</v>
      </c>
      <c r="B1141" s="163">
        <v>1092</v>
      </c>
      <c r="C1141" s="91" t="s">
        <v>1630</v>
      </c>
      <c r="D1141" s="34" t="s">
        <v>1933</v>
      </c>
      <c r="E1141" s="31" t="s">
        <v>1949</v>
      </c>
      <c r="F1141" s="36" t="s">
        <v>1956</v>
      </c>
      <c r="G1141" s="447" t="s">
        <v>1957</v>
      </c>
      <c r="H1141" s="178">
        <f t="shared" si="44"/>
        <v>976</v>
      </c>
      <c r="I1141" s="209" t="s">
        <v>2992</v>
      </c>
      <c r="J1141" s="126">
        <v>3</v>
      </c>
      <c r="K1141" s="60" t="s">
        <v>1958</v>
      </c>
      <c r="L1141" s="7" t="s">
        <v>1749</v>
      </c>
      <c r="W1141" s="182">
        <v>1</v>
      </c>
    </row>
    <row r="1142" spans="1:24" ht="41.4" thickBot="1" x14ac:dyDescent="0.55000000000000004">
      <c r="A1142" s="3">
        <v>58</v>
      </c>
      <c r="B1142" s="163">
        <v>1093</v>
      </c>
      <c r="C1142" s="91" t="s">
        <v>1630</v>
      </c>
      <c r="D1142" s="34" t="s">
        <v>1933</v>
      </c>
      <c r="E1142" s="31" t="s">
        <v>1949</v>
      </c>
      <c r="F1142" s="36" t="s">
        <v>1956</v>
      </c>
      <c r="G1142" s="448"/>
      <c r="H1142" s="178">
        <f t="shared" si="44"/>
        <v>977</v>
      </c>
      <c r="I1142" s="209" t="s">
        <v>2993</v>
      </c>
      <c r="J1142" s="126">
        <v>3</v>
      </c>
      <c r="K1142" s="60" t="s">
        <v>1959</v>
      </c>
      <c r="L1142" s="7" t="s">
        <v>1749</v>
      </c>
      <c r="W1142" s="182">
        <v>1</v>
      </c>
    </row>
    <row r="1143" spans="1:24" ht="41.4" thickBot="1" x14ac:dyDescent="0.55000000000000004">
      <c r="A1143" s="3">
        <v>59</v>
      </c>
      <c r="B1143" s="163">
        <v>1094</v>
      </c>
      <c r="C1143" s="91" t="s">
        <v>1630</v>
      </c>
      <c r="D1143" s="34" t="s">
        <v>1933</v>
      </c>
      <c r="E1143" s="31" t="s">
        <v>1949</v>
      </c>
      <c r="F1143" s="36" t="s">
        <v>1956</v>
      </c>
      <c r="G1143" s="448"/>
      <c r="H1143" s="178">
        <f t="shared" si="44"/>
        <v>978</v>
      </c>
      <c r="I1143" s="209" t="s">
        <v>2994</v>
      </c>
      <c r="J1143" s="126">
        <v>1</v>
      </c>
      <c r="K1143" s="60" t="s">
        <v>1960</v>
      </c>
      <c r="L1143" s="7" t="s">
        <v>1749</v>
      </c>
      <c r="W1143" s="182">
        <v>1</v>
      </c>
    </row>
    <row r="1144" spans="1:24" ht="26.4" thickBot="1" x14ac:dyDescent="0.55000000000000004">
      <c r="A1144" s="3">
        <v>60</v>
      </c>
      <c r="B1144" s="163">
        <v>1095</v>
      </c>
      <c r="C1144" s="91" t="s">
        <v>1630</v>
      </c>
      <c r="D1144" s="34" t="s">
        <v>1933</v>
      </c>
      <c r="E1144" s="31" t="s">
        <v>1949</v>
      </c>
      <c r="F1144" s="36" t="s">
        <v>1956</v>
      </c>
      <c r="G1144" s="448"/>
      <c r="H1144" s="178">
        <f t="shared" si="44"/>
        <v>979</v>
      </c>
      <c r="I1144" s="209" t="s">
        <v>2995</v>
      </c>
      <c r="J1144" s="126">
        <v>1</v>
      </c>
      <c r="K1144" s="60" t="s">
        <v>1961</v>
      </c>
      <c r="L1144" s="7" t="s">
        <v>1749</v>
      </c>
      <c r="W1144" s="182">
        <v>1</v>
      </c>
    </row>
    <row r="1145" spans="1:24" ht="41.4" thickBot="1" x14ac:dyDescent="0.55000000000000004">
      <c r="A1145" s="3">
        <v>61</v>
      </c>
      <c r="B1145" s="163">
        <v>1096</v>
      </c>
      <c r="C1145" s="91" t="s">
        <v>1630</v>
      </c>
      <c r="D1145" s="34" t="s">
        <v>1933</v>
      </c>
      <c r="E1145" s="31" t="s">
        <v>1949</v>
      </c>
      <c r="F1145" s="36" t="s">
        <v>1956</v>
      </c>
      <c r="G1145" s="449"/>
      <c r="H1145" s="178">
        <f t="shared" si="44"/>
        <v>980</v>
      </c>
      <c r="I1145" s="209" t="s">
        <v>2996</v>
      </c>
      <c r="J1145" s="126">
        <v>4</v>
      </c>
      <c r="K1145" s="60" t="s">
        <v>1962</v>
      </c>
      <c r="L1145" s="7" t="s">
        <v>1749</v>
      </c>
      <c r="W1145" s="182">
        <v>1</v>
      </c>
    </row>
    <row r="1146" spans="1:24" ht="41.4" thickBot="1" x14ac:dyDescent="0.55000000000000004">
      <c r="A1146" s="3">
        <v>62</v>
      </c>
      <c r="B1146" s="163">
        <v>1097</v>
      </c>
      <c r="C1146" s="91" t="s">
        <v>1630</v>
      </c>
      <c r="D1146" s="34" t="s">
        <v>1933</v>
      </c>
      <c r="E1146" s="31" t="s">
        <v>1949</v>
      </c>
      <c r="F1146" s="31" t="s">
        <v>1963</v>
      </c>
      <c r="G1146" s="137" t="s">
        <v>1964</v>
      </c>
      <c r="H1146" s="178">
        <f t="shared" si="44"/>
        <v>981</v>
      </c>
      <c r="I1146" s="209" t="s">
        <v>2997</v>
      </c>
      <c r="J1146" s="126">
        <v>1</v>
      </c>
      <c r="K1146" s="52" t="s">
        <v>1965</v>
      </c>
      <c r="L1146" s="7" t="s">
        <v>1749</v>
      </c>
      <c r="W1146" s="182">
        <v>1</v>
      </c>
    </row>
    <row r="1147" spans="1:24" ht="26.4" thickBot="1" x14ac:dyDescent="0.55000000000000004">
      <c r="B1147" s="163">
        <v>1098</v>
      </c>
      <c r="G1147" s="117" t="s">
        <v>1966</v>
      </c>
      <c r="H1147" s="118"/>
      <c r="I1147" s="117"/>
      <c r="J1147" s="117"/>
      <c r="K1147" s="117"/>
      <c r="M1147" s="173"/>
      <c r="N1147" s="173"/>
      <c r="O1147" s="173"/>
      <c r="P1147" s="173"/>
      <c r="Q1147" s="174"/>
      <c r="R1147" s="175"/>
      <c r="S1147" s="176">
        <v>1</v>
      </c>
      <c r="T1147" s="175" t="s">
        <v>2013</v>
      </c>
      <c r="U1147" s="176"/>
      <c r="V1147" s="175"/>
      <c r="W1147" s="177">
        <f>SUM(W1148:W1150)</f>
        <v>3</v>
      </c>
      <c r="X1147" s="175" t="s">
        <v>2015</v>
      </c>
    </row>
    <row r="1148" spans="1:24" ht="41.4" thickBot="1" x14ac:dyDescent="0.55000000000000004">
      <c r="A1148" s="3">
        <v>63</v>
      </c>
      <c r="B1148" s="163">
        <v>1099</v>
      </c>
      <c r="C1148" s="91" t="s">
        <v>1630</v>
      </c>
      <c r="D1148" s="34" t="s">
        <v>1933</v>
      </c>
      <c r="E1148" s="21" t="s">
        <v>1967</v>
      </c>
      <c r="F1148" s="21" t="s">
        <v>1968</v>
      </c>
      <c r="G1148" s="450" t="s">
        <v>1969</v>
      </c>
      <c r="H1148" s="130">
        <f>+H1146+1</f>
        <v>982</v>
      </c>
      <c r="I1148" s="210" t="s">
        <v>2998</v>
      </c>
      <c r="J1148" s="128">
        <v>1</v>
      </c>
      <c r="K1148" s="129" t="s">
        <v>1970</v>
      </c>
      <c r="L1148" s="7" t="s">
        <v>1749</v>
      </c>
      <c r="W1148" s="182">
        <v>1</v>
      </c>
    </row>
    <row r="1149" spans="1:24" ht="41.4" thickBot="1" x14ac:dyDescent="0.55000000000000004">
      <c r="A1149" s="3">
        <v>64</v>
      </c>
      <c r="B1149" s="163">
        <v>1100</v>
      </c>
      <c r="C1149" s="91" t="s">
        <v>1630</v>
      </c>
      <c r="D1149" s="34" t="s">
        <v>1933</v>
      </c>
      <c r="E1149" s="21" t="s">
        <v>1967</v>
      </c>
      <c r="F1149" s="21" t="s">
        <v>1968</v>
      </c>
      <c r="G1149" s="451"/>
      <c r="H1149" s="178">
        <f>+H1148+1</f>
        <v>983</v>
      </c>
      <c r="I1149" s="209" t="s">
        <v>2999</v>
      </c>
      <c r="J1149" s="126">
        <v>2</v>
      </c>
      <c r="K1149" s="60" t="s">
        <v>1971</v>
      </c>
      <c r="L1149" s="7" t="s">
        <v>1749</v>
      </c>
      <c r="W1149" s="182">
        <v>1</v>
      </c>
    </row>
    <row r="1150" spans="1:24" ht="41.4" thickBot="1" x14ac:dyDescent="0.55000000000000004">
      <c r="A1150" s="3">
        <v>65</v>
      </c>
      <c r="B1150" s="163">
        <v>1101</v>
      </c>
      <c r="C1150" s="91" t="s">
        <v>1630</v>
      </c>
      <c r="D1150" s="34" t="s">
        <v>1933</v>
      </c>
      <c r="E1150" s="21" t="s">
        <v>1967</v>
      </c>
      <c r="F1150" s="21" t="s">
        <v>1968</v>
      </c>
      <c r="G1150" s="452"/>
      <c r="H1150" s="131">
        <f>+H1149+1</f>
        <v>984</v>
      </c>
      <c r="I1150" s="209" t="s">
        <v>3000</v>
      </c>
      <c r="J1150" s="126">
        <v>1</v>
      </c>
      <c r="K1150" s="60" t="s">
        <v>1972</v>
      </c>
      <c r="L1150" s="7" t="s">
        <v>1749</v>
      </c>
      <c r="W1150" s="182">
        <v>1</v>
      </c>
    </row>
    <row r="1151" spans="1:24" x14ac:dyDescent="0.5">
      <c r="H1151" s="7">
        <f>COUNT(H5:H1150)</f>
        <v>984</v>
      </c>
    </row>
    <row r="1152" spans="1:24" x14ac:dyDescent="0.5">
      <c r="M1152" s="7">
        <f>SUM(M1153:M1176)</f>
        <v>984</v>
      </c>
    </row>
    <row r="1153" spans="12:13" x14ac:dyDescent="0.5">
      <c r="L1153" s="7" t="s">
        <v>27</v>
      </c>
      <c r="M1153" s="7">
        <f>COUNTIF(L$5:L$1150,L1153)</f>
        <v>83</v>
      </c>
    </row>
    <row r="1154" spans="12:13" x14ac:dyDescent="0.5">
      <c r="L1154" s="7" t="s">
        <v>168</v>
      </c>
      <c r="M1154" s="7">
        <f t="shared" ref="M1154:M1176" si="45">COUNTIF(L$5:L$1150,L1154)</f>
        <v>52</v>
      </c>
    </row>
    <row r="1155" spans="12:13" x14ac:dyDescent="0.5">
      <c r="L1155" s="7" t="s">
        <v>284</v>
      </c>
      <c r="M1155" s="7">
        <f t="shared" si="45"/>
        <v>28</v>
      </c>
    </row>
    <row r="1156" spans="12:13" x14ac:dyDescent="0.5">
      <c r="L1156" s="7" t="s">
        <v>340</v>
      </c>
      <c r="M1156" s="7">
        <f t="shared" si="45"/>
        <v>85</v>
      </c>
    </row>
    <row r="1157" spans="12:13" x14ac:dyDescent="0.5">
      <c r="L1157" s="7" t="s">
        <v>471</v>
      </c>
      <c r="M1157" s="7">
        <f t="shared" si="45"/>
        <v>82</v>
      </c>
    </row>
    <row r="1158" spans="12:13" x14ac:dyDescent="0.5">
      <c r="L1158" s="7" t="s">
        <v>621</v>
      </c>
      <c r="M1158" s="7">
        <f t="shared" si="45"/>
        <v>28</v>
      </c>
    </row>
    <row r="1159" spans="12:13" x14ac:dyDescent="0.5">
      <c r="L1159" s="7" t="s">
        <v>676</v>
      </c>
      <c r="M1159" s="7">
        <f t="shared" si="45"/>
        <v>5</v>
      </c>
    </row>
    <row r="1160" spans="12:13" x14ac:dyDescent="0.5">
      <c r="L1160" s="7" t="s">
        <v>692</v>
      </c>
      <c r="M1160" s="7">
        <f t="shared" si="45"/>
        <v>78</v>
      </c>
    </row>
    <row r="1161" spans="12:13" x14ac:dyDescent="0.5">
      <c r="L1161" s="7" t="s">
        <v>843</v>
      </c>
      <c r="M1161" s="7">
        <f t="shared" si="45"/>
        <v>114</v>
      </c>
    </row>
    <row r="1162" spans="12:13" x14ac:dyDescent="0.5">
      <c r="L1162" s="7" t="s">
        <v>1039</v>
      </c>
      <c r="M1162" s="7">
        <f t="shared" si="45"/>
        <v>27</v>
      </c>
    </row>
    <row r="1163" spans="12:13" x14ac:dyDescent="0.5">
      <c r="L1163" s="7" t="s">
        <v>1089</v>
      </c>
      <c r="M1163" s="7">
        <f t="shared" si="45"/>
        <v>34</v>
      </c>
    </row>
    <row r="1164" spans="12:13" x14ac:dyDescent="0.5">
      <c r="L1164" s="7" t="s">
        <v>1112</v>
      </c>
      <c r="M1164" s="7">
        <f t="shared" si="45"/>
        <v>28</v>
      </c>
    </row>
    <row r="1165" spans="12:13" x14ac:dyDescent="0.5">
      <c r="L1165" s="7" t="s">
        <v>1184</v>
      </c>
      <c r="M1165" s="7">
        <f t="shared" si="45"/>
        <v>34</v>
      </c>
    </row>
    <row r="1166" spans="12:13" x14ac:dyDescent="0.5">
      <c r="L1166" s="7" t="s">
        <v>1295</v>
      </c>
      <c r="M1166" s="7">
        <f t="shared" si="45"/>
        <v>15</v>
      </c>
    </row>
    <row r="1167" spans="12:13" x14ac:dyDescent="0.5">
      <c r="L1167" s="7" t="s">
        <v>1343</v>
      </c>
      <c r="M1167" s="7">
        <f t="shared" si="45"/>
        <v>26</v>
      </c>
    </row>
    <row r="1168" spans="12:13" x14ac:dyDescent="0.5">
      <c r="L1168" s="7" t="s">
        <v>1401</v>
      </c>
      <c r="M1168" s="7">
        <f t="shared" si="45"/>
        <v>30</v>
      </c>
    </row>
    <row r="1169" spans="12:13" x14ac:dyDescent="0.5">
      <c r="L1169" s="7" t="s">
        <v>1466</v>
      </c>
      <c r="M1169" s="7">
        <f t="shared" si="45"/>
        <v>11</v>
      </c>
    </row>
    <row r="1170" spans="12:13" x14ac:dyDescent="0.5">
      <c r="L1170" s="7" t="s">
        <v>1498</v>
      </c>
      <c r="M1170" s="7">
        <f t="shared" si="45"/>
        <v>15</v>
      </c>
    </row>
    <row r="1171" spans="12:13" x14ac:dyDescent="0.5">
      <c r="L1171" s="7" t="s">
        <v>1537</v>
      </c>
      <c r="M1171" s="7">
        <f t="shared" si="45"/>
        <v>49</v>
      </c>
    </row>
    <row r="1172" spans="12:13" x14ac:dyDescent="0.5">
      <c r="L1172" s="7" t="s">
        <v>1601</v>
      </c>
      <c r="M1172" s="7">
        <f t="shared" si="45"/>
        <v>14</v>
      </c>
    </row>
    <row r="1173" spans="12:13" x14ac:dyDescent="0.5">
      <c r="L1173" s="7" t="s">
        <v>1636</v>
      </c>
      <c r="M1173" s="7">
        <f t="shared" si="45"/>
        <v>25</v>
      </c>
    </row>
    <row r="1174" spans="12:13" x14ac:dyDescent="0.5">
      <c r="L1174" s="7" t="s">
        <v>1712</v>
      </c>
      <c r="M1174" s="7">
        <f t="shared" si="45"/>
        <v>18</v>
      </c>
    </row>
    <row r="1175" spans="12:13" x14ac:dyDescent="0.5">
      <c r="L1175" s="7" t="s">
        <v>1749</v>
      </c>
      <c r="M1175" s="7">
        <f t="shared" si="45"/>
        <v>65</v>
      </c>
    </row>
    <row r="1176" spans="12:13" x14ac:dyDescent="0.5">
      <c r="L1176" s="7" t="s">
        <v>1800</v>
      </c>
      <c r="M1176" s="7">
        <f t="shared" si="45"/>
        <v>38</v>
      </c>
    </row>
  </sheetData>
  <mergeCells count="245">
    <mergeCell ref="G5:G7"/>
    <mergeCell ref="G8:G9"/>
    <mergeCell ref="G10:G11"/>
    <mergeCell ref="G12:G16"/>
    <mergeCell ref="G18:G23"/>
    <mergeCell ref="G24:G27"/>
    <mergeCell ref="G53:G57"/>
    <mergeCell ref="G58:G60"/>
    <mergeCell ref="G62:G63"/>
    <mergeCell ref="G64:G67"/>
    <mergeCell ref="G69:G74"/>
    <mergeCell ref="G75:G76"/>
    <mergeCell ref="G28:G30"/>
    <mergeCell ref="G31:G36"/>
    <mergeCell ref="G38:G42"/>
    <mergeCell ref="G43:G44"/>
    <mergeCell ref="G45:G49"/>
    <mergeCell ref="G50:G52"/>
    <mergeCell ref="G104:G105"/>
    <mergeCell ref="G107:G108"/>
    <mergeCell ref="G111:G112"/>
    <mergeCell ref="G113:G116"/>
    <mergeCell ref="G118:G121"/>
    <mergeCell ref="G122:G126"/>
    <mergeCell ref="G77:G79"/>
    <mergeCell ref="G81:G85"/>
    <mergeCell ref="G86:G89"/>
    <mergeCell ref="G90:G91"/>
    <mergeCell ref="G94:G96"/>
    <mergeCell ref="G97:G98"/>
    <mergeCell ref="G180:G187"/>
    <mergeCell ref="G190:G193"/>
    <mergeCell ref="G194:G197"/>
    <mergeCell ref="G198:G201"/>
    <mergeCell ref="G203:G206"/>
    <mergeCell ref="G207:G214"/>
    <mergeCell ref="G134:G135"/>
    <mergeCell ref="G142:G154"/>
    <mergeCell ref="G157:G159"/>
    <mergeCell ref="G163:G164"/>
    <mergeCell ref="G165:G168"/>
    <mergeCell ref="G171:G177"/>
    <mergeCell ref="G258:G260"/>
    <mergeCell ref="G261:G268"/>
    <mergeCell ref="G269:G270"/>
    <mergeCell ref="G273:G276"/>
    <mergeCell ref="G277:G279"/>
    <mergeCell ref="G282:G284"/>
    <mergeCell ref="G215:G218"/>
    <mergeCell ref="G219:G222"/>
    <mergeCell ref="G224:G233"/>
    <mergeCell ref="G234:G237"/>
    <mergeCell ref="G239:G249"/>
    <mergeCell ref="G250:G256"/>
    <mergeCell ref="G309:G310"/>
    <mergeCell ref="G312:G314"/>
    <mergeCell ref="G315:G321"/>
    <mergeCell ref="G325:G330"/>
    <mergeCell ref="G333:G336"/>
    <mergeCell ref="G338:G340"/>
    <mergeCell ref="G289:G291"/>
    <mergeCell ref="G292:G293"/>
    <mergeCell ref="G296:G297"/>
    <mergeCell ref="G301:G302"/>
    <mergeCell ref="G303:G304"/>
    <mergeCell ref="G307:G3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412:G413"/>
    <mergeCell ref="G415:G421"/>
    <mergeCell ref="G425:G432"/>
    <mergeCell ref="G436:G438"/>
    <mergeCell ref="G441:G442"/>
    <mergeCell ref="G444:G445"/>
    <mergeCell ref="G386:G388"/>
    <mergeCell ref="G389:G390"/>
    <mergeCell ref="G391:G393"/>
    <mergeCell ref="G396:G398"/>
    <mergeCell ref="G402:G406"/>
    <mergeCell ref="G407:G408"/>
    <mergeCell ref="G471:G472"/>
    <mergeCell ref="G473:G474"/>
    <mergeCell ref="G476:G477"/>
    <mergeCell ref="G479:G483"/>
    <mergeCell ref="G487:G491"/>
    <mergeCell ref="G492:G494"/>
    <mergeCell ref="G446:G447"/>
    <mergeCell ref="G448:G458"/>
    <mergeCell ref="G459:G461"/>
    <mergeCell ref="G462:G464"/>
    <mergeCell ref="G465:G466"/>
    <mergeCell ref="G467:G469"/>
    <mergeCell ref="G525:G527"/>
    <mergeCell ref="G529:G532"/>
    <mergeCell ref="G533:G535"/>
    <mergeCell ref="G538:G545"/>
    <mergeCell ref="G546:G550"/>
    <mergeCell ref="G551:G552"/>
    <mergeCell ref="G495:G497"/>
    <mergeCell ref="G499:G501"/>
    <mergeCell ref="G502:G506"/>
    <mergeCell ref="G507:G510"/>
    <mergeCell ref="G512:G519"/>
    <mergeCell ref="G520:G524"/>
    <mergeCell ref="G585:G592"/>
    <mergeCell ref="G594:G596"/>
    <mergeCell ref="G597:G599"/>
    <mergeCell ref="G601:G603"/>
    <mergeCell ref="G604:G606"/>
    <mergeCell ref="G608:G611"/>
    <mergeCell ref="G554:G558"/>
    <mergeCell ref="G560:G563"/>
    <mergeCell ref="G564:G566"/>
    <mergeCell ref="G568:G573"/>
    <mergeCell ref="G574:G576"/>
    <mergeCell ref="G579:G584"/>
    <mergeCell ref="G641:G644"/>
    <mergeCell ref="G648:G650"/>
    <mergeCell ref="G651:G652"/>
    <mergeCell ref="G654:G655"/>
    <mergeCell ref="G656:G657"/>
    <mergeCell ref="G660:G661"/>
    <mergeCell ref="G612:G613"/>
    <mergeCell ref="G616:G618"/>
    <mergeCell ref="G619:G626"/>
    <mergeCell ref="G627:G632"/>
    <mergeCell ref="G633:G634"/>
    <mergeCell ref="G637:G639"/>
    <mergeCell ref="G682:G683"/>
    <mergeCell ref="G685:G686"/>
    <mergeCell ref="G687:G688"/>
    <mergeCell ref="G690:G691"/>
    <mergeCell ref="G692:G693"/>
    <mergeCell ref="G696:G705"/>
    <mergeCell ref="G662:G663"/>
    <mergeCell ref="G664:G665"/>
    <mergeCell ref="G670:G671"/>
    <mergeCell ref="G672:G673"/>
    <mergeCell ref="G674:G675"/>
    <mergeCell ref="G678:G681"/>
    <mergeCell ref="G731:G738"/>
    <mergeCell ref="G739:G743"/>
    <mergeCell ref="G744:G745"/>
    <mergeCell ref="G747:G748"/>
    <mergeCell ref="G749:G753"/>
    <mergeCell ref="G754:G755"/>
    <mergeCell ref="G707:G713"/>
    <mergeCell ref="G714:G717"/>
    <mergeCell ref="G718:G719"/>
    <mergeCell ref="G720:G721"/>
    <mergeCell ref="G722:G726"/>
    <mergeCell ref="G727:G728"/>
    <mergeCell ref="G786:G787"/>
    <mergeCell ref="G789:G790"/>
    <mergeCell ref="G794:G800"/>
    <mergeCell ref="G803:G805"/>
    <mergeCell ref="G808:G812"/>
    <mergeCell ref="G816:G820"/>
    <mergeCell ref="G758:G759"/>
    <mergeCell ref="G760:G762"/>
    <mergeCell ref="G764:G767"/>
    <mergeCell ref="G768:G775"/>
    <mergeCell ref="G776:G778"/>
    <mergeCell ref="G781:G78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896:G897"/>
    <mergeCell ref="G901:G920"/>
    <mergeCell ref="G921:G928"/>
    <mergeCell ref="G929:G938"/>
    <mergeCell ref="G939:G943"/>
    <mergeCell ref="G944:G949"/>
    <mergeCell ref="G870:G873"/>
    <mergeCell ref="G875:G876"/>
    <mergeCell ref="G882:G884"/>
    <mergeCell ref="G886:G888"/>
    <mergeCell ref="G890:G892"/>
    <mergeCell ref="G894:G895"/>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131:G1133"/>
    <mergeCell ref="G1134:G1135"/>
    <mergeCell ref="G1137:G1140"/>
    <mergeCell ref="G1141:G1145"/>
    <mergeCell ref="G1148:G1150"/>
    <mergeCell ref="G1116:G1117"/>
    <mergeCell ref="G1118:G1119"/>
    <mergeCell ref="G1121:G1122"/>
    <mergeCell ref="G1123:G1124"/>
    <mergeCell ref="G1125:G1126"/>
    <mergeCell ref="G1129:G11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59" workbookViewId="0">
      <selection activeCell="N19" sqref="N19"/>
    </sheetView>
  </sheetViews>
  <sheetFormatPr baseColWidth="10" defaultColWidth="11.44140625" defaultRowHeight="13.8" x14ac:dyDescent="0.3"/>
  <cols>
    <col min="1" max="10" width="0.88671875" style="211" hidden="1" customWidth="1"/>
    <col min="11" max="11" width="7.33203125" style="212" customWidth="1"/>
    <col min="12" max="12" width="74" style="212" customWidth="1"/>
    <col min="13" max="19" width="12.6640625" style="213" customWidth="1"/>
    <col min="20" max="20" width="11.44140625" style="211"/>
    <col min="21" max="22" width="11.6640625" style="211" customWidth="1"/>
    <col min="23" max="16384" width="11.44140625" style="211"/>
  </cols>
  <sheetData>
    <row r="1" spans="10:34" ht="10.95" customHeight="1" x14ac:dyDescent="0.3"/>
    <row r="2" spans="10:34" ht="17.399999999999999" customHeight="1" x14ac:dyDescent="0.3">
      <c r="K2" s="497" t="s">
        <v>3004</v>
      </c>
      <c r="L2" s="498"/>
      <c r="M2" s="501" t="s">
        <v>3005</v>
      </c>
      <c r="N2" s="502"/>
      <c r="O2" s="502"/>
      <c r="P2" s="502"/>
      <c r="Q2" s="502"/>
      <c r="R2" s="502"/>
      <c r="S2" s="503"/>
    </row>
    <row r="3" spans="10:34" ht="24.6" customHeight="1" x14ac:dyDescent="0.3">
      <c r="K3" s="499"/>
      <c r="L3" s="500"/>
      <c r="M3" s="214" t="s">
        <v>3006</v>
      </c>
      <c r="N3" s="214" t="s">
        <v>3007</v>
      </c>
      <c r="O3" s="214" t="s">
        <v>17</v>
      </c>
      <c r="P3" s="214" t="s">
        <v>3008</v>
      </c>
      <c r="Q3" s="214" t="s">
        <v>3009</v>
      </c>
      <c r="R3" s="214" t="s">
        <v>3010</v>
      </c>
      <c r="S3" s="214" t="s">
        <v>3011</v>
      </c>
    </row>
    <row r="4" spans="10:34" ht="15" customHeight="1" x14ac:dyDescent="0.3">
      <c r="J4" s="211" t="s">
        <v>3012</v>
      </c>
      <c r="K4" s="215"/>
      <c r="L4" s="216" t="s">
        <v>3013</v>
      </c>
      <c r="M4" s="217">
        <f t="shared" ref="M4:M22" si="0">SUM(N4:S4)</f>
        <v>4673387.9800000004</v>
      </c>
      <c r="N4" s="217">
        <f t="shared" ref="N4:S4" si="1">N36+N114+N144+N176+N212+N235+N7</f>
        <v>537466.98</v>
      </c>
      <c r="O4" s="217">
        <f t="shared" si="1"/>
        <v>2390873</v>
      </c>
      <c r="P4" s="217">
        <f t="shared" si="1"/>
        <v>482010</v>
      </c>
      <c r="Q4" s="217">
        <f t="shared" si="1"/>
        <v>54000</v>
      </c>
      <c r="R4" s="217">
        <f t="shared" si="1"/>
        <v>731080</v>
      </c>
      <c r="S4" s="217">
        <f t="shared" si="1"/>
        <v>477958</v>
      </c>
      <c r="U4" s="218"/>
      <c r="V4" s="218"/>
    </row>
    <row r="5" spans="10:34" ht="15" hidden="1" customHeight="1" x14ac:dyDescent="0.3">
      <c r="J5" s="211" t="s">
        <v>3014</v>
      </c>
      <c r="K5" s="219"/>
      <c r="L5" s="220"/>
      <c r="M5" s="221" t="e">
        <f t="shared" si="0"/>
        <v>#REF!</v>
      </c>
      <c r="N5" s="221">
        <v>338485.78286463098</v>
      </c>
      <c r="O5" s="221" t="e">
        <f>+#REF!</f>
        <v>#REF!</v>
      </c>
      <c r="P5" s="221">
        <f>417000+65000</f>
        <v>482000</v>
      </c>
      <c r="Q5" s="221">
        <v>50000</v>
      </c>
      <c r="R5" s="221">
        <v>254534</v>
      </c>
      <c r="S5" s="221">
        <v>321980</v>
      </c>
    </row>
    <row r="6" spans="10:34" ht="15" hidden="1" customHeight="1" x14ac:dyDescent="0.3">
      <c r="J6" s="211" t="s">
        <v>3015</v>
      </c>
      <c r="K6" s="222"/>
      <c r="L6" s="223"/>
      <c r="M6" s="224" t="e">
        <f t="shared" si="0"/>
        <v>#REF!</v>
      </c>
      <c r="N6" s="224">
        <f t="shared" ref="N6:S6" si="2">+N4-N5</f>
        <v>198981.197135369</v>
      </c>
      <c r="O6" s="224" t="e">
        <f t="shared" si="2"/>
        <v>#REF!</v>
      </c>
      <c r="P6" s="224">
        <f t="shared" si="2"/>
        <v>10</v>
      </c>
      <c r="Q6" s="224">
        <f t="shared" si="2"/>
        <v>4000</v>
      </c>
      <c r="R6" s="224">
        <f t="shared" si="2"/>
        <v>476546</v>
      </c>
      <c r="S6" s="224">
        <f t="shared" si="2"/>
        <v>155978</v>
      </c>
    </row>
    <row r="7" spans="10:34" ht="15" customHeight="1" x14ac:dyDescent="0.3">
      <c r="J7" s="211" t="s">
        <v>3012</v>
      </c>
      <c r="K7" s="225" t="s">
        <v>3016</v>
      </c>
      <c r="L7" s="226" t="s">
        <v>3017</v>
      </c>
      <c r="M7" s="227">
        <f t="shared" si="0"/>
        <v>1017000</v>
      </c>
      <c r="N7" s="227">
        <f t="shared" ref="N7:S7" si="3">+N10+N23</f>
        <v>65000</v>
      </c>
      <c r="O7" s="227">
        <f t="shared" si="3"/>
        <v>29000</v>
      </c>
      <c r="P7" s="227">
        <f t="shared" si="3"/>
        <v>220000</v>
      </c>
      <c r="Q7" s="227">
        <f t="shared" si="3"/>
        <v>30000</v>
      </c>
      <c r="R7" s="227">
        <f t="shared" si="3"/>
        <v>463000</v>
      </c>
      <c r="S7" s="227">
        <f t="shared" si="3"/>
        <v>210000</v>
      </c>
    </row>
    <row r="8" spans="10:34" ht="15" hidden="1" customHeight="1" x14ac:dyDescent="0.3">
      <c r="J8" s="211" t="s">
        <v>3014</v>
      </c>
      <c r="K8" s="219"/>
      <c r="L8" s="228"/>
      <c r="M8" s="221">
        <f t="shared" si="0"/>
        <v>60000</v>
      </c>
      <c r="N8" s="221"/>
      <c r="O8" s="221"/>
      <c r="P8" s="221">
        <f>+P11+P24</f>
        <v>60000</v>
      </c>
      <c r="Q8" s="221"/>
      <c r="R8" s="221"/>
      <c r="S8" s="221"/>
    </row>
    <row r="9" spans="10:34" ht="15" hidden="1" customHeight="1" x14ac:dyDescent="0.3">
      <c r="J9" s="211" t="s">
        <v>3015</v>
      </c>
      <c r="K9" s="222"/>
      <c r="L9" s="229"/>
      <c r="M9" s="224">
        <f t="shared" si="0"/>
        <v>957000</v>
      </c>
      <c r="N9" s="224">
        <f t="shared" ref="N9:S9" si="4">+N7-N8</f>
        <v>65000</v>
      </c>
      <c r="O9" s="224">
        <f t="shared" si="4"/>
        <v>29000</v>
      </c>
      <c r="P9" s="224">
        <f t="shared" si="4"/>
        <v>160000</v>
      </c>
      <c r="Q9" s="224">
        <f t="shared" si="4"/>
        <v>30000</v>
      </c>
      <c r="R9" s="224">
        <f t="shared" si="4"/>
        <v>463000</v>
      </c>
      <c r="S9" s="224">
        <f t="shared" si="4"/>
        <v>210000</v>
      </c>
    </row>
    <row r="10" spans="10:34" ht="15" customHeight="1" x14ac:dyDescent="0.3">
      <c r="J10" s="211" t="s">
        <v>3012</v>
      </c>
      <c r="K10" s="230" t="s">
        <v>3018</v>
      </c>
      <c r="L10" s="231" t="s">
        <v>3019</v>
      </c>
      <c r="M10" s="232">
        <f t="shared" si="0"/>
        <v>598000</v>
      </c>
      <c r="N10" s="232">
        <f t="shared" ref="N10:S10" si="5">SUM(N13:N22)</f>
        <v>20000</v>
      </c>
      <c r="O10" s="232">
        <f t="shared" si="5"/>
        <v>0</v>
      </c>
      <c r="P10" s="232">
        <f t="shared" si="5"/>
        <v>140000</v>
      </c>
      <c r="Q10" s="232">
        <f t="shared" si="5"/>
        <v>0</v>
      </c>
      <c r="R10" s="232">
        <f t="shared" si="5"/>
        <v>288000</v>
      </c>
      <c r="S10" s="232">
        <f t="shared" si="5"/>
        <v>150000</v>
      </c>
    </row>
    <row r="11" spans="10:34" ht="15" hidden="1" customHeight="1" x14ac:dyDescent="0.3">
      <c r="J11" s="211" t="s">
        <v>3014</v>
      </c>
      <c r="K11" s="219"/>
      <c r="L11" s="228"/>
      <c r="M11" s="221">
        <f t="shared" si="0"/>
        <v>60000</v>
      </c>
      <c r="N11" s="221"/>
      <c r="O11" s="221"/>
      <c r="P11" s="221">
        <f>30000+30000</f>
        <v>60000</v>
      </c>
      <c r="Q11" s="221"/>
      <c r="R11" s="221"/>
      <c r="S11" s="221"/>
    </row>
    <row r="12" spans="10:34" ht="15" hidden="1" customHeight="1" x14ac:dyDescent="0.3">
      <c r="J12" s="211" t="s">
        <v>3015</v>
      </c>
      <c r="K12" s="222"/>
      <c r="L12" s="229"/>
      <c r="M12" s="224">
        <f t="shared" si="0"/>
        <v>538000</v>
      </c>
      <c r="N12" s="224">
        <f t="shared" ref="N12:S12" si="6">+N10-N11</f>
        <v>20000</v>
      </c>
      <c r="O12" s="224">
        <f t="shared" si="6"/>
        <v>0</v>
      </c>
      <c r="P12" s="224">
        <f t="shared" si="6"/>
        <v>80000</v>
      </c>
      <c r="Q12" s="224">
        <f t="shared" si="6"/>
        <v>0</v>
      </c>
      <c r="R12" s="224">
        <f t="shared" si="6"/>
        <v>288000</v>
      </c>
      <c r="S12" s="224">
        <f t="shared" si="6"/>
        <v>150000</v>
      </c>
    </row>
    <row r="13" spans="10:34" ht="15" customHeight="1" x14ac:dyDescent="0.3">
      <c r="K13" s="219" t="s">
        <v>3020</v>
      </c>
      <c r="L13" s="233" t="s">
        <v>3021</v>
      </c>
      <c r="M13" s="234">
        <f t="shared" si="0"/>
        <v>268000</v>
      </c>
      <c r="N13" s="234"/>
      <c r="O13" s="234"/>
      <c r="P13" s="234">
        <v>100000</v>
      </c>
      <c r="Q13" s="234"/>
      <c r="R13" s="234">
        <v>168000</v>
      </c>
      <c r="S13" s="234"/>
      <c r="W13" s="211" t="s">
        <v>3022</v>
      </c>
    </row>
    <row r="14" spans="10:34" ht="15" customHeight="1" x14ac:dyDescent="0.3">
      <c r="K14" s="219" t="s">
        <v>3023</v>
      </c>
      <c r="L14" s="233" t="s">
        <v>3024</v>
      </c>
      <c r="M14" s="234">
        <f t="shared" si="0"/>
        <v>65000</v>
      </c>
      <c r="N14" s="234"/>
      <c r="O14" s="234"/>
      <c r="P14" s="234">
        <v>10000</v>
      </c>
      <c r="Q14" s="234"/>
      <c r="R14" s="234">
        <v>55000</v>
      </c>
      <c r="S14" s="234"/>
    </row>
    <row r="15" spans="10:34" ht="15" customHeight="1" x14ac:dyDescent="0.3">
      <c r="K15" s="219" t="s">
        <v>3025</v>
      </c>
      <c r="L15" s="233" t="s">
        <v>3026</v>
      </c>
      <c r="M15" s="234">
        <f t="shared" si="0"/>
        <v>100000</v>
      </c>
      <c r="N15" s="234"/>
      <c r="O15" s="234"/>
      <c r="P15" s="234"/>
      <c r="Q15" s="234"/>
      <c r="R15" s="234"/>
      <c r="S15" s="234">
        <v>100000</v>
      </c>
    </row>
    <row r="16" spans="10:34" ht="15" customHeight="1" x14ac:dyDescent="0.3">
      <c r="K16" s="219" t="s">
        <v>3027</v>
      </c>
      <c r="L16" s="233" t="s">
        <v>3028</v>
      </c>
      <c r="M16" s="234">
        <f t="shared" si="0"/>
        <v>0</v>
      </c>
      <c r="N16" s="234"/>
      <c r="O16" s="234"/>
      <c r="P16" s="234"/>
      <c r="Q16" s="234"/>
      <c r="R16" s="234"/>
      <c r="S16" s="234"/>
      <c r="AH16" s="235"/>
    </row>
    <row r="17" spans="10:34" ht="15" customHeight="1" x14ac:dyDescent="0.3">
      <c r="K17" s="219" t="s">
        <v>3029</v>
      </c>
      <c r="L17" s="233" t="s">
        <v>3030</v>
      </c>
      <c r="M17" s="234">
        <f t="shared" si="0"/>
        <v>0</v>
      </c>
      <c r="N17" s="234"/>
      <c r="O17" s="234"/>
      <c r="P17" s="234"/>
      <c r="Q17" s="234"/>
      <c r="R17" s="234"/>
      <c r="S17" s="234"/>
      <c r="AH17" s="235"/>
    </row>
    <row r="18" spans="10:34" ht="15" customHeight="1" x14ac:dyDescent="0.3">
      <c r="K18" s="219" t="s">
        <v>3031</v>
      </c>
      <c r="L18" s="233" t="s">
        <v>3032</v>
      </c>
      <c r="M18" s="234">
        <f t="shared" si="0"/>
        <v>0</v>
      </c>
      <c r="N18" s="234"/>
      <c r="O18" s="234"/>
      <c r="P18" s="234"/>
      <c r="Q18" s="234"/>
      <c r="R18" s="234"/>
      <c r="S18" s="234"/>
      <c r="AH18" s="235"/>
    </row>
    <row r="19" spans="10:34" ht="15" customHeight="1" x14ac:dyDescent="0.3">
      <c r="K19" s="219" t="s">
        <v>3033</v>
      </c>
      <c r="L19" s="233" t="s">
        <v>3034</v>
      </c>
      <c r="M19" s="234">
        <f t="shared" si="0"/>
        <v>40000</v>
      </c>
      <c r="N19" s="234">
        <v>20000</v>
      </c>
      <c r="O19" s="234"/>
      <c r="P19" s="234"/>
      <c r="Q19" s="234"/>
      <c r="R19" s="234"/>
      <c r="S19" s="234">
        <v>20000</v>
      </c>
      <c r="AH19" s="235"/>
    </row>
    <row r="20" spans="10:34" ht="15" customHeight="1" x14ac:dyDescent="0.3">
      <c r="K20" s="219" t="s">
        <v>3035</v>
      </c>
      <c r="L20" s="233" t="s">
        <v>3036</v>
      </c>
      <c r="M20" s="234">
        <f t="shared" si="0"/>
        <v>80000</v>
      </c>
      <c r="N20" s="234"/>
      <c r="O20" s="234"/>
      <c r="P20" s="234"/>
      <c r="Q20" s="234"/>
      <c r="R20" s="234">
        <v>50000</v>
      </c>
      <c r="S20" s="234">
        <v>30000</v>
      </c>
      <c r="AH20" s="235"/>
    </row>
    <row r="21" spans="10:34" ht="15" customHeight="1" x14ac:dyDescent="0.3">
      <c r="K21" s="219" t="s">
        <v>3037</v>
      </c>
      <c r="L21" s="233" t="s">
        <v>3038</v>
      </c>
      <c r="M21" s="234">
        <f t="shared" si="0"/>
        <v>25000</v>
      </c>
      <c r="N21" s="234"/>
      <c r="O21" s="234"/>
      <c r="P21" s="234">
        <v>10000</v>
      </c>
      <c r="Q21" s="234"/>
      <c r="R21" s="234">
        <v>15000</v>
      </c>
      <c r="S21" s="234"/>
      <c r="AH21" s="235"/>
    </row>
    <row r="22" spans="10:34" ht="15" customHeight="1" x14ac:dyDescent="0.3">
      <c r="K22" s="219" t="s">
        <v>3039</v>
      </c>
      <c r="L22" s="228" t="s">
        <v>3040</v>
      </c>
      <c r="M22" s="234">
        <f t="shared" si="0"/>
        <v>20000</v>
      </c>
      <c r="N22" s="221"/>
      <c r="O22" s="221"/>
      <c r="P22" s="234">
        <v>20000</v>
      </c>
      <c r="Q22" s="221"/>
      <c r="R22" s="221"/>
      <c r="S22" s="221"/>
      <c r="AH22" s="235"/>
    </row>
    <row r="23" spans="10:34" ht="15" customHeight="1" x14ac:dyDescent="0.3">
      <c r="J23" s="211" t="s">
        <v>3012</v>
      </c>
      <c r="K23" s="230" t="s">
        <v>3041</v>
      </c>
      <c r="L23" s="231" t="s">
        <v>3042</v>
      </c>
      <c r="M23" s="232">
        <f>SUM(N23:S23)</f>
        <v>419000</v>
      </c>
      <c r="N23" s="232">
        <f t="shared" ref="N23:S23" si="7">SUM(N26:N35)</f>
        <v>45000</v>
      </c>
      <c r="O23" s="232">
        <f t="shared" si="7"/>
        <v>29000</v>
      </c>
      <c r="P23" s="232">
        <f t="shared" si="7"/>
        <v>80000</v>
      </c>
      <c r="Q23" s="232">
        <f t="shared" si="7"/>
        <v>30000</v>
      </c>
      <c r="R23" s="232">
        <f t="shared" si="7"/>
        <v>175000</v>
      </c>
      <c r="S23" s="232">
        <f t="shared" si="7"/>
        <v>60000</v>
      </c>
      <c r="AH23" s="235"/>
    </row>
    <row r="24" spans="10:34" ht="15" hidden="1" customHeight="1" x14ac:dyDescent="0.3">
      <c r="J24" s="211" t="s">
        <v>3014</v>
      </c>
      <c r="K24" s="219"/>
      <c r="L24" s="228"/>
      <c r="M24" s="236">
        <f>SUM(N24:S24)</f>
        <v>0</v>
      </c>
      <c r="N24" s="221"/>
      <c r="O24" s="221"/>
      <c r="P24" s="221"/>
      <c r="Q24" s="221"/>
      <c r="R24" s="221"/>
      <c r="S24" s="221"/>
    </row>
    <row r="25" spans="10:34" ht="15" hidden="1" customHeight="1" x14ac:dyDescent="0.3">
      <c r="J25" s="211" t="s">
        <v>3015</v>
      </c>
      <c r="K25" s="222"/>
      <c r="L25" s="229"/>
      <c r="M25" s="237">
        <f>SUM(N25:S25)</f>
        <v>419000</v>
      </c>
      <c r="N25" s="224">
        <f t="shared" ref="N25:S25" si="8">+N23-N24</f>
        <v>45000</v>
      </c>
      <c r="O25" s="224">
        <f t="shared" si="8"/>
        <v>29000</v>
      </c>
      <c r="P25" s="224">
        <f t="shared" si="8"/>
        <v>80000</v>
      </c>
      <c r="Q25" s="224">
        <f t="shared" si="8"/>
        <v>30000</v>
      </c>
      <c r="R25" s="224">
        <f t="shared" si="8"/>
        <v>175000</v>
      </c>
      <c r="S25" s="224">
        <f t="shared" si="8"/>
        <v>60000</v>
      </c>
    </row>
    <row r="26" spans="10:34" ht="15" customHeight="1" x14ac:dyDescent="0.3">
      <c r="K26" s="219" t="s">
        <v>3043</v>
      </c>
      <c r="L26" s="228" t="s">
        <v>3044</v>
      </c>
      <c r="M26" s="234">
        <f>SUM(N26:S26)</f>
        <v>25000</v>
      </c>
      <c r="N26" s="234">
        <v>25000</v>
      </c>
      <c r="O26" s="234"/>
      <c r="P26" s="234"/>
      <c r="Q26" s="234"/>
      <c r="R26" s="234"/>
      <c r="S26" s="234"/>
    </row>
    <row r="27" spans="10:34" ht="15" customHeight="1" x14ac:dyDescent="0.3">
      <c r="K27" s="219" t="s">
        <v>3045</v>
      </c>
      <c r="L27" s="228" t="s">
        <v>3046</v>
      </c>
      <c r="M27" s="234">
        <f t="shared" ref="M27:M41" si="9">SUM(N27:S27)</f>
        <v>10000</v>
      </c>
      <c r="N27" s="234">
        <v>10000</v>
      </c>
      <c r="O27" s="234"/>
      <c r="P27" s="234"/>
      <c r="Q27" s="234"/>
      <c r="R27" s="234"/>
      <c r="S27" s="234"/>
    </row>
    <row r="28" spans="10:34" ht="15" customHeight="1" x14ac:dyDescent="0.3">
      <c r="K28" s="219" t="s">
        <v>3047</v>
      </c>
      <c r="L28" s="228" t="s">
        <v>3048</v>
      </c>
      <c r="M28" s="234">
        <f t="shared" si="9"/>
        <v>10000</v>
      </c>
      <c r="N28" s="234">
        <v>10000</v>
      </c>
      <c r="O28" s="234"/>
      <c r="P28" s="234"/>
      <c r="Q28" s="234"/>
      <c r="R28" s="234"/>
      <c r="S28" s="234"/>
    </row>
    <row r="29" spans="10:34" ht="15" customHeight="1" x14ac:dyDescent="0.3">
      <c r="K29" s="219" t="s">
        <v>3049</v>
      </c>
      <c r="L29" s="228" t="s">
        <v>3050</v>
      </c>
      <c r="M29" s="234">
        <f t="shared" si="9"/>
        <v>120000</v>
      </c>
      <c r="N29" s="234"/>
      <c r="O29" s="234"/>
      <c r="P29" s="234"/>
      <c r="Q29" s="234"/>
      <c r="R29" s="234">
        <v>60000</v>
      </c>
      <c r="S29" s="234">
        <v>60000</v>
      </c>
    </row>
    <row r="30" spans="10:34" ht="15" customHeight="1" x14ac:dyDescent="0.3">
      <c r="K30" s="219" t="s">
        <v>3051</v>
      </c>
      <c r="L30" s="228" t="s">
        <v>3052</v>
      </c>
      <c r="M30" s="234">
        <f t="shared" si="9"/>
        <v>19000</v>
      </c>
      <c r="N30" s="234"/>
      <c r="O30" s="234">
        <v>19000</v>
      </c>
      <c r="P30" s="234"/>
      <c r="Q30" s="234"/>
      <c r="R30" s="234"/>
      <c r="S30" s="234"/>
    </row>
    <row r="31" spans="10:34" ht="15" customHeight="1" x14ac:dyDescent="0.3">
      <c r="K31" s="219" t="s">
        <v>3053</v>
      </c>
      <c r="L31" s="228" t="s">
        <v>3054</v>
      </c>
      <c r="M31" s="234">
        <f t="shared" si="9"/>
        <v>10000</v>
      </c>
      <c r="N31" s="234"/>
      <c r="O31" s="234">
        <v>10000</v>
      </c>
      <c r="P31" s="234"/>
      <c r="Q31" s="234"/>
      <c r="R31" s="234"/>
      <c r="S31" s="234"/>
    </row>
    <row r="32" spans="10:34" ht="15" customHeight="1" x14ac:dyDescent="0.3">
      <c r="K32" s="219" t="s">
        <v>3055</v>
      </c>
      <c r="L32" s="228" t="s">
        <v>3056</v>
      </c>
      <c r="M32" s="234">
        <f t="shared" si="9"/>
        <v>25000</v>
      </c>
      <c r="N32" s="234"/>
      <c r="O32" s="234"/>
      <c r="P32" s="234">
        <v>10000</v>
      </c>
      <c r="Q32" s="234"/>
      <c r="R32" s="234">
        <v>15000</v>
      </c>
      <c r="S32" s="234"/>
    </row>
    <row r="33" spans="9:19" ht="15" customHeight="1" x14ac:dyDescent="0.3">
      <c r="K33" s="219" t="s">
        <v>3057</v>
      </c>
      <c r="L33" s="219" t="s">
        <v>3058</v>
      </c>
      <c r="M33" s="234">
        <f t="shared" si="9"/>
        <v>50000</v>
      </c>
      <c r="N33" s="234"/>
      <c r="O33" s="234"/>
      <c r="P33" s="234">
        <v>50000</v>
      </c>
      <c r="Q33" s="234"/>
      <c r="R33" s="234"/>
      <c r="S33" s="234"/>
    </row>
    <row r="34" spans="9:19" ht="15" customHeight="1" x14ac:dyDescent="0.3">
      <c r="K34" s="219" t="s">
        <v>3059</v>
      </c>
      <c r="L34" s="219" t="s">
        <v>3060</v>
      </c>
      <c r="M34" s="234">
        <f t="shared" si="9"/>
        <v>20000</v>
      </c>
      <c r="N34" s="234"/>
      <c r="O34" s="234"/>
      <c r="P34" s="234">
        <v>20000</v>
      </c>
      <c r="Q34" s="234"/>
      <c r="R34" s="234"/>
      <c r="S34" s="234"/>
    </row>
    <row r="35" spans="9:19" ht="15" customHeight="1" x14ac:dyDescent="0.3">
      <c r="K35" s="219" t="s">
        <v>3061</v>
      </c>
      <c r="L35" s="219" t="s">
        <v>3062</v>
      </c>
      <c r="M35" s="234">
        <f t="shared" si="9"/>
        <v>130000</v>
      </c>
      <c r="N35" s="238"/>
      <c r="O35" s="221"/>
      <c r="P35" s="221"/>
      <c r="Q35" s="238">
        <v>30000</v>
      </c>
      <c r="R35" s="238">
        <v>100000</v>
      </c>
      <c r="S35" s="221"/>
    </row>
    <row r="36" spans="9:19" ht="15" customHeight="1" x14ac:dyDescent="0.3">
      <c r="J36" s="211" t="s">
        <v>3012</v>
      </c>
      <c r="K36" s="225">
        <v>1</v>
      </c>
      <c r="L36" s="226" t="s">
        <v>3063</v>
      </c>
      <c r="M36" s="227">
        <f t="shared" si="9"/>
        <v>3115376.98</v>
      </c>
      <c r="N36" s="239">
        <f t="shared" ref="N36:S36" si="10">+N39+N47+N60+N67+N76+N82+N88+N94+N99+N106</f>
        <v>336387.98</v>
      </c>
      <c r="O36" s="227">
        <f t="shared" si="10"/>
        <v>2330573</v>
      </c>
      <c r="P36" s="227">
        <f t="shared" si="10"/>
        <v>255510</v>
      </c>
      <c r="Q36" s="227">
        <f t="shared" si="10"/>
        <v>12000</v>
      </c>
      <c r="R36" s="227">
        <f t="shared" si="10"/>
        <v>82108</v>
      </c>
      <c r="S36" s="227">
        <f t="shared" si="10"/>
        <v>98798</v>
      </c>
    </row>
    <row r="37" spans="9:19" ht="15" hidden="1" customHeight="1" x14ac:dyDescent="0.3">
      <c r="J37" s="211" t="s">
        <v>3014</v>
      </c>
      <c r="K37" s="219"/>
      <c r="L37" s="228"/>
      <c r="M37" s="236">
        <f t="shared" si="9"/>
        <v>2136107.6199329356</v>
      </c>
      <c r="N37" s="221"/>
      <c r="O37" s="221">
        <v>2136107.6199329356</v>
      </c>
      <c r="P37" s="221"/>
      <c r="Q37" s="221"/>
      <c r="R37" s="221"/>
      <c r="S37" s="221"/>
    </row>
    <row r="38" spans="9:19" ht="15" hidden="1" customHeight="1" x14ac:dyDescent="0.3">
      <c r="J38" s="211" t="s">
        <v>3015</v>
      </c>
      <c r="K38" s="222"/>
      <c r="L38" s="229"/>
      <c r="M38" s="237">
        <f t="shared" si="9"/>
        <v>979269.36006706441</v>
      </c>
      <c r="N38" s="224">
        <f t="shared" ref="N38:S38" si="11">+N36-N37</f>
        <v>336387.98</v>
      </c>
      <c r="O38" s="224">
        <f t="shared" si="11"/>
        <v>194465.38006706443</v>
      </c>
      <c r="P38" s="224">
        <f t="shared" si="11"/>
        <v>255510</v>
      </c>
      <c r="Q38" s="224">
        <f t="shared" si="11"/>
        <v>12000</v>
      </c>
      <c r="R38" s="224">
        <f t="shared" si="11"/>
        <v>82108</v>
      </c>
      <c r="S38" s="224">
        <f t="shared" si="11"/>
        <v>98798</v>
      </c>
    </row>
    <row r="39" spans="9:19" ht="15" customHeight="1" x14ac:dyDescent="0.3">
      <c r="I39" s="211" t="s">
        <v>27</v>
      </c>
      <c r="J39" s="211" t="s">
        <v>3012</v>
      </c>
      <c r="K39" s="230" t="s">
        <v>3064</v>
      </c>
      <c r="L39" s="231" t="s">
        <v>3065</v>
      </c>
      <c r="M39" s="232">
        <f t="shared" si="9"/>
        <v>2609959</v>
      </c>
      <c r="N39" s="232">
        <f t="shared" ref="N39:S39" si="12">SUM(N42:N46)</f>
        <v>51498</v>
      </c>
      <c r="O39" s="232">
        <f t="shared" si="12"/>
        <v>2136167</v>
      </c>
      <c r="P39" s="232">
        <f t="shared" si="12"/>
        <v>255510</v>
      </c>
      <c r="Q39" s="232">
        <f t="shared" si="12"/>
        <v>12000</v>
      </c>
      <c r="R39" s="232">
        <f t="shared" si="12"/>
        <v>58804</v>
      </c>
      <c r="S39" s="232">
        <f t="shared" si="12"/>
        <v>95980</v>
      </c>
    </row>
    <row r="40" spans="9:19" ht="15" hidden="1" customHeight="1" x14ac:dyDescent="0.3">
      <c r="J40" s="211" t="s">
        <v>3014</v>
      </c>
      <c r="K40" s="219"/>
      <c r="L40" s="228"/>
      <c r="M40" s="236">
        <f t="shared" si="9"/>
        <v>2127018.0871593924</v>
      </c>
      <c r="N40" s="221">
        <v>72728.799927913729</v>
      </c>
      <c r="O40" s="221">
        <v>2054289.2872314788</v>
      </c>
      <c r="P40" s="221"/>
      <c r="Q40" s="221"/>
      <c r="R40" s="221"/>
      <c r="S40" s="221"/>
    </row>
    <row r="41" spans="9:19" ht="15" hidden="1" customHeight="1" x14ac:dyDescent="0.3">
      <c r="J41" s="211" t="s">
        <v>3015</v>
      </c>
      <c r="K41" s="222"/>
      <c r="L41" s="229"/>
      <c r="M41" s="237">
        <f t="shared" si="9"/>
        <v>482940.91284060746</v>
      </c>
      <c r="N41" s="224">
        <f t="shared" ref="N41:S41" si="13">+N39-N40</f>
        <v>-21230.799927913729</v>
      </c>
      <c r="O41" s="224">
        <f t="shared" si="13"/>
        <v>81877.71276852116</v>
      </c>
      <c r="P41" s="224">
        <f t="shared" si="13"/>
        <v>255510</v>
      </c>
      <c r="Q41" s="224">
        <f t="shared" si="13"/>
        <v>12000</v>
      </c>
      <c r="R41" s="224">
        <f t="shared" si="13"/>
        <v>58804</v>
      </c>
      <c r="S41" s="224">
        <f t="shared" si="13"/>
        <v>95980</v>
      </c>
    </row>
    <row r="42" spans="9:19" ht="15" customHeight="1" x14ac:dyDescent="0.3">
      <c r="K42" s="219" t="s">
        <v>3066</v>
      </c>
      <c r="L42" s="240" t="s">
        <v>3067</v>
      </c>
      <c r="M42" s="234">
        <f t="shared" ref="M42:M113" si="14">SUM(N42:S42)</f>
        <v>11830</v>
      </c>
      <c r="N42" s="241">
        <v>1366</v>
      </c>
      <c r="O42" s="241">
        <v>130</v>
      </c>
      <c r="P42" s="241">
        <v>5500</v>
      </c>
      <c r="Q42" s="241"/>
      <c r="R42" s="241">
        <v>3604</v>
      </c>
      <c r="S42" s="241">
        <v>1230</v>
      </c>
    </row>
    <row r="43" spans="9:19" ht="15" customHeight="1" x14ac:dyDescent="0.3">
      <c r="K43" s="219" t="s">
        <v>3068</v>
      </c>
      <c r="L43" s="240" t="s">
        <v>3069</v>
      </c>
      <c r="M43" s="234">
        <f t="shared" si="14"/>
        <v>544377</v>
      </c>
      <c r="N43" s="241">
        <v>22782</v>
      </c>
      <c r="O43" s="241">
        <v>204795</v>
      </c>
      <c r="P43" s="241">
        <v>180000</v>
      </c>
      <c r="Q43" s="241">
        <v>12000</v>
      </c>
      <c r="R43" s="241">
        <v>44800</v>
      </c>
      <c r="S43" s="241">
        <v>80000</v>
      </c>
    </row>
    <row r="44" spans="9:19" ht="15" customHeight="1" x14ac:dyDescent="0.3">
      <c r="K44" s="219" t="s">
        <v>3070</v>
      </c>
      <c r="L44" s="240" t="s">
        <v>3071</v>
      </c>
      <c r="M44" s="234">
        <f t="shared" si="14"/>
        <v>50444</v>
      </c>
      <c r="N44" s="241">
        <v>8710</v>
      </c>
      <c r="O44" s="241">
        <v>36404</v>
      </c>
      <c r="P44" s="241">
        <v>410</v>
      </c>
      <c r="Q44" s="241">
        <v>0</v>
      </c>
      <c r="R44" s="241">
        <v>3000</v>
      </c>
      <c r="S44" s="241">
        <v>1920</v>
      </c>
    </row>
    <row r="45" spans="9:19" ht="15" customHeight="1" x14ac:dyDescent="0.3">
      <c r="K45" s="219" t="s">
        <v>3072</v>
      </c>
      <c r="L45" s="240" t="s">
        <v>1975</v>
      </c>
      <c r="M45" s="234">
        <f t="shared" si="14"/>
        <v>104500</v>
      </c>
      <c r="N45" s="241">
        <v>15500</v>
      </c>
      <c r="O45" s="241"/>
      <c r="P45" s="241">
        <v>69600</v>
      </c>
      <c r="Q45" s="241"/>
      <c r="R45" s="241">
        <v>7400</v>
      </c>
      <c r="S45" s="241">
        <v>12000</v>
      </c>
    </row>
    <row r="46" spans="9:19" ht="15" customHeight="1" x14ac:dyDescent="0.3">
      <c r="K46" s="219" t="s">
        <v>3073</v>
      </c>
      <c r="L46" s="240" t="s">
        <v>1976</v>
      </c>
      <c r="M46" s="234">
        <f t="shared" si="14"/>
        <v>1898808</v>
      </c>
      <c r="N46" s="241">
        <v>3140</v>
      </c>
      <c r="O46" s="241">
        <v>1894838</v>
      </c>
      <c r="P46" s="241"/>
      <c r="Q46" s="241"/>
      <c r="R46" s="241"/>
      <c r="S46" s="241">
        <v>830</v>
      </c>
    </row>
    <row r="47" spans="9:19" ht="15" customHeight="1" x14ac:dyDescent="0.3">
      <c r="J47" s="211" t="s">
        <v>3012</v>
      </c>
      <c r="K47" s="230" t="s">
        <v>3074</v>
      </c>
      <c r="L47" s="231" t="s">
        <v>3075</v>
      </c>
      <c r="M47" s="232">
        <f>SUM(N47:S47)</f>
        <v>407838</v>
      </c>
      <c r="N47" s="232">
        <f t="shared" ref="N47:S47" si="15">SUM(N50:N59)</f>
        <v>199982</v>
      </c>
      <c r="O47" s="232">
        <f t="shared" si="15"/>
        <v>194406</v>
      </c>
      <c r="P47" s="232">
        <f t="shared" si="15"/>
        <v>0</v>
      </c>
      <c r="Q47" s="232">
        <f t="shared" si="15"/>
        <v>0</v>
      </c>
      <c r="R47" s="232">
        <f t="shared" si="15"/>
        <v>13450</v>
      </c>
      <c r="S47" s="232">
        <f t="shared" si="15"/>
        <v>0</v>
      </c>
    </row>
    <row r="48" spans="9:19" ht="15" hidden="1" customHeight="1" x14ac:dyDescent="0.3">
      <c r="J48" s="211" t="s">
        <v>3014</v>
      </c>
      <c r="K48" s="219"/>
      <c r="L48" s="228"/>
      <c r="M48" s="236">
        <f>SUM(N48:S48)</f>
        <v>281800.38570653286</v>
      </c>
      <c r="N48" s="221">
        <v>199982.05300507636</v>
      </c>
      <c r="O48" s="221">
        <v>81818.332701456529</v>
      </c>
      <c r="P48" s="221"/>
      <c r="Q48" s="221"/>
      <c r="R48" s="221"/>
      <c r="S48" s="221"/>
    </row>
    <row r="49" spans="10:21" ht="15" hidden="1" customHeight="1" x14ac:dyDescent="0.3">
      <c r="J49" s="211" t="s">
        <v>3015</v>
      </c>
      <c r="K49" s="222"/>
      <c r="L49" s="229"/>
      <c r="M49" s="237">
        <f>SUM(N49:S49)</f>
        <v>126037.61429346711</v>
      </c>
      <c r="N49" s="224">
        <f t="shared" ref="N49:S49" si="16">+N47-N48</f>
        <v>-5.3005076362751424E-2</v>
      </c>
      <c r="O49" s="224">
        <f t="shared" si="16"/>
        <v>112587.66729854347</v>
      </c>
      <c r="P49" s="224">
        <f t="shared" si="16"/>
        <v>0</v>
      </c>
      <c r="Q49" s="224">
        <f t="shared" si="16"/>
        <v>0</v>
      </c>
      <c r="R49" s="224">
        <f t="shared" si="16"/>
        <v>13450</v>
      </c>
      <c r="S49" s="224">
        <f t="shared" si="16"/>
        <v>0</v>
      </c>
      <c r="T49" s="211" t="e">
        <f>+O49-O6</f>
        <v>#REF!</v>
      </c>
      <c r="U49" s="235" t="e">
        <f>+T49/O49</f>
        <v>#REF!</v>
      </c>
    </row>
    <row r="50" spans="10:21" ht="15" customHeight="1" x14ac:dyDescent="0.3">
      <c r="K50" s="219" t="s">
        <v>3076</v>
      </c>
      <c r="L50" s="240" t="s">
        <v>2000</v>
      </c>
      <c r="M50" s="234">
        <f t="shared" si="14"/>
        <v>40510</v>
      </c>
      <c r="N50" s="241"/>
      <c r="O50" s="241">
        <v>40451</v>
      </c>
      <c r="P50" s="241">
        <v>0</v>
      </c>
      <c r="Q50" s="241">
        <v>0</v>
      </c>
      <c r="R50" s="241">
        <v>59</v>
      </c>
      <c r="S50" s="241">
        <v>0</v>
      </c>
    </row>
    <row r="51" spans="10:21" ht="15" customHeight="1" x14ac:dyDescent="0.3">
      <c r="K51" s="219" t="s">
        <v>3077</v>
      </c>
      <c r="L51" s="240" t="s">
        <v>3078</v>
      </c>
      <c r="M51" s="234">
        <f t="shared" si="14"/>
        <v>9138</v>
      </c>
      <c r="N51" s="241"/>
      <c r="O51" s="241">
        <v>9138</v>
      </c>
      <c r="P51" s="241">
        <v>0</v>
      </c>
      <c r="Q51" s="241">
        <v>0</v>
      </c>
      <c r="R51" s="241">
        <v>0</v>
      </c>
      <c r="S51" s="241">
        <v>0</v>
      </c>
    </row>
    <row r="52" spans="10:21" ht="15" customHeight="1" x14ac:dyDescent="0.3">
      <c r="K52" s="219" t="s">
        <v>3079</v>
      </c>
      <c r="L52" s="240" t="s">
        <v>2001</v>
      </c>
      <c r="M52" s="234">
        <f t="shared" si="14"/>
        <v>9278</v>
      </c>
      <c r="N52" s="241"/>
      <c r="O52" s="241">
        <v>9278</v>
      </c>
      <c r="P52" s="241">
        <v>0</v>
      </c>
      <c r="Q52" s="241">
        <v>0</v>
      </c>
      <c r="R52" s="241">
        <v>0</v>
      </c>
      <c r="S52" s="241">
        <v>0</v>
      </c>
    </row>
    <row r="53" spans="10:21" ht="15" customHeight="1" x14ac:dyDescent="0.3">
      <c r="K53" s="219" t="s">
        <v>3080</v>
      </c>
      <c r="L53" s="240" t="s">
        <v>2002</v>
      </c>
      <c r="M53" s="234">
        <f t="shared" si="14"/>
        <v>5148</v>
      </c>
      <c r="N53" s="241"/>
      <c r="O53" s="241">
        <v>5148</v>
      </c>
      <c r="P53" s="241">
        <v>0</v>
      </c>
      <c r="Q53" s="241">
        <v>0</v>
      </c>
      <c r="R53" s="241">
        <v>0</v>
      </c>
      <c r="S53" s="241">
        <v>0</v>
      </c>
    </row>
    <row r="54" spans="10:21" ht="15" customHeight="1" x14ac:dyDescent="0.3">
      <c r="K54" s="219" t="s">
        <v>3081</v>
      </c>
      <c r="L54" s="240" t="s">
        <v>3082</v>
      </c>
      <c r="M54" s="234">
        <f t="shared" si="14"/>
        <v>12053</v>
      </c>
      <c r="N54" s="241"/>
      <c r="O54" s="241">
        <v>12053</v>
      </c>
      <c r="P54" s="241">
        <v>0</v>
      </c>
      <c r="Q54" s="241">
        <v>0</v>
      </c>
      <c r="R54" s="241">
        <v>0</v>
      </c>
      <c r="S54" s="241">
        <v>0</v>
      </c>
    </row>
    <row r="55" spans="10:21" ht="15" customHeight="1" x14ac:dyDescent="0.3">
      <c r="K55" s="219" t="s">
        <v>3083</v>
      </c>
      <c r="L55" s="240" t="s">
        <v>2003</v>
      </c>
      <c r="M55" s="234">
        <f t="shared" si="14"/>
        <v>74163</v>
      </c>
      <c r="N55" s="241"/>
      <c r="O55" s="241">
        <v>60772</v>
      </c>
      <c r="P55" s="241">
        <v>0</v>
      </c>
      <c r="Q55" s="241">
        <v>0</v>
      </c>
      <c r="R55" s="241">
        <v>13391</v>
      </c>
      <c r="S55" s="241">
        <v>0</v>
      </c>
    </row>
    <row r="56" spans="10:21" ht="15" customHeight="1" x14ac:dyDescent="0.3">
      <c r="K56" s="219" t="s">
        <v>3084</v>
      </c>
      <c r="L56" s="240" t="s">
        <v>2004</v>
      </c>
      <c r="M56" s="234">
        <f t="shared" si="14"/>
        <v>0</v>
      </c>
      <c r="N56" s="241"/>
      <c r="O56" s="241">
        <v>0</v>
      </c>
      <c r="P56" s="241">
        <v>0</v>
      </c>
      <c r="Q56" s="241">
        <v>0</v>
      </c>
      <c r="R56" s="241">
        <v>0</v>
      </c>
      <c r="S56" s="241">
        <v>0</v>
      </c>
    </row>
    <row r="57" spans="10:21" ht="15" customHeight="1" x14ac:dyDescent="0.3">
      <c r="K57" s="219" t="s">
        <v>3085</v>
      </c>
      <c r="L57" s="240" t="s">
        <v>2005</v>
      </c>
      <c r="M57" s="234">
        <f t="shared" si="14"/>
        <v>7134</v>
      </c>
      <c r="N57" s="241"/>
      <c r="O57" s="241">
        <v>7134</v>
      </c>
      <c r="P57" s="241">
        <v>0</v>
      </c>
      <c r="Q57" s="241">
        <v>0</v>
      </c>
      <c r="R57" s="241">
        <v>0</v>
      </c>
      <c r="S57" s="241">
        <v>0</v>
      </c>
    </row>
    <row r="58" spans="10:21" ht="15" customHeight="1" x14ac:dyDescent="0.3">
      <c r="K58" s="219" t="s">
        <v>3086</v>
      </c>
      <c r="L58" s="240" t="s">
        <v>2006</v>
      </c>
      <c r="M58" s="234">
        <f t="shared" si="14"/>
        <v>5047</v>
      </c>
      <c r="N58" s="241"/>
      <c r="O58" s="241">
        <v>5047</v>
      </c>
      <c r="P58" s="241">
        <v>0</v>
      </c>
      <c r="Q58" s="241">
        <v>0</v>
      </c>
      <c r="R58" s="241">
        <v>0</v>
      </c>
      <c r="S58" s="241">
        <v>0</v>
      </c>
    </row>
    <row r="59" spans="10:21" ht="15" customHeight="1" x14ac:dyDescent="0.3">
      <c r="K59" s="219" t="s">
        <v>3087</v>
      </c>
      <c r="L59" s="240" t="s">
        <v>3088</v>
      </c>
      <c r="M59" s="234">
        <f t="shared" si="14"/>
        <v>245367</v>
      </c>
      <c r="N59" s="241">
        <v>199982</v>
      </c>
      <c r="O59" s="241">
        <v>45385</v>
      </c>
      <c r="P59" s="241">
        <v>0</v>
      </c>
      <c r="Q59" s="241">
        <v>0</v>
      </c>
      <c r="R59" s="241">
        <v>0</v>
      </c>
      <c r="S59" s="241">
        <v>0</v>
      </c>
    </row>
    <row r="60" spans="10:21" ht="15" customHeight="1" x14ac:dyDescent="0.3">
      <c r="J60" s="211" t="s">
        <v>3012</v>
      </c>
      <c r="K60" s="230" t="s">
        <v>3089</v>
      </c>
      <c r="L60" s="231" t="s">
        <v>3090</v>
      </c>
      <c r="M60" s="232">
        <f>SUM(N60:S60)</f>
        <v>33445</v>
      </c>
      <c r="N60" s="232">
        <f t="shared" ref="N60:S60" si="17">SUM(N63:N66)</f>
        <v>27271</v>
      </c>
      <c r="O60" s="232">
        <f t="shared" si="17"/>
        <v>0</v>
      </c>
      <c r="P60" s="232">
        <f t="shared" si="17"/>
        <v>0</v>
      </c>
      <c r="Q60" s="232">
        <f t="shared" si="17"/>
        <v>0</v>
      </c>
      <c r="R60" s="232">
        <f t="shared" si="17"/>
        <v>6174</v>
      </c>
      <c r="S60" s="232">
        <f t="shared" si="17"/>
        <v>0</v>
      </c>
    </row>
    <row r="61" spans="10:21" ht="15" hidden="1" customHeight="1" x14ac:dyDescent="0.3">
      <c r="J61" s="211" t="s">
        <v>3014</v>
      </c>
      <c r="K61" s="219"/>
      <c r="L61" s="228"/>
      <c r="M61" s="236">
        <f>SUM(N61:S61)</f>
        <v>27270.742677030976</v>
      </c>
      <c r="N61" s="221">
        <v>27270.742677030976</v>
      </c>
      <c r="O61" s="221"/>
      <c r="P61" s="221"/>
      <c r="Q61" s="221"/>
      <c r="R61" s="221"/>
      <c r="S61" s="221"/>
    </row>
    <row r="62" spans="10:21" ht="15" hidden="1" customHeight="1" x14ac:dyDescent="0.3">
      <c r="J62" s="211" t="s">
        <v>3015</v>
      </c>
      <c r="K62" s="222"/>
      <c r="L62" s="229"/>
      <c r="M62" s="237">
        <f>SUM(N62:S62)</f>
        <v>6174.2573229690242</v>
      </c>
      <c r="N62" s="224">
        <f t="shared" ref="N62:S62" si="18">+N60-N61</f>
        <v>0.25732296902424423</v>
      </c>
      <c r="O62" s="224">
        <f t="shared" si="18"/>
        <v>0</v>
      </c>
      <c r="P62" s="224">
        <f t="shared" si="18"/>
        <v>0</v>
      </c>
      <c r="Q62" s="224">
        <f t="shared" si="18"/>
        <v>0</v>
      </c>
      <c r="R62" s="224">
        <f t="shared" si="18"/>
        <v>6174</v>
      </c>
      <c r="S62" s="224">
        <f t="shared" si="18"/>
        <v>0</v>
      </c>
    </row>
    <row r="63" spans="10:21" ht="15" customHeight="1" x14ac:dyDescent="0.3">
      <c r="K63" s="219" t="s">
        <v>3091</v>
      </c>
      <c r="L63" s="240" t="s">
        <v>3092</v>
      </c>
      <c r="M63" s="234">
        <f t="shared" si="14"/>
        <v>5333</v>
      </c>
      <c r="N63" s="241">
        <v>1879</v>
      </c>
      <c r="O63" s="241"/>
      <c r="P63" s="241"/>
      <c r="Q63" s="241"/>
      <c r="R63" s="241">
        <v>3454</v>
      </c>
      <c r="S63" s="241"/>
    </row>
    <row r="64" spans="10:21" ht="15" customHeight="1" x14ac:dyDescent="0.3">
      <c r="K64" s="219" t="s">
        <v>3093</v>
      </c>
      <c r="L64" s="240" t="s">
        <v>3094</v>
      </c>
      <c r="M64" s="234">
        <f t="shared" si="14"/>
        <v>19745</v>
      </c>
      <c r="N64" s="241">
        <v>19745</v>
      </c>
      <c r="O64" s="241"/>
      <c r="P64" s="241"/>
      <c r="Q64" s="241"/>
      <c r="R64" s="241"/>
      <c r="S64" s="241"/>
    </row>
    <row r="65" spans="11:19" ht="15" customHeight="1" x14ac:dyDescent="0.3">
      <c r="K65" s="219" t="s">
        <v>3095</v>
      </c>
      <c r="L65" s="240" t="s">
        <v>3096</v>
      </c>
      <c r="M65" s="234">
        <f t="shared" si="14"/>
        <v>4586</v>
      </c>
      <c r="N65" s="241">
        <v>1866</v>
      </c>
      <c r="O65" s="241"/>
      <c r="P65" s="241"/>
      <c r="Q65" s="241"/>
      <c r="R65" s="241">
        <v>2720</v>
      </c>
      <c r="S65" s="241"/>
    </row>
    <row r="66" spans="11:19" ht="15" customHeight="1" x14ac:dyDescent="0.3">
      <c r="K66" s="219" t="s">
        <v>3097</v>
      </c>
      <c r="L66" s="240" t="s">
        <v>3098</v>
      </c>
      <c r="M66" s="234">
        <f t="shared" si="14"/>
        <v>3781</v>
      </c>
      <c r="N66" s="241">
        <v>3781</v>
      </c>
      <c r="O66" s="241"/>
      <c r="P66" s="241"/>
      <c r="Q66" s="241"/>
      <c r="R66" s="241"/>
      <c r="S66" s="241"/>
    </row>
    <row r="67" spans="11:19" ht="15" customHeight="1" x14ac:dyDescent="0.3">
      <c r="K67" s="230" t="s">
        <v>3099</v>
      </c>
      <c r="L67" s="231" t="s">
        <v>3100</v>
      </c>
      <c r="M67" s="232">
        <f>SUM(N67:S67)</f>
        <v>22360.489999999998</v>
      </c>
      <c r="N67" s="232">
        <f t="shared" ref="N67:S67" si="19">SUM(N70:N75)</f>
        <v>17080.489999999998</v>
      </c>
      <c r="O67" s="232">
        <f t="shared" si="19"/>
        <v>0</v>
      </c>
      <c r="P67" s="232">
        <f t="shared" si="19"/>
        <v>0</v>
      </c>
      <c r="Q67" s="232">
        <f t="shared" si="19"/>
        <v>0</v>
      </c>
      <c r="R67" s="232">
        <f t="shared" si="19"/>
        <v>3280</v>
      </c>
      <c r="S67" s="232">
        <f t="shared" si="19"/>
        <v>2000</v>
      </c>
    </row>
    <row r="68" spans="11:19" ht="15" hidden="1" customHeight="1" x14ac:dyDescent="0.3">
      <c r="K68" s="219"/>
      <c r="L68" s="228"/>
      <c r="M68" s="236">
        <f>SUM(N68:S68)</f>
        <v>17998.230942491802</v>
      </c>
      <c r="N68" s="221">
        <v>17998.230942491802</v>
      </c>
      <c r="O68" s="221"/>
      <c r="P68" s="221"/>
      <c r="Q68" s="221"/>
      <c r="R68" s="221"/>
      <c r="S68" s="221"/>
    </row>
    <row r="69" spans="11:19" ht="15" hidden="1" customHeight="1" x14ac:dyDescent="0.3">
      <c r="K69" s="222"/>
      <c r="L69" s="229"/>
      <c r="M69" s="237">
        <f>SUM(N69:S69)</f>
        <v>4362.2590575081958</v>
      </c>
      <c r="N69" s="224">
        <f t="shared" ref="N69:S69" si="20">+N67-N68</f>
        <v>-917.74094249180416</v>
      </c>
      <c r="O69" s="224">
        <f t="shared" si="20"/>
        <v>0</v>
      </c>
      <c r="P69" s="224">
        <f t="shared" si="20"/>
        <v>0</v>
      </c>
      <c r="Q69" s="224">
        <f t="shared" si="20"/>
        <v>0</v>
      </c>
      <c r="R69" s="224">
        <f t="shared" si="20"/>
        <v>3280</v>
      </c>
      <c r="S69" s="224">
        <f t="shared" si="20"/>
        <v>2000</v>
      </c>
    </row>
    <row r="70" spans="11:19" ht="15" customHeight="1" x14ac:dyDescent="0.3">
      <c r="K70" s="219" t="s">
        <v>3101</v>
      </c>
      <c r="L70" s="240" t="s">
        <v>3102</v>
      </c>
      <c r="M70" s="242">
        <f t="shared" si="14"/>
        <v>4270.49</v>
      </c>
      <c r="N70" s="243">
        <v>4270.49</v>
      </c>
      <c r="O70" s="241">
        <v>0</v>
      </c>
      <c r="P70" s="241">
        <v>0</v>
      </c>
      <c r="Q70" s="241">
        <v>0</v>
      </c>
      <c r="R70" s="241">
        <v>0</v>
      </c>
      <c r="S70" s="241">
        <v>0</v>
      </c>
    </row>
    <row r="71" spans="11:19" ht="24" customHeight="1" x14ac:dyDescent="0.3">
      <c r="K71" s="219" t="s">
        <v>3103</v>
      </c>
      <c r="L71" s="240" t="s">
        <v>3104</v>
      </c>
      <c r="M71" s="234">
        <f t="shared" si="14"/>
        <v>4416</v>
      </c>
      <c r="N71" s="241">
        <v>3416</v>
      </c>
      <c r="O71" s="241">
        <v>0</v>
      </c>
      <c r="P71" s="241">
        <v>0</v>
      </c>
      <c r="Q71" s="241">
        <v>0</v>
      </c>
      <c r="R71" s="241">
        <v>0</v>
      </c>
      <c r="S71" s="241">
        <v>1000</v>
      </c>
    </row>
    <row r="72" spans="11:19" ht="21.6" customHeight="1" x14ac:dyDescent="0.3">
      <c r="K72" s="219" t="s">
        <v>3105</v>
      </c>
      <c r="L72" s="240" t="s">
        <v>3106</v>
      </c>
      <c r="M72" s="234">
        <f t="shared" si="14"/>
        <v>3842</v>
      </c>
      <c r="N72" s="241">
        <v>2562</v>
      </c>
      <c r="O72" s="241">
        <v>0</v>
      </c>
      <c r="P72" s="241">
        <v>0</v>
      </c>
      <c r="Q72" s="241">
        <v>0</v>
      </c>
      <c r="R72" s="241">
        <v>1280</v>
      </c>
      <c r="S72" s="241">
        <v>0</v>
      </c>
    </row>
    <row r="73" spans="11:19" ht="15" customHeight="1" x14ac:dyDescent="0.3">
      <c r="K73" s="219" t="s">
        <v>3107</v>
      </c>
      <c r="L73" s="240" t="s">
        <v>3108</v>
      </c>
      <c r="M73" s="234">
        <f t="shared" si="14"/>
        <v>4416</v>
      </c>
      <c r="N73" s="241">
        <v>3416</v>
      </c>
      <c r="O73" s="241">
        <v>0</v>
      </c>
      <c r="P73" s="241">
        <v>0</v>
      </c>
      <c r="Q73" s="241">
        <v>0</v>
      </c>
      <c r="R73" s="241">
        <v>0</v>
      </c>
      <c r="S73" s="241">
        <v>1000</v>
      </c>
    </row>
    <row r="74" spans="11:19" ht="21.6" customHeight="1" x14ac:dyDescent="0.3">
      <c r="K74" s="219" t="s">
        <v>3109</v>
      </c>
      <c r="L74" s="240" t="s">
        <v>3110</v>
      </c>
      <c r="M74" s="234">
        <f t="shared" si="14"/>
        <v>4562</v>
      </c>
      <c r="N74" s="241">
        <v>2562</v>
      </c>
      <c r="O74" s="241">
        <v>0</v>
      </c>
      <c r="P74" s="241">
        <v>0</v>
      </c>
      <c r="Q74" s="241">
        <v>0</v>
      </c>
      <c r="R74" s="241">
        <v>2000</v>
      </c>
      <c r="S74" s="241">
        <v>0</v>
      </c>
    </row>
    <row r="75" spans="11:19" ht="19.95" customHeight="1" x14ac:dyDescent="0.3">
      <c r="K75" s="219" t="s">
        <v>3111</v>
      </c>
      <c r="L75" s="240" t="s">
        <v>3112</v>
      </c>
      <c r="M75" s="234">
        <f t="shared" si="14"/>
        <v>854</v>
      </c>
      <c r="N75" s="241">
        <v>854</v>
      </c>
      <c r="O75" s="241">
        <v>0</v>
      </c>
      <c r="P75" s="241">
        <v>0</v>
      </c>
      <c r="Q75" s="241">
        <v>0</v>
      </c>
      <c r="R75" s="241">
        <v>0</v>
      </c>
      <c r="S75" s="241">
        <v>0</v>
      </c>
    </row>
    <row r="76" spans="11:19" ht="15" customHeight="1" x14ac:dyDescent="0.3">
      <c r="K76" s="230" t="s">
        <v>3113</v>
      </c>
      <c r="L76" s="231" t="s">
        <v>3114</v>
      </c>
      <c r="M76" s="232">
        <f>SUM(N76:S76)</f>
        <v>403</v>
      </c>
      <c r="N76" s="232">
        <f t="shared" ref="N76:S76" si="21">SUM(N79:N81)</f>
        <v>403</v>
      </c>
      <c r="O76" s="232">
        <f t="shared" si="21"/>
        <v>0</v>
      </c>
      <c r="P76" s="232">
        <f t="shared" si="21"/>
        <v>0</v>
      </c>
      <c r="Q76" s="232">
        <f t="shared" si="21"/>
        <v>0</v>
      </c>
      <c r="R76" s="232">
        <f t="shared" si="21"/>
        <v>0</v>
      </c>
      <c r="S76" s="232">
        <f t="shared" si="21"/>
        <v>0</v>
      </c>
    </row>
    <row r="77" spans="11:19" ht="15" hidden="1" customHeight="1" x14ac:dyDescent="0.3">
      <c r="K77" s="219"/>
      <c r="L77" s="228"/>
      <c r="M77" s="236">
        <f>SUM(N77:S77)</f>
        <v>632.24143125000001</v>
      </c>
      <c r="N77" s="221">
        <v>632.24143125000001</v>
      </c>
      <c r="O77" s="221"/>
      <c r="P77" s="221"/>
      <c r="Q77" s="221"/>
      <c r="R77" s="221"/>
      <c r="S77" s="221"/>
    </row>
    <row r="78" spans="11:19" ht="15" hidden="1" customHeight="1" x14ac:dyDescent="0.3">
      <c r="K78" s="222"/>
      <c r="L78" s="229"/>
      <c r="M78" s="237">
        <f>SUM(N78:S78)</f>
        <v>-229.24143125000001</v>
      </c>
      <c r="N78" s="224">
        <f t="shared" ref="N78:S78" si="22">+N76-N77</f>
        <v>-229.24143125000001</v>
      </c>
      <c r="O78" s="224">
        <f t="shared" si="22"/>
        <v>0</v>
      </c>
      <c r="P78" s="224">
        <f t="shared" si="22"/>
        <v>0</v>
      </c>
      <c r="Q78" s="224">
        <f t="shared" si="22"/>
        <v>0</v>
      </c>
      <c r="R78" s="224">
        <f t="shared" si="22"/>
        <v>0</v>
      </c>
      <c r="S78" s="224">
        <f t="shared" si="22"/>
        <v>0</v>
      </c>
    </row>
    <row r="79" spans="11:19" ht="15" customHeight="1" x14ac:dyDescent="0.3">
      <c r="K79" s="219" t="s">
        <v>3115</v>
      </c>
      <c r="L79" s="240" t="s">
        <v>3116</v>
      </c>
      <c r="M79" s="234">
        <f t="shared" si="14"/>
        <v>254</v>
      </c>
      <c r="N79" s="241">
        <v>254</v>
      </c>
      <c r="O79" s="241"/>
      <c r="P79" s="241"/>
      <c r="Q79" s="241"/>
      <c r="R79" s="241"/>
      <c r="S79" s="241"/>
    </row>
    <row r="80" spans="11:19" ht="15" customHeight="1" x14ac:dyDescent="0.3">
      <c r="K80" s="219" t="s">
        <v>3117</v>
      </c>
      <c r="L80" s="240" t="s">
        <v>3118</v>
      </c>
      <c r="M80" s="234">
        <f t="shared" si="14"/>
        <v>104</v>
      </c>
      <c r="N80" s="241">
        <v>104</v>
      </c>
      <c r="O80" s="241"/>
      <c r="P80" s="241"/>
      <c r="Q80" s="241"/>
      <c r="R80" s="241"/>
      <c r="S80" s="241"/>
    </row>
    <row r="81" spans="11:19" ht="15" customHeight="1" x14ac:dyDescent="0.3">
      <c r="K81" s="219" t="s">
        <v>3119</v>
      </c>
      <c r="L81" s="240" t="s">
        <v>3120</v>
      </c>
      <c r="M81" s="234">
        <f t="shared" si="14"/>
        <v>45</v>
      </c>
      <c r="N81" s="241">
        <v>45</v>
      </c>
      <c r="O81" s="241"/>
      <c r="P81" s="241"/>
      <c r="Q81" s="241"/>
      <c r="R81" s="241"/>
      <c r="S81" s="241"/>
    </row>
    <row r="82" spans="11:19" ht="15" customHeight="1" x14ac:dyDescent="0.3">
      <c r="K82" s="230" t="s">
        <v>3121</v>
      </c>
      <c r="L82" s="231" t="s">
        <v>3122</v>
      </c>
      <c r="M82" s="232">
        <f>SUM(N82:S82)</f>
        <v>1180.49</v>
      </c>
      <c r="N82" s="232">
        <f t="shared" ref="N82:S82" si="23">SUM(N85:N87)</f>
        <v>1180.49</v>
      </c>
      <c r="O82" s="232">
        <f t="shared" si="23"/>
        <v>0</v>
      </c>
      <c r="P82" s="232">
        <f t="shared" si="23"/>
        <v>0</v>
      </c>
      <c r="Q82" s="232">
        <f t="shared" si="23"/>
        <v>0</v>
      </c>
      <c r="R82" s="232">
        <f t="shared" si="23"/>
        <v>0</v>
      </c>
      <c r="S82" s="232">
        <f t="shared" si="23"/>
        <v>0</v>
      </c>
    </row>
    <row r="83" spans="11:19" ht="15" hidden="1" customHeight="1" x14ac:dyDescent="0.3">
      <c r="K83" s="219"/>
      <c r="L83" s="228"/>
      <c r="M83" s="236">
        <f>SUM(N83:S83)</f>
        <v>1180.1840050000001</v>
      </c>
      <c r="N83" s="221">
        <v>1180.1840050000001</v>
      </c>
      <c r="O83" s="221"/>
      <c r="P83" s="221"/>
      <c r="Q83" s="221"/>
      <c r="R83" s="221"/>
      <c r="S83" s="221"/>
    </row>
    <row r="84" spans="11:19" ht="15" hidden="1" customHeight="1" x14ac:dyDescent="0.3">
      <c r="K84" s="222"/>
      <c r="L84" s="229"/>
      <c r="M84" s="237">
        <f>SUM(N84:S84)</f>
        <v>0.30599499999993895</v>
      </c>
      <c r="N84" s="224">
        <f t="shared" ref="N84:S84" si="24">+N82-N83</f>
        <v>0.30599499999993895</v>
      </c>
      <c r="O84" s="224">
        <f t="shared" si="24"/>
        <v>0</v>
      </c>
      <c r="P84" s="224">
        <f t="shared" si="24"/>
        <v>0</v>
      </c>
      <c r="Q84" s="224">
        <f t="shared" si="24"/>
        <v>0</v>
      </c>
      <c r="R84" s="224">
        <f t="shared" si="24"/>
        <v>0</v>
      </c>
      <c r="S84" s="224">
        <f t="shared" si="24"/>
        <v>0</v>
      </c>
    </row>
    <row r="85" spans="11:19" ht="15" customHeight="1" x14ac:dyDescent="0.3">
      <c r="K85" s="219" t="s">
        <v>3123</v>
      </c>
      <c r="L85" s="240" t="s">
        <v>3124</v>
      </c>
      <c r="M85" s="242">
        <f t="shared" si="14"/>
        <v>590.49</v>
      </c>
      <c r="N85" s="243">
        <v>590.49</v>
      </c>
      <c r="O85" s="241"/>
      <c r="P85" s="241"/>
      <c r="Q85" s="241"/>
      <c r="R85" s="241"/>
      <c r="S85" s="241"/>
    </row>
    <row r="86" spans="11:19" ht="15" customHeight="1" x14ac:dyDescent="0.3">
      <c r="K86" s="219" t="s">
        <v>3125</v>
      </c>
      <c r="L86" s="240" t="s">
        <v>3126</v>
      </c>
      <c r="M86" s="234">
        <f t="shared" si="14"/>
        <v>295</v>
      </c>
      <c r="N86" s="241">
        <v>295</v>
      </c>
      <c r="O86" s="241"/>
      <c r="P86" s="241"/>
      <c r="Q86" s="241"/>
      <c r="R86" s="241"/>
      <c r="S86" s="241"/>
    </row>
    <row r="87" spans="11:19" ht="15" customHeight="1" x14ac:dyDescent="0.3">
      <c r="K87" s="219" t="s">
        <v>3127</v>
      </c>
      <c r="L87" s="240" t="s">
        <v>3128</v>
      </c>
      <c r="M87" s="234">
        <f t="shared" si="14"/>
        <v>295</v>
      </c>
      <c r="N87" s="241">
        <v>295</v>
      </c>
      <c r="O87" s="241"/>
      <c r="P87" s="241"/>
      <c r="Q87" s="241"/>
      <c r="R87" s="241"/>
      <c r="S87" s="241"/>
    </row>
    <row r="88" spans="11:19" ht="15" customHeight="1" x14ac:dyDescent="0.3">
      <c r="K88" s="230" t="s">
        <v>3129</v>
      </c>
      <c r="L88" s="231" t="s">
        <v>3130</v>
      </c>
      <c r="M88" s="232">
        <f>SUM(N88:S88)</f>
        <v>801</v>
      </c>
      <c r="N88" s="232">
        <f t="shared" ref="N88:S88" si="25">SUM(N91:N93)</f>
        <v>801</v>
      </c>
      <c r="O88" s="232">
        <f t="shared" si="25"/>
        <v>0</v>
      </c>
      <c r="P88" s="232">
        <f t="shared" si="25"/>
        <v>0</v>
      </c>
      <c r="Q88" s="232">
        <f t="shared" si="25"/>
        <v>0</v>
      </c>
      <c r="R88" s="232">
        <f t="shared" si="25"/>
        <v>0</v>
      </c>
      <c r="S88" s="232">
        <f t="shared" si="25"/>
        <v>0</v>
      </c>
    </row>
    <row r="89" spans="11:19" ht="15" hidden="1" customHeight="1" x14ac:dyDescent="0.3">
      <c r="K89" s="219"/>
      <c r="L89" s="228"/>
      <c r="M89" s="236">
        <f>SUM(N89:S89)</f>
        <v>800.83914625</v>
      </c>
      <c r="N89" s="221">
        <v>800.83914625</v>
      </c>
      <c r="O89" s="221"/>
      <c r="P89" s="221"/>
      <c r="Q89" s="221"/>
      <c r="R89" s="221"/>
      <c r="S89" s="221"/>
    </row>
    <row r="90" spans="11:19" ht="15" hidden="1" customHeight="1" x14ac:dyDescent="0.3">
      <c r="K90" s="222"/>
      <c r="L90" s="229"/>
      <c r="M90" s="237">
        <f>SUM(N90:S90)</f>
        <v>0.16085375000000113</v>
      </c>
      <c r="N90" s="224">
        <f t="shared" ref="N90:S90" si="26">+N88-N89</f>
        <v>0.16085375000000113</v>
      </c>
      <c r="O90" s="224">
        <f t="shared" si="26"/>
        <v>0</v>
      </c>
      <c r="P90" s="224">
        <f t="shared" si="26"/>
        <v>0</v>
      </c>
      <c r="Q90" s="224">
        <f t="shared" si="26"/>
        <v>0</v>
      </c>
      <c r="R90" s="224">
        <f t="shared" si="26"/>
        <v>0</v>
      </c>
      <c r="S90" s="224">
        <f t="shared" si="26"/>
        <v>0</v>
      </c>
    </row>
    <row r="91" spans="11:19" ht="15" customHeight="1" x14ac:dyDescent="0.3">
      <c r="K91" s="219" t="s">
        <v>3131</v>
      </c>
      <c r="L91" s="240" t="s">
        <v>3132</v>
      </c>
      <c r="M91" s="234">
        <f t="shared" si="14"/>
        <v>300</v>
      </c>
      <c r="N91" s="241">
        <v>300</v>
      </c>
      <c r="O91" s="241"/>
      <c r="P91" s="241"/>
      <c r="Q91" s="241"/>
      <c r="R91" s="241"/>
      <c r="S91" s="241"/>
    </row>
    <row r="92" spans="11:19" ht="15" customHeight="1" x14ac:dyDescent="0.3">
      <c r="K92" s="219" t="s">
        <v>3133</v>
      </c>
      <c r="L92" s="240" t="s">
        <v>3134</v>
      </c>
      <c r="M92" s="234">
        <f t="shared" si="14"/>
        <v>200</v>
      </c>
      <c r="N92" s="241">
        <v>200</v>
      </c>
      <c r="O92" s="241"/>
      <c r="P92" s="241"/>
      <c r="Q92" s="241"/>
      <c r="R92" s="241"/>
      <c r="S92" s="241"/>
    </row>
    <row r="93" spans="11:19" ht="15" customHeight="1" x14ac:dyDescent="0.3">
      <c r="K93" s="219" t="s">
        <v>3135</v>
      </c>
      <c r="L93" s="240" t="s">
        <v>3136</v>
      </c>
      <c r="M93" s="234">
        <f t="shared" si="14"/>
        <v>301</v>
      </c>
      <c r="N93" s="241">
        <v>301</v>
      </c>
      <c r="O93" s="241"/>
      <c r="P93" s="241"/>
      <c r="Q93" s="241"/>
      <c r="R93" s="241"/>
      <c r="S93" s="241"/>
    </row>
    <row r="94" spans="11:19" ht="15" customHeight="1" x14ac:dyDescent="0.3">
      <c r="K94" s="230" t="s">
        <v>3137</v>
      </c>
      <c r="L94" s="231" t="s">
        <v>3138</v>
      </c>
      <c r="M94" s="232">
        <f>SUM(N94:S94)</f>
        <v>35625</v>
      </c>
      <c r="N94" s="232">
        <f t="shared" ref="N94:S94" si="27">SUM(N97:N98)</f>
        <v>35625</v>
      </c>
      <c r="O94" s="232">
        <f t="shared" si="27"/>
        <v>0</v>
      </c>
      <c r="P94" s="232">
        <f t="shared" si="27"/>
        <v>0</v>
      </c>
      <c r="Q94" s="232">
        <f t="shared" si="27"/>
        <v>0</v>
      </c>
      <c r="R94" s="232">
        <f t="shared" si="27"/>
        <v>0</v>
      </c>
      <c r="S94" s="232">
        <f t="shared" si="27"/>
        <v>0</v>
      </c>
    </row>
    <row r="95" spans="11:19" ht="15" hidden="1" customHeight="1" x14ac:dyDescent="0.3">
      <c r="K95" s="219"/>
      <c r="L95" s="228"/>
      <c r="M95" s="236">
        <f>SUM(N95:S95)</f>
        <v>35624.697179499999</v>
      </c>
      <c r="N95" s="221">
        <v>35624.697179499999</v>
      </c>
      <c r="O95" s="221"/>
      <c r="P95" s="221"/>
      <c r="Q95" s="221"/>
      <c r="R95" s="221"/>
      <c r="S95" s="221"/>
    </row>
    <row r="96" spans="11:19" ht="15" hidden="1" customHeight="1" x14ac:dyDescent="0.3">
      <c r="K96" s="222"/>
      <c r="L96" s="229"/>
      <c r="M96" s="237">
        <f>SUM(N96:S96)</f>
        <v>0.30282050000096206</v>
      </c>
      <c r="N96" s="224">
        <f t="shared" ref="N96:S96" si="28">+N94-N95</f>
        <v>0.30282050000096206</v>
      </c>
      <c r="O96" s="224">
        <f t="shared" si="28"/>
        <v>0</v>
      </c>
      <c r="P96" s="224">
        <f t="shared" si="28"/>
        <v>0</v>
      </c>
      <c r="Q96" s="224">
        <f t="shared" si="28"/>
        <v>0</v>
      </c>
      <c r="R96" s="224">
        <f t="shared" si="28"/>
        <v>0</v>
      </c>
      <c r="S96" s="224">
        <f t="shared" si="28"/>
        <v>0</v>
      </c>
    </row>
    <row r="97" spans="11:19" ht="15" customHeight="1" x14ac:dyDescent="0.3">
      <c r="K97" s="219" t="s">
        <v>3139</v>
      </c>
      <c r="L97" s="240" t="s">
        <v>3140</v>
      </c>
      <c r="M97" s="234">
        <f t="shared" si="14"/>
        <v>25025</v>
      </c>
      <c r="N97" s="241">
        <v>25025</v>
      </c>
      <c r="O97" s="241"/>
      <c r="P97" s="241"/>
      <c r="Q97" s="241"/>
      <c r="R97" s="241"/>
      <c r="S97" s="241"/>
    </row>
    <row r="98" spans="11:19" ht="15" customHeight="1" x14ac:dyDescent="0.3">
      <c r="K98" s="219" t="s">
        <v>3141</v>
      </c>
      <c r="L98" s="240" t="s">
        <v>3142</v>
      </c>
      <c r="M98" s="234">
        <f t="shared" si="14"/>
        <v>10600</v>
      </c>
      <c r="N98" s="241">
        <v>10600</v>
      </c>
      <c r="O98" s="241"/>
      <c r="P98" s="241"/>
      <c r="Q98" s="241"/>
      <c r="R98" s="241"/>
      <c r="S98" s="241"/>
    </row>
    <row r="99" spans="11:19" ht="15" customHeight="1" x14ac:dyDescent="0.3">
      <c r="K99" s="230" t="s">
        <v>3143</v>
      </c>
      <c r="L99" s="231" t="s">
        <v>3144</v>
      </c>
      <c r="M99" s="232">
        <f>SUM(N99:S99)</f>
        <v>1850</v>
      </c>
      <c r="N99" s="232">
        <f t="shared" ref="N99:S99" si="29">SUM(N102:N105)</f>
        <v>632</v>
      </c>
      <c r="O99" s="232">
        <f t="shared" si="29"/>
        <v>0</v>
      </c>
      <c r="P99" s="232">
        <f t="shared" si="29"/>
        <v>0</v>
      </c>
      <c r="Q99" s="232">
        <f t="shared" si="29"/>
        <v>0</v>
      </c>
      <c r="R99" s="232">
        <f t="shared" si="29"/>
        <v>400</v>
      </c>
      <c r="S99" s="232">
        <f t="shared" si="29"/>
        <v>818</v>
      </c>
    </row>
    <row r="100" spans="11:19" ht="15" hidden="1" customHeight="1" x14ac:dyDescent="0.3">
      <c r="K100" s="219"/>
      <c r="L100" s="228"/>
      <c r="M100" s="236">
        <f>SUM(N100:S100)</f>
        <v>632.24143125000001</v>
      </c>
      <c r="N100" s="221">
        <v>632.24143125000001</v>
      </c>
      <c r="O100" s="221"/>
      <c r="P100" s="221"/>
      <c r="Q100" s="221"/>
      <c r="R100" s="221"/>
      <c r="S100" s="221"/>
    </row>
    <row r="101" spans="11:19" ht="15" hidden="1" customHeight="1" x14ac:dyDescent="0.3">
      <c r="K101" s="222"/>
      <c r="L101" s="229"/>
      <c r="M101" s="237">
        <f>SUM(N101:S101)</f>
        <v>1217.75856875</v>
      </c>
      <c r="N101" s="224">
        <f t="shared" ref="N101:S101" si="30">+N99-N100</f>
        <v>-0.24143125000000509</v>
      </c>
      <c r="O101" s="224">
        <f t="shared" si="30"/>
        <v>0</v>
      </c>
      <c r="P101" s="224">
        <f t="shared" si="30"/>
        <v>0</v>
      </c>
      <c r="Q101" s="224">
        <f t="shared" si="30"/>
        <v>0</v>
      </c>
      <c r="R101" s="224">
        <f t="shared" si="30"/>
        <v>400</v>
      </c>
      <c r="S101" s="224">
        <f t="shared" si="30"/>
        <v>818</v>
      </c>
    </row>
    <row r="102" spans="11:19" ht="15" customHeight="1" x14ac:dyDescent="0.3">
      <c r="K102" s="219" t="s">
        <v>3145</v>
      </c>
      <c r="L102" s="240" t="s">
        <v>3146</v>
      </c>
      <c r="M102" s="241">
        <f t="shared" si="14"/>
        <v>450</v>
      </c>
      <c r="N102" s="241">
        <v>232</v>
      </c>
      <c r="O102" s="241"/>
      <c r="P102" s="241"/>
      <c r="Q102" s="241"/>
      <c r="R102" s="241"/>
      <c r="S102" s="241">
        <v>218</v>
      </c>
    </row>
    <row r="103" spans="11:19" ht="15" customHeight="1" x14ac:dyDescent="0.3">
      <c r="K103" s="219" t="s">
        <v>3147</v>
      </c>
      <c r="L103" s="240" t="s">
        <v>3148</v>
      </c>
      <c r="M103" s="241">
        <f t="shared" si="14"/>
        <v>100</v>
      </c>
      <c r="N103" s="241">
        <v>100</v>
      </c>
      <c r="O103" s="241"/>
      <c r="P103" s="241"/>
      <c r="Q103" s="241"/>
      <c r="R103" s="241"/>
      <c r="S103" s="241"/>
    </row>
    <row r="104" spans="11:19" ht="15" customHeight="1" x14ac:dyDescent="0.3">
      <c r="K104" s="219" t="s">
        <v>3149</v>
      </c>
      <c r="L104" s="240" t="s">
        <v>3150</v>
      </c>
      <c r="M104" s="241">
        <f t="shared" si="14"/>
        <v>300</v>
      </c>
      <c r="N104" s="241">
        <v>300</v>
      </c>
      <c r="O104" s="241"/>
      <c r="P104" s="241"/>
      <c r="Q104" s="241"/>
      <c r="R104" s="241"/>
      <c r="S104" s="241"/>
    </row>
    <row r="105" spans="11:19" ht="15" customHeight="1" x14ac:dyDescent="0.3">
      <c r="K105" s="219" t="s">
        <v>3151</v>
      </c>
      <c r="L105" s="244" t="s">
        <v>3152</v>
      </c>
      <c r="M105" s="241">
        <f t="shared" si="14"/>
        <v>1000</v>
      </c>
      <c r="N105" s="241"/>
      <c r="O105" s="241"/>
      <c r="P105" s="241"/>
      <c r="Q105" s="241"/>
      <c r="R105" s="241">
        <v>400</v>
      </c>
      <c r="S105" s="241">
        <v>600</v>
      </c>
    </row>
    <row r="106" spans="11:19" ht="15" customHeight="1" x14ac:dyDescent="0.3">
      <c r="K106" s="230" t="s">
        <v>3153</v>
      </c>
      <c r="L106" s="231" t="s">
        <v>3154</v>
      </c>
      <c r="M106" s="232">
        <f>SUM(N106:S106)</f>
        <v>1915</v>
      </c>
      <c r="N106" s="232">
        <f>SUM(N109:N113)</f>
        <v>1915</v>
      </c>
      <c r="O106" s="232">
        <f>SUM(O109:O112)</f>
        <v>0</v>
      </c>
      <c r="P106" s="232">
        <f>SUM(P109:P112)</f>
        <v>0</v>
      </c>
      <c r="Q106" s="232">
        <f>SUM(Q109:Q112)</f>
        <v>0</v>
      </c>
      <c r="R106" s="232">
        <f>SUM(R109:R112)</f>
        <v>0</v>
      </c>
      <c r="S106" s="232">
        <f>SUM(S109:S112)</f>
        <v>0</v>
      </c>
    </row>
    <row r="107" spans="11:19" ht="15" hidden="1" customHeight="1" x14ac:dyDescent="0.3">
      <c r="K107" s="219"/>
      <c r="L107" s="228"/>
      <c r="M107" s="236">
        <f>SUM(N107:S107)</f>
        <v>1685.9771500000002</v>
      </c>
      <c r="N107" s="221">
        <v>1685.9771500000002</v>
      </c>
      <c r="O107" s="221"/>
      <c r="P107" s="221"/>
      <c r="Q107" s="221"/>
      <c r="R107" s="221"/>
      <c r="S107" s="221"/>
    </row>
    <row r="108" spans="11:19" ht="15" hidden="1" customHeight="1" x14ac:dyDescent="0.3">
      <c r="K108" s="222"/>
      <c r="L108" s="229"/>
      <c r="M108" s="237">
        <f>SUM(N108:S108)</f>
        <v>229.02284999999983</v>
      </c>
      <c r="N108" s="224">
        <f t="shared" ref="N108:S108" si="31">+N106-N107</f>
        <v>229.02284999999983</v>
      </c>
      <c r="O108" s="224">
        <f t="shared" si="31"/>
        <v>0</v>
      </c>
      <c r="P108" s="224">
        <f t="shared" si="31"/>
        <v>0</v>
      </c>
      <c r="Q108" s="224">
        <f t="shared" si="31"/>
        <v>0</v>
      </c>
      <c r="R108" s="224">
        <f t="shared" si="31"/>
        <v>0</v>
      </c>
      <c r="S108" s="224">
        <f t="shared" si="31"/>
        <v>0</v>
      </c>
    </row>
    <row r="109" spans="11:19" ht="15" customHeight="1" x14ac:dyDescent="0.3">
      <c r="K109" s="219" t="s">
        <v>3155</v>
      </c>
      <c r="L109" s="240" t="s">
        <v>3156</v>
      </c>
      <c r="M109" s="234">
        <f t="shared" si="14"/>
        <v>400</v>
      </c>
      <c r="N109" s="241">
        <v>400</v>
      </c>
      <c r="O109" s="241"/>
      <c r="P109" s="241"/>
      <c r="Q109" s="241"/>
      <c r="R109" s="241"/>
      <c r="S109" s="241"/>
    </row>
    <row r="110" spans="11:19" ht="15" customHeight="1" x14ac:dyDescent="0.3">
      <c r="K110" s="219" t="s">
        <v>3157</v>
      </c>
      <c r="L110" s="240" t="s">
        <v>3158</v>
      </c>
      <c r="M110" s="234">
        <f t="shared" si="14"/>
        <v>400</v>
      </c>
      <c r="N110" s="241">
        <v>400</v>
      </c>
      <c r="O110" s="241"/>
      <c r="P110" s="241"/>
      <c r="Q110" s="241"/>
      <c r="R110" s="241"/>
      <c r="S110" s="241"/>
    </row>
    <row r="111" spans="11:19" ht="15" customHeight="1" x14ac:dyDescent="0.3">
      <c r="K111" s="219" t="s">
        <v>3159</v>
      </c>
      <c r="L111" s="240" t="s">
        <v>3160</v>
      </c>
      <c r="M111" s="234">
        <f t="shared" si="14"/>
        <v>50</v>
      </c>
      <c r="N111" s="241">
        <v>50</v>
      </c>
      <c r="O111" s="241"/>
      <c r="P111" s="241"/>
      <c r="Q111" s="241"/>
      <c r="R111" s="241"/>
      <c r="S111" s="241"/>
    </row>
    <row r="112" spans="11:19" ht="15" customHeight="1" x14ac:dyDescent="0.3">
      <c r="K112" s="219" t="s">
        <v>3161</v>
      </c>
      <c r="L112" s="240" t="s">
        <v>3162</v>
      </c>
      <c r="M112" s="234">
        <f t="shared" si="14"/>
        <v>836</v>
      </c>
      <c r="N112" s="241">
        <v>836</v>
      </c>
      <c r="O112" s="241"/>
      <c r="P112" s="241"/>
      <c r="Q112" s="241"/>
      <c r="R112" s="241"/>
      <c r="S112" s="241"/>
    </row>
    <row r="113" spans="10:19" ht="15" customHeight="1" x14ac:dyDescent="0.3">
      <c r="K113" s="219" t="s">
        <v>3163</v>
      </c>
      <c r="L113" s="240" t="s">
        <v>3164</v>
      </c>
      <c r="M113" s="234">
        <f t="shared" si="14"/>
        <v>229</v>
      </c>
      <c r="N113" s="241">
        <v>229</v>
      </c>
      <c r="O113" s="241"/>
      <c r="P113" s="241"/>
      <c r="Q113" s="241"/>
      <c r="R113" s="241"/>
      <c r="S113" s="241"/>
    </row>
    <row r="114" spans="10:19" ht="15" customHeight="1" x14ac:dyDescent="0.3">
      <c r="J114" s="211" t="s">
        <v>3015</v>
      </c>
      <c r="K114" s="225">
        <v>2</v>
      </c>
      <c r="L114" s="226" t="s">
        <v>3165</v>
      </c>
      <c r="M114" s="227">
        <f t="shared" ref="M114:M144" si="32">SUM(N114:S114)</f>
        <v>38844</v>
      </c>
      <c r="N114" s="227">
        <f t="shared" ref="N114:S114" si="33">+N117+N124+N131+N138</f>
        <v>35294</v>
      </c>
      <c r="O114" s="227">
        <f t="shared" si="33"/>
        <v>0</v>
      </c>
      <c r="P114" s="227">
        <f t="shared" si="33"/>
        <v>0</v>
      </c>
      <c r="Q114" s="227">
        <f t="shared" si="33"/>
        <v>0</v>
      </c>
      <c r="R114" s="227">
        <f t="shared" si="33"/>
        <v>2550</v>
      </c>
      <c r="S114" s="227">
        <f t="shared" si="33"/>
        <v>1000</v>
      </c>
    </row>
    <row r="115" spans="10:19" ht="15" hidden="1" customHeight="1" x14ac:dyDescent="0.3">
      <c r="J115" s="211" t="s">
        <v>3012</v>
      </c>
      <c r="K115" s="219"/>
      <c r="L115" s="228"/>
      <c r="M115" s="236">
        <f t="shared" si="32"/>
        <v>0</v>
      </c>
      <c r="N115" s="221"/>
      <c r="O115" s="221"/>
      <c r="P115" s="221"/>
      <c r="Q115" s="221"/>
      <c r="R115" s="221"/>
      <c r="S115" s="221"/>
    </row>
    <row r="116" spans="10:19" ht="15" hidden="1" customHeight="1" x14ac:dyDescent="0.3">
      <c r="J116" s="211" t="s">
        <v>3014</v>
      </c>
      <c r="K116" s="222"/>
      <c r="L116" s="229"/>
      <c r="M116" s="237">
        <f t="shared" si="32"/>
        <v>38844</v>
      </c>
      <c r="N116" s="224">
        <f t="shared" ref="N116:S116" si="34">+N114-N115</f>
        <v>35294</v>
      </c>
      <c r="O116" s="224">
        <f t="shared" si="34"/>
        <v>0</v>
      </c>
      <c r="P116" s="224">
        <f t="shared" si="34"/>
        <v>0</v>
      </c>
      <c r="Q116" s="224">
        <f t="shared" si="34"/>
        <v>0</v>
      </c>
      <c r="R116" s="224">
        <f t="shared" si="34"/>
        <v>2550</v>
      </c>
      <c r="S116" s="224">
        <f t="shared" si="34"/>
        <v>1000</v>
      </c>
    </row>
    <row r="117" spans="10:19" ht="31.95" customHeight="1" x14ac:dyDescent="0.3">
      <c r="J117" s="211" t="s">
        <v>3015</v>
      </c>
      <c r="K117" s="230" t="s">
        <v>3166</v>
      </c>
      <c r="L117" s="231" t="s">
        <v>3167</v>
      </c>
      <c r="M117" s="232">
        <f t="shared" ref="M117:M124" si="35">SUM(N117:S117)</f>
        <v>253</v>
      </c>
      <c r="N117" s="232">
        <f t="shared" ref="N117:S117" si="36">SUM(N120:N123)</f>
        <v>253</v>
      </c>
      <c r="O117" s="232">
        <f t="shared" si="36"/>
        <v>0</v>
      </c>
      <c r="P117" s="232">
        <f t="shared" si="36"/>
        <v>0</v>
      </c>
      <c r="Q117" s="232">
        <f t="shared" si="36"/>
        <v>0</v>
      </c>
      <c r="R117" s="232">
        <f t="shared" si="36"/>
        <v>0</v>
      </c>
      <c r="S117" s="232">
        <f t="shared" si="36"/>
        <v>0</v>
      </c>
    </row>
    <row r="118" spans="10:19" ht="15" hidden="1" customHeight="1" x14ac:dyDescent="0.3">
      <c r="J118" s="211" t="s">
        <v>3012</v>
      </c>
      <c r="K118" s="245"/>
      <c r="L118" s="246"/>
      <c r="M118" s="247">
        <f t="shared" si="35"/>
        <v>-463.64371625000001</v>
      </c>
      <c r="N118" s="248">
        <v>-463.64371625000001</v>
      </c>
      <c r="O118" s="221"/>
      <c r="P118" s="221"/>
      <c r="Q118" s="221"/>
      <c r="R118" s="221"/>
      <c r="S118" s="221"/>
    </row>
    <row r="119" spans="10:19" ht="15" hidden="1" customHeight="1" x14ac:dyDescent="0.3">
      <c r="J119" s="211" t="s">
        <v>3014</v>
      </c>
      <c r="K119" s="245"/>
      <c r="L119" s="249"/>
      <c r="M119" s="247">
        <f t="shared" si="35"/>
        <v>716.64371625000001</v>
      </c>
      <c r="N119" s="248">
        <f t="shared" ref="N119:S119" si="37">+N117-N118</f>
        <v>716.64371625000001</v>
      </c>
      <c r="O119" s="224">
        <f t="shared" si="37"/>
        <v>0</v>
      </c>
      <c r="P119" s="224">
        <f t="shared" si="37"/>
        <v>0</v>
      </c>
      <c r="Q119" s="224">
        <f t="shared" si="37"/>
        <v>0</v>
      </c>
      <c r="R119" s="224">
        <f t="shared" si="37"/>
        <v>0</v>
      </c>
      <c r="S119" s="224">
        <f t="shared" si="37"/>
        <v>0</v>
      </c>
    </row>
    <row r="120" spans="10:19" ht="15" customHeight="1" x14ac:dyDescent="0.3">
      <c r="K120" s="219" t="s">
        <v>3168</v>
      </c>
      <c r="L120" s="240" t="s">
        <v>3169</v>
      </c>
      <c r="M120" s="234">
        <f t="shared" si="35"/>
        <v>50</v>
      </c>
      <c r="N120" s="241">
        <v>50</v>
      </c>
      <c r="O120" s="241"/>
      <c r="P120" s="241"/>
      <c r="Q120" s="241"/>
      <c r="R120" s="241"/>
      <c r="S120" s="241"/>
    </row>
    <row r="121" spans="10:19" ht="15" customHeight="1" x14ac:dyDescent="0.3">
      <c r="K121" s="219" t="s">
        <v>3170</v>
      </c>
      <c r="L121" s="240" t="s">
        <v>3171</v>
      </c>
      <c r="M121" s="234">
        <f t="shared" si="35"/>
        <v>100</v>
      </c>
      <c r="N121" s="241">
        <v>100</v>
      </c>
      <c r="O121" s="241"/>
      <c r="P121" s="241"/>
      <c r="Q121" s="241"/>
      <c r="R121" s="241"/>
      <c r="S121" s="241"/>
    </row>
    <row r="122" spans="10:19" ht="15" customHeight="1" x14ac:dyDescent="0.3">
      <c r="K122" s="219" t="s">
        <v>3172</v>
      </c>
      <c r="L122" s="240" t="s">
        <v>3173</v>
      </c>
      <c r="M122" s="234">
        <f t="shared" si="35"/>
        <v>50</v>
      </c>
      <c r="N122" s="241">
        <v>50</v>
      </c>
      <c r="O122" s="241"/>
      <c r="P122" s="241"/>
      <c r="Q122" s="241"/>
      <c r="R122" s="241"/>
      <c r="S122" s="241"/>
    </row>
    <row r="123" spans="10:19" ht="15" customHeight="1" x14ac:dyDescent="0.3">
      <c r="K123" s="219" t="s">
        <v>3174</v>
      </c>
      <c r="L123" s="240" t="s">
        <v>3175</v>
      </c>
      <c r="M123" s="234">
        <f t="shared" si="35"/>
        <v>53</v>
      </c>
      <c r="N123" s="241">
        <v>53</v>
      </c>
      <c r="O123" s="241"/>
      <c r="P123" s="241"/>
      <c r="Q123" s="241"/>
      <c r="R123" s="241"/>
      <c r="S123" s="241"/>
    </row>
    <row r="124" spans="10:19" ht="15" customHeight="1" x14ac:dyDescent="0.3">
      <c r="J124" s="211" t="s">
        <v>3015</v>
      </c>
      <c r="K124" s="230" t="s">
        <v>3176</v>
      </c>
      <c r="L124" s="231" t="s">
        <v>3177</v>
      </c>
      <c r="M124" s="232">
        <f t="shared" si="35"/>
        <v>33018</v>
      </c>
      <c r="N124" s="232">
        <f t="shared" ref="N124:S124" si="38">SUM(N127:N130)</f>
        <v>33018</v>
      </c>
      <c r="O124" s="232">
        <f t="shared" si="38"/>
        <v>0</v>
      </c>
      <c r="P124" s="232">
        <f t="shared" si="38"/>
        <v>0</v>
      </c>
      <c r="Q124" s="232">
        <f t="shared" si="38"/>
        <v>0</v>
      </c>
      <c r="R124" s="232">
        <f t="shared" si="38"/>
        <v>0</v>
      </c>
      <c r="S124" s="232">
        <f t="shared" si="38"/>
        <v>0</v>
      </c>
    </row>
    <row r="125" spans="10:19" ht="19.95" hidden="1" customHeight="1" x14ac:dyDescent="0.3">
      <c r="J125" s="211" t="s">
        <v>3012</v>
      </c>
      <c r="K125" s="245"/>
      <c r="L125" s="246"/>
      <c r="M125" s="247">
        <f t="shared" ref="M125:M130" si="39">SUM(N125:S125)</f>
        <v>0</v>
      </c>
      <c r="N125" s="248">
        <v>0</v>
      </c>
      <c r="O125" s="221"/>
      <c r="P125" s="221"/>
      <c r="Q125" s="221"/>
      <c r="R125" s="221"/>
      <c r="S125" s="221"/>
    </row>
    <row r="126" spans="10:19" ht="19.95" hidden="1" customHeight="1" x14ac:dyDescent="0.3">
      <c r="J126" s="211" t="s">
        <v>3014</v>
      </c>
      <c r="K126" s="245"/>
      <c r="L126" s="249"/>
      <c r="M126" s="247">
        <f t="shared" si="39"/>
        <v>33018</v>
      </c>
      <c r="N126" s="248">
        <f t="shared" ref="N126:S126" si="40">+N124-N125</f>
        <v>33018</v>
      </c>
      <c r="O126" s="224">
        <f t="shared" si="40"/>
        <v>0</v>
      </c>
      <c r="P126" s="224">
        <f t="shared" si="40"/>
        <v>0</v>
      </c>
      <c r="Q126" s="224">
        <f t="shared" si="40"/>
        <v>0</v>
      </c>
      <c r="R126" s="224">
        <f t="shared" si="40"/>
        <v>0</v>
      </c>
      <c r="S126" s="224">
        <f t="shared" si="40"/>
        <v>0</v>
      </c>
    </row>
    <row r="127" spans="10:19" ht="15" customHeight="1" x14ac:dyDescent="0.3">
      <c r="K127" s="219" t="s">
        <v>3178</v>
      </c>
      <c r="L127" s="240" t="s">
        <v>3179</v>
      </c>
      <c r="M127" s="234">
        <f t="shared" si="39"/>
        <v>21018</v>
      </c>
      <c r="N127" s="241">
        <v>21018</v>
      </c>
      <c r="O127" s="241"/>
      <c r="P127" s="241"/>
      <c r="Q127" s="241"/>
      <c r="R127" s="241"/>
      <c r="S127" s="241"/>
    </row>
    <row r="128" spans="10:19" ht="15" customHeight="1" x14ac:dyDescent="0.3">
      <c r="K128" s="219" t="s">
        <v>3180</v>
      </c>
      <c r="L128" s="240" t="s">
        <v>3181</v>
      </c>
      <c r="M128" s="234">
        <f t="shared" si="39"/>
        <v>5000</v>
      </c>
      <c r="N128" s="241">
        <v>5000</v>
      </c>
      <c r="O128" s="241"/>
      <c r="P128" s="241"/>
      <c r="Q128" s="241"/>
      <c r="R128" s="241"/>
      <c r="S128" s="241"/>
    </row>
    <row r="129" spans="10:19" ht="15" customHeight="1" x14ac:dyDescent="0.3">
      <c r="K129" s="219" t="s">
        <v>3182</v>
      </c>
      <c r="L129" s="240" t="s">
        <v>3183</v>
      </c>
      <c r="M129" s="234">
        <f t="shared" si="39"/>
        <v>5000</v>
      </c>
      <c r="N129" s="241">
        <v>5000</v>
      </c>
      <c r="O129" s="241"/>
      <c r="P129" s="241"/>
      <c r="Q129" s="241"/>
      <c r="R129" s="241"/>
      <c r="S129" s="241"/>
    </row>
    <row r="130" spans="10:19" ht="15" customHeight="1" x14ac:dyDescent="0.3">
      <c r="K130" s="219" t="s">
        <v>3184</v>
      </c>
      <c r="L130" s="240" t="s">
        <v>3185</v>
      </c>
      <c r="M130" s="234">
        <f t="shared" si="39"/>
        <v>2000</v>
      </c>
      <c r="N130" s="241">
        <v>2000</v>
      </c>
      <c r="O130" s="241"/>
      <c r="P130" s="241"/>
      <c r="Q130" s="241"/>
      <c r="R130" s="241"/>
      <c r="S130" s="241"/>
    </row>
    <row r="131" spans="10:19" ht="15" customHeight="1" x14ac:dyDescent="0.3">
      <c r="J131" s="211" t="s">
        <v>3015</v>
      </c>
      <c r="K131" s="230" t="s">
        <v>3186</v>
      </c>
      <c r="L131" s="231" t="s">
        <v>3187</v>
      </c>
      <c r="M131" s="232">
        <f t="shared" si="32"/>
        <v>126</v>
      </c>
      <c r="N131" s="232">
        <f t="shared" ref="N131:S131" si="41">SUM(N134:N137)</f>
        <v>126</v>
      </c>
      <c r="O131" s="232">
        <f t="shared" si="41"/>
        <v>0</v>
      </c>
      <c r="P131" s="232">
        <f t="shared" si="41"/>
        <v>0</v>
      </c>
      <c r="Q131" s="232">
        <f t="shared" si="41"/>
        <v>0</v>
      </c>
      <c r="R131" s="232">
        <f t="shared" si="41"/>
        <v>0</v>
      </c>
      <c r="S131" s="232">
        <f t="shared" si="41"/>
        <v>0</v>
      </c>
    </row>
    <row r="132" spans="10:19" ht="19.95" hidden="1" customHeight="1" x14ac:dyDescent="0.3">
      <c r="J132" s="211" t="s">
        <v>3012</v>
      </c>
      <c r="K132" s="219"/>
      <c r="L132" s="228"/>
      <c r="M132" s="236">
        <f t="shared" si="32"/>
        <v>126.44828625000001</v>
      </c>
      <c r="N132" s="221">
        <v>126.44828625000001</v>
      </c>
      <c r="O132" s="221"/>
      <c r="P132" s="221"/>
      <c r="Q132" s="221"/>
      <c r="R132" s="221"/>
      <c r="S132" s="221"/>
    </row>
    <row r="133" spans="10:19" ht="19.95" hidden="1" customHeight="1" x14ac:dyDescent="0.3">
      <c r="J133" s="211" t="s">
        <v>3014</v>
      </c>
      <c r="K133" s="222"/>
      <c r="L133" s="229"/>
      <c r="M133" s="237">
        <f t="shared" si="32"/>
        <v>-0.44828625000000955</v>
      </c>
      <c r="N133" s="224">
        <f t="shared" ref="N133:S133" si="42">+N131-N132</f>
        <v>-0.44828625000000955</v>
      </c>
      <c r="O133" s="224">
        <f t="shared" si="42"/>
        <v>0</v>
      </c>
      <c r="P133" s="224">
        <f t="shared" si="42"/>
        <v>0</v>
      </c>
      <c r="Q133" s="224">
        <f t="shared" si="42"/>
        <v>0</v>
      </c>
      <c r="R133" s="224">
        <f t="shared" si="42"/>
        <v>0</v>
      </c>
      <c r="S133" s="224">
        <f t="shared" si="42"/>
        <v>0</v>
      </c>
    </row>
    <row r="134" spans="10:19" ht="17.399999999999999" customHeight="1" x14ac:dyDescent="0.3">
      <c r="K134" s="219" t="s">
        <v>3188</v>
      </c>
      <c r="L134" s="240" t="s">
        <v>3189</v>
      </c>
      <c r="M134" s="234">
        <f t="shared" si="32"/>
        <v>25</v>
      </c>
      <c r="N134" s="241">
        <v>25</v>
      </c>
      <c r="O134" s="241"/>
      <c r="P134" s="241"/>
      <c r="Q134" s="241"/>
      <c r="R134" s="241"/>
      <c r="S134" s="241"/>
    </row>
    <row r="135" spans="10:19" ht="31.95" customHeight="1" x14ac:dyDescent="0.3">
      <c r="K135" s="219" t="s">
        <v>3190</v>
      </c>
      <c r="L135" s="240" t="s">
        <v>3191</v>
      </c>
      <c r="M135" s="234">
        <f t="shared" si="32"/>
        <v>26</v>
      </c>
      <c r="N135" s="241">
        <v>26</v>
      </c>
      <c r="O135" s="241"/>
      <c r="P135" s="241"/>
      <c r="Q135" s="241"/>
      <c r="R135" s="241"/>
      <c r="S135" s="241"/>
    </row>
    <row r="136" spans="10:19" ht="13.95" customHeight="1" x14ac:dyDescent="0.3">
      <c r="K136" s="219" t="s">
        <v>3192</v>
      </c>
      <c r="L136" s="240" t="s">
        <v>3193</v>
      </c>
      <c r="M136" s="234">
        <f t="shared" si="32"/>
        <v>24</v>
      </c>
      <c r="N136" s="241">
        <v>24</v>
      </c>
      <c r="O136" s="241"/>
      <c r="P136" s="241"/>
      <c r="Q136" s="241"/>
      <c r="R136" s="241"/>
      <c r="S136" s="241"/>
    </row>
    <row r="137" spans="10:19" ht="31.95" customHeight="1" x14ac:dyDescent="0.3">
      <c r="K137" s="219" t="s">
        <v>3194</v>
      </c>
      <c r="L137" s="240" t="s">
        <v>3195</v>
      </c>
      <c r="M137" s="234">
        <f t="shared" si="32"/>
        <v>51</v>
      </c>
      <c r="N137" s="241">
        <v>51</v>
      </c>
      <c r="O137" s="241"/>
      <c r="P137" s="241"/>
      <c r="Q137" s="241"/>
      <c r="R137" s="241"/>
      <c r="S137" s="241"/>
    </row>
    <row r="138" spans="10:19" ht="20.399999999999999" customHeight="1" x14ac:dyDescent="0.3">
      <c r="K138" s="230" t="s">
        <v>3196</v>
      </c>
      <c r="L138" s="231" t="s">
        <v>3197</v>
      </c>
      <c r="M138" s="232">
        <f t="shared" si="32"/>
        <v>5447</v>
      </c>
      <c r="N138" s="232">
        <f t="shared" ref="N138:S138" si="43">SUM(N141:N143)</f>
        <v>1897</v>
      </c>
      <c r="O138" s="232">
        <f t="shared" si="43"/>
        <v>0</v>
      </c>
      <c r="P138" s="232">
        <f t="shared" si="43"/>
        <v>0</v>
      </c>
      <c r="Q138" s="232">
        <f t="shared" si="43"/>
        <v>0</v>
      </c>
      <c r="R138" s="232">
        <f t="shared" si="43"/>
        <v>2550</v>
      </c>
      <c r="S138" s="232">
        <f t="shared" si="43"/>
        <v>1000</v>
      </c>
    </row>
    <row r="139" spans="10:19" ht="15" hidden="1" customHeight="1" x14ac:dyDescent="0.3">
      <c r="K139" s="219"/>
      <c r="L139" s="228"/>
      <c r="M139" s="236">
        <f t="shared" si="32"/>
        <v>1896.72429375</v>
      </c>
      <c r="N139" s="221">
        <v>1896.72429375</v>
      </c>
      <c r="O139" s="221"/>
      <c r="P139" s="221"/>
      <c r="Q139" s="221"/>
      <c r="R139" s="221"/>
      <c r="S139" s="221"/>
    </row>
    <row r="140" spans="10:19" ht="15" hidden="1" customHeight="1" x14ac:dyDescent="0.3">
      <c r="K140" s="222"/>
      <c r="L140" s="229"/>
      <c r="M140" s="237">
        <f t="shared" si="32"/>
        <v>3550.27570625</v>
      </c>
      <c r="N140" s="224">
        <f t="shared" ref="N140:S140" si="44">+N138-N139</f>
        <v>0.27570624999998472</v>
      </c>
      <c r="O140" s="224">
        <f t="shared" si="44"/>
        <v>0</v>
      </c>
      <c r="P140" s="224">
        <f t="shared" si="44"/>
        <v>0</v>
      </c>
      <c r="Q140" s="224">
        <f t="shared" si="44"/>
        <v>0</v>
      </c>
      <c r="R140" s="224">
        <f t="shared" si="44"/>
        <v>2550</v>
      </c>
      <c r="S140" s="224">
        <f t="shared" si="44"/>
        <v>1000</v>
      </c>
    </row>
    <row r="141" spans="10:19" ht="15" customHeight="1" x14ac:dyDescent="0.3">
      <c r="K141" s="219" t="s">
        <v>3198</v>
      </c>
      <c r="L141" s="240" t="s">
        <v>3199</v>
      </c>
      <c r="M141" s="234">
        <f t="shared" si="32"/>
        <v>1630</v>
      </c>
      <c r="N141" s="241">
        <v>1130</v>
      </c>
      <c r="O141" s="241"/>
      <c r="P141" s="241"/>
      <c r="Q141" s="241"/>
      <c r="R141" s="241"/>
      <c r="S141" s="241">
        <v>500</v>
      </c>
    </row>
    <row r="142" spans="10:19" ht="15" customHeight="1" x14ac:dyDescent="0.3">
      <c r="K142" s="219" t="s">
        <v>3200</v>
      </c>
      <c r="L142" s="240" t="s">
        <v>3201</v>
      </c>
      <c r="M142" s="234">
        <f t="shared" si="32"/>
        <v>700</v>
      </c>
      <c r="N142" s="241">
        <v>200</v>
      </c>
      <c r="O142" s="241"/>
      <c r="P142" s="241"/>
      <c r="Q142" s="241"/>
      <c r="R142" s="241"/>
      <c r="S142" s="241">
        <v>500</v>
      </c>
    </row>
    <row r="143" spans="10:19" ht="15" customHeight="1" x14ac:dyDescent="0.3">
      <c r="K143" s="219" t="s">
        <v>3202</v>
      </c>
      <c r="L143" s="240" t="s">
        <v>3203</v>
      </c>
      <c r="M143" s="234">
        <f t="shared" si="32"/>
        <v>3117</v>
      </c>
      <c r="N143" s="241">
        <v>567</v>
      </c>
      <c r="O143" s="241"/>
      <c r="P143" s="241"/>
      <c r="Q143" s="241"/>
      <c r="R143" s="241">
        <v>2550</v>
      </c>
      <c r="S143" s="241"/>
    </row>
    <row r="144" spans="10:19" ht="17.399999999999999" customHeight="1" x14ac:dyDescent="0.3">
      <c r="J144" s="211" t="s">
        <v>3015</v>
      </c>
      <c r="K144" s="225">
        <v>3</v>
      </c>
      <c r="L144" s="226" t="s">
        <v>3204</v>
      </c>
      <c r="M144" s="227">
        <f t="shared" si="32"/>
        <v>50518</v>
      </c>
      <c r="N144" s="227">
        <f t="shared" ref="N144:S144" si="45">+N147+N152+N158+N164+N171</f>
        <v>47308</v>
      </c>
      <c r="O144" s="227">
        <f t="shared" si="45"/>
        <v>0</v>
      </c>
      <c r="P144" s="227">
        <f t="shared" si="45"/>
        <v>0</v>
      </c>
      <c r="Q144" s="227">
        <f t="shared" si="45"/>
        <v>0</v>
      </c>
      <c r="R144" s="227">
        <f t="shared" si="45"/>
        <v>1050</v>
      </c>
      <c r="S144" s="227">
        <f t="shared" si="45"/>
        <v>2160</v>
      </c>
    </row>
    <row r="145" spans="10:19" ht="15" hidden="1" customHeight="1" x14ac:dyDescent="0.3">
      <c r="J145" s="211" t="s">
        <v>3012</v>
      </c>
      <c r="K145" s="219"/>
      <c r="L145" s="228"/>
      <c r="M145" s="236">
        <f t="shared" ref="M145:M176" si="46">SUM(N145:S145)</f>
        <v>0</v>
      </c>
      <c r="N145" s="221"/>
      <c r="O145" s="221"/>
      <c r="P145" s="221"/>
      <c r="Q145" s="221"/>
      <c r="R145" s="221"/>
      <c r="S145" s="221"/>
    </row>
    <row r="146" spans="10:19" ht="15" hidden="1" customHeight="1" x14ac:dyDescent="0.3">
      <c r="J146" s="211" t="s">
        <v>3014</v>
      </c>
      <c r="K146" s="222"/>
      <c r="L146" s="229"/>
      <c r="M146" s="237">
        <f t="shared" si="46"/>
        <v>50518</v>
      </c>
      <c r="N146" s="224">
        <f t="shared" ref="N146:S146" si="47">+N144-N145</f>
        <v>47308</v>
      </c>
      <c r="O146" s="224">
        <f t="shared" si="47"/>
        <v>0</v>
      </c>
      <c r="P146" s="224">
        <f t="shared" si="47"/>
        <v>0</v>
      </c>
      <c r="Q146" s="224">
        <f t="shared" si="47"/>
        <v>0</v>
      </c>
      <c r="R146" s="224">
        <f t="shared" si="47"/>
        <v>1050</v>
      </c>
      <c r="S146" s="224">
        <f t="shared" si="47"/>
        <v>2160</v>
      </c>
    </row>
    <row r="147" spans="10:19" ht="13.95" customHeight="1" x14ac:dyDescent="0.3">
      <c r="K147" s="230" t="s">
        <v>3205</v>
      </c>
      <c r="L147" s="231" t="s">
        <v>3206</v>
      </c>
      <c r="M147" s="232">
        <f t="shared" si="46"/>
        <v>1307</v>
      </c>
      <c r="N147" s="232">
        <f t="shared" ref="N147:S147" si="48">SUM(N150:N151)</f>
        <v>1307</v>
      </c>
      <c r="O147" s="232">
        <f t="shared" si="48"/>
        <v>0</v>
      </c>
      <c r="P147" s="232">
        <f t="shared" si="48"/>
        <v>0</v>
      </c>
      <c r="Q147" s="232">
        <f t="shared" si="48"/>
        <v>0</v>
      </c>
      <c r="R147" s="232">
        <f t="shared" si="48"/>
        <v>0</v>
      </c>
      <c r="S147" s="232">
        <f t="shared" si="48"/>
        <v>0</v>
      </c>
    </row>
    <row r="148" spans="10:19" ht="15" hidden="1" customHeight="1" x14ac:dyDescent="0.3">
      <c r="K148" s="219"/>
      <c r="L148" s="228"/>
      <c r="M148" s="236">
        <f t="shared" si="46"/>
        <v>1306.63229125</v>
      </c>
      <c r="N148" s="221">
        <v>1306.63229125</v>
      </c>
      <c r="O148" s="221"/>
      <c r="P148" s="221"/>
      <c r="Q148" s="221"/>
      <c r="R148" s="221"/>
      <c r="S148" s="221"/>
    </row>
    <row r="149" spans="10:19" ht="15" hidden="1" customHeight="1" x14ac:dyDescent="0.3">
      <c r="K149" s="222"/>
      <c r="L149" s="229"/>
      <c r="M149" s="237">
        <f t="shared" si="46"/>
        <v>0.36770875000001979</v>
      </c>
      <c r="N149" s="224">
        <f t="shared" ref="N149:S149" si="49">+N147-N148</f>
        <v>0.36770875000001979</v>
      </c>
      <c r="O149" s="224">
        <f t="shared" si="49"/>
        <v>0</v>
      </c>
      <c r="P149" s="224">
        <f t="shared" si="49"/>
        <v>0</v>
      </c>
      <c r="Q149" s="224">
        <f t="shared" si="49"/>
        <v>0</v>
      </c>
      <c r="R149" s="224">
        <f t="shared" si="49"/>
        <v>0</v>
      </c>
      <c r="S149" s="224">
        <f t="shared" si="49"/>
        <v>0</v>
      </c>
    </row>
    <row r="150" spans="10:19" ht="15" customHeight="1" x14ac:dyDescent="0.3">
      <c r="K150" s="219" t="s">
        <v>3207</v>
      </c>
      <c r="L150" s="240" t="s">
        <v>3208</v>
      </c>
      <c r="M150" s="234">
        <f t="shared" si="46"/>
        <v>464</v>
      </c>
      <c r="N150" s="241">
        <v>464</v>
      </c>
      <c r="O150" s="241"/>
      <c r="P150" s="241"/>
      <c r="Q150" s="241"/>
      <c r="R150" s="241"/>
      <c r="S150" s="241"/>
    </row>
    <row r="151" spans="10:19" ht="15" customHeight="1" x14ac:dyDescent="0.3">
      <c r="K151" s="219" t="s">
        <v>3209</v>
      </c>
      <c r="L151" s="240" t="s">
        <v>3210</v>
      </c>
      <c r="M151" s="234">
        <f t="shared" si="46"/>
        <v>843</v>
      </c>
      <c r="N151" s="241">
        <v>843</v>
      </c>
      <c r="O151" s="241"/>
      <c r="P151" s="241"/>
      <c r="Q151" s="241"/>
      <c r="R151" s="241"/>
      <c r="S151" s="241"/>
    </row>
    <row r="152" spans="10:19" ht="14.4" customHeight="1" x14ac:dyDescent="0.3">
      <c r="K152" s="230" t="s">
        <v>3211</v>
      </c>
      <c r="L152" s="231" t="s">
        <v>3212</v>
      </c>
      <c r="M152" s="232">
        <f t="shared" si="46"/>
        <v>3124</v>
      </c>
      <c r="N152" s="232">
        <f t="shared" ref="N152:S152" si="50">SUM(N155:N157)</f>
        <v>1264</v>
      </c>
      <c r="O152" s="232">
        <f t="shared" si="50"/>
        <v>0</v>
      </c>
      <c r="P152" s="232">
        <f t="shared" si="50"/>
        <v>0</v>
      </c>
      <c r="Q152" s="232">
        <f t="shared" si="50"/>
        <v>0</v>
      </c>
      <c r="R152" s="232">
        <f t="shared" si="50"/>
        <v>100</v>
      </c>
      <c r="S152" s="232">
        <f t="shared" si="50"/>
        <v>1760</v>
      </c>
    </row>
    <row r="153" spans="10:19" ht="15" hidden="1" customHeight="1" x14ac:dyDescent="0.3">
      <c r="K153" s="219"/>
      <c r="L153" s="228"/>
      <c r="M153" s="236">
        <f t="shared" si="46"/>
        <v>1264.4828625</v>
      </c>
      <c r="N153" s="221">
        <v>1264.4828625</v>
      </c>
      <c r="O153" s="221"/>
      <c r="P153" s="221"/>
      <c r="Q153" s="221"/>
      <c r="R153" s="221"/>
      <c r="S153" s="221"/>
    </row>
    <row r="154" spans="10:19" ht="15" hidden="1" customHeight="1" x14ac:dyDescent="0.3">
      <c r="K154" s="222"/>
      <c r="L154" s="229"/>
      <c r="M154" s="237">
        <f t="shared" si="46"/>
        <v>1859.5171375</v>
      </c>
      <c r="N154" s="224">
        <f t="shared" ref="N154:S154" si="51">+N152-N153</f>
        <v>-0.48286250000001019</v>
      </c>
      <c r="O154" s="224">
        <f t="shared" si="51"/>
        <v>0</v>
      </c>
      <c r="P154" s="224">
        <f t="shared" si="51"/>
        <v>0</v>
      </c>
      <c r="Q154" s="224">
        <f t="shared" si="51"/>
        <v>0</v>
      </c>
      <c r="R154" s="224">
        <f t="shared" si="51"/>
        <v>100</v>
      </c>
      <c r="S154" s="224">
        <f t="shared" si="51"/>
        <v>1760</v>
      </c>
    </row>
    <row r="155" spans="10:19" ht="15" customHeight="1" x14ac:dyDescent="0.3">
      <c r="K155" s="219" t="s">
        <v>3213</v>
      </c>
      <c r="L155" s="240" t="s">
        <v>3214</v>
      </c>
      <c r="M155" s="234">
        <f t="shared" si="46"/>
        <v>2260</v>
      </c>
      <c r="N155" s="241">
        <v>660</v>
      </c>
      <c r="O155" s="241"/>
      <c r="P155" s="241"/>
      <c r="Q155" s="241"/>
      <c r="R155" s="241">
        <v>100</v>
      </c>
      <c r="S155" s="241">
        <v>1500</v>
      </c>
    </row>
    <row r="156" spans="10:19" ht="15" customHeight="1" x14ac:dyDescent="0.3">
      <c r="K156" s="219" t="s">
        <v>3215</v>
      </c>
      <c r="L156" s="240" t="s">
        <v>3216</v>
      </c>
      <c r="M156" s="234">
        <f t="shared" si="46"/>
        <v>464</v>
      </c>
      <c r="N156" s="241">
        <v>304</v>
      </c>
      <c r="O156" s="241"/>
      <c r="P156" s="241"/>
      <c r="Q156" s="241"/>
      <c r="R156" s="241"/>
      <c r="S156" s="241">
        <v>160</v>
      </c>
    </row>
    <row r="157" spans="10:19" ht="15" customHeight="1" x14ac:dyDescent="0.3">
      <c r="K157" s="219" t="s">
        <v>3217</v>
      </c>
      <c r="L157" s="240" t="s">
        <v>3218</v>
      </c>
      <c r="M157" s="234">
        <f t="shared" si="46"/>
        <v>400</v>
      </c>
      <c r="N157" s="241">
        <v>300</v>
      </c>
      <c r="O157" s="241"/>
      <c r="P157" s="241"/>
      <c r="Q157" s="241"/>
      <c r="R157" s="241"/>
      <c r="S157" s="241">
        <v>100</v>
      </c>
    </row>
    <row r="158" spans="10:19" ht="15" customHeight="1" x14ac:dyDescent="0.3">
      <c r="K158" s="230" t="s">
        <v>3219</v>
      </c>
      <c r="L158" s="231" t="s">
        <v>3220</v>
      </c>
      <c r="M158" s="232">
        <f t="shared" si="46"/>
        <v>1060</v>
      </c>
      <c r="N158" s="232">
        <f t="shared" ref="N158:S158" si="52">SUM(N161:N163)</f>
        <v>210</v>
      </c>
      <c r="O158" s="232">
        <f t="shared" si="52"/>
        <v>0</v>
      </c>
      <c r="P158" s="232">
        <f t="shared" si="52"/>
        <v>0</v>
      </c>
      <c r="Q158" s="232">
        <f t="shared" si="52"/>
        <v>0</v>
      </c>
      <c r="R158" s="232">
        <f t="shared" si="52"/>
        <v>450</v>
      </c>
      <c r="S158" s="232">
        <f t="shared" si="52"/>
        <v>400</v>
      </c>
    </row>
    <row r="159" spans="10:19" ht="15" hidden="1" customHeight="1" x14ac:dyDescent="0.3">
      <c r="K159" s="219"/>
      <c r="L159" s="228"/>
      <c r="M159" s="236">
        <f t="shared" si="46"/>
        <v>210</v>
      </c>
      <c r="N159" s="221">
        <v>210</v>
      </c>
      <c r="O159" s="221"/>
      <c r="P159" s="221"/>
      <c r="Q159" s="221"/>
      <c r="R159" s="248"/>
      <c r="S159" s="248"/>
    </row>
    <row r="160" spans="10:19" ht="15" hidden="1" customHeight="1" x14ac:dyDescent="0.3">
      <c r="K160" s="222"/>
      <c r="L160" s="229"/>
      <c r="M160" s="237">
        <f t="shared" si="46"/>
        <v>850</v>
      </c>
      <c r="N160" s="224">
        <f t="shared" ref="N160:S160" si="53">+N158-N159</f>
        <v>0</v>
      </c>
      <c r="O160" s="224">
        <f t="shared" si="53"/>
        <v>0</v>
      </c>
      <c r="P160" s="224">
        <f t="shared" si="53"/>
        <v>0</v>
      </c>
      <c r="Q160" s="224">
        <f t="shared" si="53"/>
        <v>0</v>
      </c>
      <c r="R160" s="248">
        <f t="shared" si="53"/>
        <v>450</v>
      </c>
      <c r="S160" s="248">
        <f t="shared" si="53"/>
        <v>400</v>
      </c>
    </row>
    <row r="161" spans="10:19" ht="15" customHeight="1" x14ac:dyDescent="0.3">
      <c r="K161" s="219" t="s">
        <v>3221</v>
      </c>
      <c r="L161" s="240" t="s">
        <v>3222</v>
      </c>
      <c r="M161" s="234">
        <f t="shared" si="46"/>
        <v>270</v>
      </c>
      <c r="N161" s="241">
        <v>70</v>
      </c>
      <c r="O161" s="241"/>
      <c r="P161" s="241"/>
      <c r="Q161" s="241"/>
      <c r="R161" s="241">
        <v>150</v>
      </c>
      <c r="S161" s="241">
        <v>50</v>
      </c>
    </row>
    <row r="162" spans="10:19" ht="15" customHeight="1" x14ac:dyDescent="0.3">
      <c r="K162" s="219" t="s">
        <v>3223</v>
      </c>
      <c r="L162" s="240" t="s">
        <v>3224</v>
      </c>
      <c r="M162" s="234">
        <f t="shared" si="46"/>
        <v>420</v>
      </c>
      <c r="N162" s="241">
        <v>70</v>
      </c>
      <c r="O162" s="241"/>
      <c r="P162" s="241"/>
      <c r="Q162" s="241"/>
      <c r="R162" s="241">
        <v>150</v>
      </c>
      <c r="S162" s="241">
        <v>200</v>
      </c>
    </row>
    <row r="163" spans="10:19" ht="15" customHeight="1" x14ac:dyDescent="0.3">
      <c r="K163" s="219" t="s">
        <v>3225</v>
      </c>
      <c r="L163" s="240" t="s">
        <v>3226</v>
      </c>
      <c r="M163" s="234">
        <f t="shared" si="46"/>
        <v>370</v>
      </c>
      <c r="N163" s="241">
        <v>70</v>
      </c>
      <c r="O163" s="241"/>
      <c r="P163" s="241"/>
      <c r="Q163" s="241"/>
      <c r="R163" s="241">
        <v>150</v>
      </c>
      <c r="S163" s="241">
        <v>150</v>
      </c>
    </row>
    <row r="164" spans="10:19" ht="15" customHeight="1" x14ac:dyDescent="0.3">
      <c r="K164" s="230" t="s">
        <v>3227</v>
      </c>
      <c r="L164" s="231" t="s">
        <v>3228</v>
      </c>
      <c r="M164" s="232">
        <f t="shared" si="46"/>
        <v>43527</v>
      </c>
      <c r="N164" s="232">
        <f t="shared" ref="N164:S164" si="54">SUM(N167:N170)</f>
        <v>43027</v>
      </c>
      <c r="O164" s="232">
        <f t="shared" si="54"/>
        <v>0</v>
      </c>
      <c r="P164" s="232">
        <f t="shared" si="54"/>
        <v>0</v>
      </c>
      <c r="Q164" s="232">
        <f t="shared" si="54"/>
        <v>0</v>
      </c>
      <c r="R164" s="232">
        <f t="shared" si="54"/>
        <v>500</v>
      </c>
      <c r="S164" s="232">
        <f t="shared" si="54"/>
        <v>0</v>
      </c>
    </row>
    <row r="165" spans="10:19" ht="15" hidden="1" customHeight="1" x14ac:dyDescent="0.3">
      <c r="K165" s="219"/>
      <c r="L165" s="228"/>
      <c r="M165" s="236">
        <f t="shared" si="46"/>
        <v>43027.890069273912</v>
      </c>
      <c r="N165" s="221">
        <v>43027.890069273912</v>
      </c>
      <c r="O165" s="221"/>
      <c r="P165" s="221"/>
      <c r="Q165" s="221"/>
      <c r="R165" s="221"/>
      <c r="S165" s="221"/>
    </row>
    <row r="166" spans="10:19" ht="15" hidden="1" customHeight="1" x14ac:dyDescent="0.3">
      <c r="K166" s="222"/>
      <c r="L166" s="229"/>
      <c r="M166" s="237">
        <f t="shared" si="46"/>
        <v>499.10993072608835</v>
      </c>
      <c r="N166" s="224">
        <f t="shared" ref="N166:S166" si="55">+N164-N165</f>
        <v>-0.89006927391164936</v>
      </c>
      <c r="O166" s="224">
        <f t="shared" si="55"/>
        <v>0</v>
      </c>
      <c r="P166" s="224">
        <f t="shared" si="55"/>
        <v>0</v>
      </c>
      <c r="Q166" s="224">
        <f t="shared" si="55"/>
        <v>0</v>
      </c>
      <c r="R166" s="224">
        <f t="shared" si="55"/>
        <v>500</v>
      </c>
      <c r="S166" s="224">
        <f t="shared" si="55"/>
        <v>0</v>
      </c>
    </row>
    <row r="167" spans="10:19" ht="15" customHeight="1" x14ac:dyDescent="0.3">
      <c r="K167" s="219" t="s">
        <v>3229</v>
      </c>
      <c r="L167" s="240" t="s">
        <v>3230</v>
      </c>
      <c r="M167" s="234">
        <f t="shared" si="46"/>
        <v>15526</v>
      </c>
      <c r="N167" s="241">
        <v>15526</v>
      </c>
      <c r="O167" s="241"/>
      <c r="P167" s="241"/>
      <c r="Q167" s="241"/>
      <c r="R167" s="241"/>
      <c r="S167" s="241"/>
    </row>
    <row r="168" spans="10:19" ht="12.6" customHeight="1" x14ac:dyDescent="0.3">
      <c r="K168" s="219" t="s">
        <v>3231</v>
      </c>
      <c r="L168" s="240" t="s">
        <v>3232</v>
      </c>
      <c r="M168" s="234">
        <f t="shared" si="46"/>
        <v>2100</v>
      </c>
      <c r="N168" s="241">
        <v>2100</v>
      </c>
      <c r="O168" s="241"/>
      <c r="P168" s="241"/>
      <c r="Q168" s="241"/>
      <c r="R168" s="241"/>
      <c r="S168" s="241"/>
    </row>
    <row r="169" spans="10:19" ht="19.2" customHeight="1" x14ac:dyDescent="0.3">
      <c r="K169" s="219" t="s">
        <v>3233</v>
      </c>
      <c r="L169" s="240" t="s">
        <v>3234</v>
      </c>
      <c r="M169" s="234">
        <f t="shared" si="46"/>
        <v>2607</v>
      </c>
      <c r="N169" s="241">
        <v>2107</v>
      </c>
      <c r="O169" s="241"/>
      <c r="P169" s="241"/>
      <c r="Q169" s="241"/>
      <c r="R169" s="241">
        <v>500</v>
      </c>
      <c r="S169" s="241"/>
    </row>
    <row r="170" spans="10:19" ht="15" customHeight="1" x14ac:dyDescent="0.3">
      <c r="K170" s="219" t="s">
        <v>3235</v>
      </c>
      <c r="L170" s="240" t="s">
        <v>3236</v>
      </c>
      <c r="M170" s="234">
        <f t="shared" si="46"/>
        <v>23294</v>
      </c>
      <c r="N170" s="241">
        <v>23294</v>
      </c>
      <c r="O170" s="241"/>
      <c r="P170" s="241"/>
      <c r="Q170" s="241"/>
      <c r="R170" s="241"/>
      <c r="S170" s="241"/>
    </row>
    <row r="171" spans="10:19" ht="15" customHeight="1" x14ac:dyDescent="0.3">
      <c r="K171" s="230" t="s">
        <v>3237</v>
      </c>
      <c r="L171" s="231" t="s">
        <v>3238</v>
      </c>
      <c r="M171" s="232">
        <f t="shared" si="46"/>
        <v>1500</v>
      </c>
      <c r="N171" s="232">
        <f t="shared" ref="N171:S171" si="56">SUM(N174:N175)</f>
        <v>1500</v>
      </c>
      <c r="O171" s="232">
        <f t="shared" si="56"/>
        <v>0</v>
      </c>
      <c r="P171" s="232">
        <f t="shared" si="56"/>
        <v>0</v>
      </c>
      <c r="Q171" s="232">
        <f t="shared" si="56"/>
        <v>0</v>
      </c>
      <c r="R171" s="232">
        <f t="shared" si="56"/>
        <v>0</v>
      </c>
      <c r="S171" s="232">
        <f t="shared" si="56"/>
        <v>0</v>
      </c>
    </row>
    <row r="172" spans="10:19" ht="15" hidden="1" customHeight="1" x14ac:dyDescent="0.3">
      <c r="K172" s="219"/>
      <c r="L172" s="228"/>
      <c r="M172" s="236">
        <f t="shared" si="46"/>
        <v>0</v>
      </c>
      <c r="N172" s="221"/>
      <c r="O172" s="221"/>
      <c r="P172" s="221"/>
      <c r="Q172" s="221"/>
      <c r="R172" s="221"/>
      <c r="S172" s="221"/>
    </row>
    <row r="173" spans="10:19" ht="15" hidden="1" customHeight="1" x14ac:dyDescent="0.3">
      <c r="K173" s="222"/>
      <c r="L173" s="250"/>
      <c r="M173" s="237">
        <f t="shared" si="46"/>
        <v>1500</v>
      </c>
      <c r="N173" s="224">
        <f t="shared" ref="N173:S173" si="57">+N171-N172</f>
        <v>1500</v>
      </c>
      <c r="O173" s="224">
        <f t="shared" si="57"/>
        <v>0</v>
      </c>
      <c r="P173" s="224">
        <f t="shared" si="57"/>
        <v>0</v>
      </c>
      <c r="Q173" s="224">
        <f t="shared" si="57"/>
        <v>0</v>
      </c>
      <c r="R173" s="224">
        <f t="shared" si="57"/>
        <v>0</v>
      </c>
      <c r="S173" s="224">
        <f t="shared" si="57"/>
        <v>0</v>
      </c>
    </row>
    <row r="174" spans="10:19" ht="15" customHeight="1" x14ac:dyDescent="0.3">
      <c r="K174" s="251" t="s">
        <v>3239</v>
      </c>
      <c r="L174" s="252" t="s">
        <v>3240</v>
      </c>
      <c r="M174" s="253">
        <f t="shared" si="46"/>
        <v>1100</v>
      </c>
      <c r="N174" s="241">
        <v>1100</v>
      </c>
      <c r="O174" s="241"/>
      <c r="P174" s="241"/>
      <c r="Q174" s="241"/>
      <c r="R174" s="241"/>
      <c r="S174" s="241"/>
    </row>
    <row r="175" spans="10:19" ht="15" customHeight="1" x14ac:dyDescent="0.3">
      <c r="K175" s="251" t="s">
        <v>3241</v>
      </c>
      <c r="L175" s="252" t="s">
        <v>3242</v>
      </c>
      <c r="M175" s="253">
        <f t="shared" si="46"/>
        <v>400</v>
      </c>
      <c r="N175" s="241">
        <v>400</v>
      </c>
      <c r="O175" s="241"/>
      <c r="P175" s="241"/>
      <c r="Q175" s="241"/>
      <c r="R175" s="241"/>
      <c r="S175" s="241"/>
    </row>
    <row r="176" spans="10:19" ht="15" customHeight="1" x14ac:dyDescent="0.3">
      <c r="J176" s="211" t="s">
        <v>3015</v>
      </c>
      <c r="K176" s="225">
        <v>4</v>
      </c>
      <c r="L176" s="226" t="s">
        <v>3243</v>
      </c>
      <c r="M176" s="227">
        <f t="shared" si="46"/>
        <v>51837</v>
      </c>
      <c r="N176" s="227">
        <f t="shared" ref="N176:S176" si="58">+N179+N183+N187+N191+N195+N199+N206</f>
        <v>14837</v>
      </c>
      <c r="O176" s="227">
        <f t="shared" si="58"/>
        <v>0</v>
      </c>
      <c r="P176" s="227">
        <f t="shared" si="58"/>
        <v>0</v>
      </c>
      <c r="Q176" s="227">
        <f t="shared" si="58"/>
        <v>0</v>
      </c>
      <c r="R176" s="227">
        <f t="shared" si="58"/>
        <v>35500</v>
      </c>
      <c r="S176" s="227">
        <f t="shared" si="58"/>
        <v>1500</v>
      </c>
    </row>
    <row r="177" spans="10:19" ht="15" hidden="1" customHeight="1" x14ac:dyDescent="0.3">
      <c r="J177" s="211" t="s">
        <v>3012</v>
      </c>
      <c r="K177" s="219"/>
      <c r="L177" s="228"/>
      <c r="M177" s="236">
        <f t="shared" ref="M177:M198" si="59">SUM(N177:S177)</f>
        <v>53837.055765055702</v>
      </c>
      <c r="N177" s="221">
        <v>16837.055765055706</v>
      </c>
      <c r="O177" s="221">
        <f>+O179+O183+O187+O191+O195+O199+O206</f>
        <v>0</v>
      </c>
      <c r="P177" s="221">
        <f>+P179+P183+P187+P191+P195+P199+P206</f>
        <v>0</v>
      </c>
      <c r="Q177" s="221">
        <f>+Q179+Q183+Q187+Q191+Q195+Q199+Q206</f>
        <v>0</v>
      </c>
      <c r="R177" s="221">
        <f>+R179+R183+R187+R191+R195+R199+R206</f>
        <v>35500</v>
      </c>
      <c r="S177" s="221">
        <f>+S179+S183+S187+S191+S195+S199+S206</f>
        <v>1500</v>
      </c>
    </row>
    <row r="178" spans="10:19" ht="15" hidden="1" customHeight="1" x14ac:dyDescent="0.3">
      <c r="J178" s="211" t="s">
        <v>3014</v>
      </c>
      <c r="K178" s="222"/>
      <c r="L178" s="229"/>
      <c r="M178" s="237">
        <f t="shared" si="59"/>
        <v>-2000.0557650557057</v>
      </c>
      <c r="N178" s="224">
        <f t="shared" ref="N178:S178" si="60">+N176-N177</f>
        <v>-2000.0557650557057</v>
      </c>
      <c r="O178" s="224">
        <f t="shared" si="60"/>
        <v>0</v>
      </c>
      <c r="P178" s="224">
        <f t="shared" si="60"/>
        <v>0</v>
      </c>
      <c r="Q178" s="224">
        <f t="shared" si="60"/>
        <v>0</v>
      </c>
      <c r="R178" s="224">
        <f t="shared" si="60"/>
        <v>0</v>
      </c>
      <c r="S178" s="224">
        <f t="shared" si="60"/>
        <v>0</v>
      </c>
    </row>
    <row r="179" spans="10:19" ht="15" customHeight="1" x14ac:dyDescent="0.3">
      <c r="K179" s="230" t="s">
        <v>3244</v>
      </c>
      <c r="L179" s="231" t="s">
        <v>3245</v>
      </c>
      <c r="M179" s="232">
        <f t="shared" si="59"/>
        <v>900</v>
      </c>
      <c r="N179" s="232">
        <f t="shared" ref="N179:S179" si="61">SUM(N182:N182)</f>
        <v>900</v>
      </c>
      <c r="O179" s="232">
        <f t="shared" si="61"/>
        <v>0</v>
      </c>
      <c r="P179" s="232">
        <f t="shared" si="61"/>
        <v>0</v>
      </c>
      <c r="Q179" s="232">
        <f t="shared" si="61"/>
        <v>0</v>
      </c>
      <c r="R179" s="232">
        <f t="shared" si="61"/>
        <v>0</v>
      </c>
      <c r="S179" s="232">
        <f t="shared" si="61"/>
        <v>0</v>
      </c>
    </row>
    <row r="180" spans="10:19" ht="15" hidden="1" customHeight="1" x14ac:dyDescent="0.3">
      <c r="K180" s="219"/>
      <c r="L180" s="228"/>
      <c r="M180" s="236">
        <f t="shared" si="59"/>
        <v>6299.698577555705</v>
      </c>
      <c r="N180" s="221">
        <v>6299.698577555705</v>
      </c>
      <c r="O180" s="221"/>
      <c r="P180" s="221"/>
      <c r="Q180" s="221"/>
      <c r="R180" s="221"/>
      <c r="S180" s="221"/>
    </row>
    <row r="181" spans="10:19" ht="15" hidden="1" customHeight="1" x14ac:dyDescent="0.3">
      <c r="K181" s="222"/>
      <c r="L181" s="229"/>
      <c r="M181" s="237">
        <f t="shared" si="59"/>
        <v>-5399.698577555705</v>
      </c>
      <c r="N181" s="224">
        <f t="shared" ref="N181:S181" si="62">+N179-N180</f>
        <v>-5399.698577555705</v>
      </c>
      <c r="O181" s="224">
        <f t="shared" si="62"/>
        <v>0</v>
      </c>
      <c r="P181" s="224">
        <f t="shared" si="62"/>
        <v>0</v>
      </c>
      <c r="Q181" s="224">
        <f t="shared" si="62"/>
        <v>0</v>
      </c>
      <c r="R181" s="224">
        <f t="shared" si="62"/>
        <v>0</v>
      </c>
      <c r="S181" s="224">
        <f t="shared" si="62"/>
        <v>0</v>
      </c>
    </row>
    <row r="182" spans="10:19" ht="15" customHeight="1" x14ac:dyDescent="0.3">
      <c r="K182" s="219" t="s">
        <v>3246</v>
      </c>
      <c r="L182" s="240" t="s">
        <v>3247</v>
      </c>
      <c r="M182" s="234">
        <f t="shared" si="59"/>
        <v>900</v>
      </c>
      <c r="N182" s="241">
        <v>900</v>
      </c>
      <c r="O182" s="241"/>
      <c r="P182" s="241"/>
      <c r="Q182" s="241"/>
      <c r="R182" s="241"/>
      <c r="S182" s="241"/>
    </row>
    <row r="183" spans="10:19" ht="15" customHeight="1" x14ac:dyDescent="0.3">
      <c r="K183" s="230" t="s">
        <v>3248</v>
      </c>
      <c r="L183" s="231" t="s">
        <v>3249</v>
      </c>
      <c r="M183" s="232">
        <f t="shared" si="59"/>
        <v>900</v>
      </c>
      <c r="N183" s="232">
        <f t="shared" ref="N183:S183" si="63">SUM(N186:N186)</f>
        <v>900</v>
      </c>
      <c r="O183" s="232">
        <f t="shared" si="63"/>
        <v>0</v>
      </c>
      <c r="P183" s="232">
        <f t="shared" si="63"/>
        <v>0</v>
      </c>
      <c r="Q183" s="232">
        <f t="shared" si="63"/>
        <v>0</v>
      </c>
      <c r="R183" s="232">
        <f t="shared" si="63"/>
        <v>0</v>
      </c>
      <c r="S183" s="232">
        <f t="shared" si="63"/>
        <v>0</v>
      </c>
    </row>
    <row r="184" spans="10:19" ht="15.6" hidden="1" customHeight="1" x14ac:dyDescent="0.3">
      <c r="K184" s="219"/>
      <c r="L184" s="228"/>
      <c r="M184" s="236">
        <f t="shared" si="59"/>
        <v>900</v>
      </c>
      <c r="N184" s="221">
        <v>900</v>
      </c>
      <c r="O184" s="221"/>
      <c r="P184" s="221"/>
      <c r="Q184" s="221"/>
      <c r="R184" s="221"/>
      <c r="S184" s="221"/>
    </row>
    <row r="185" spans="10:19" ht="15" hidden="1" customHeight="1" x14ac:dyDescent="0.3">
      <c r="K185" s="222"/>
      <c r="L185" s="229"/>
      <c r="M185" s="237">
        <f t="shared" si="59"/>
        <v>0</v>
      </c>
      <c r="N185" s="224">
        <f t="shared" ref="N185:S185" si="64">+N183-N184</f>
        <v>0</v>
      </c>
      <c r="O185" s="224">
        <f t="shared" si="64"/>
        <v>0</v>
      </c>
      <c r="P185" s="224">
        <f t="shared" si="64"/>
        <v>0</v>
      </c>
      <c r="Q185" s="224">
        <f t="shared" si="64"/>
        <v>0</v>
      </c>
      <c r="R185" s="224">
        <f t="shared" si="64"/>
        <v>0</v>
      </c>
      <c r="S185" s="224">
        <f t="shared" si="64"/>
        <v>0</v>
      </c>
    </row>
    <row r="186" spans="10:19" ht="15" customHeight="1" x14ac:dyDescent="0.3">
      <c r="K186" s="219" t="s">
        <v>3250</v>
      </c>
      <c r="L186" s="240" t="s">
        <v>3251</v>
      </c>
      <c r="M186" s="234">
        <f t="shared" si="59"/>
        <v>900</v>
      </c>
      <c r="N186" s="241">
        <v>900</v>
      </c>
      <c r="O186" s="241"/>
      <c r="P186" s="241"/>
      <c r="Q186" s="241"/>
      <c r="R186" s="241"/>
      <c r="S186" s="241"/>
    </row>
    <row r="187" spans="10:19" ht="15" customHeight="1" x14ac:dyDescent="0.3">
      <c r="K187" s="230" t="s">
        <v>3252</v>
      </c>
      <c r="L187" s="231" t="s">
        <v>3253</v>
      </c>
      <c r="M187" s="232">
        <f t="shared" si="59"/>
        <v>1400</v>
      </c>
      <c r="N187" s="232">
        <f t="shared" ref="N187:S187" si="65">SUM(N190:N190)</f>
        <v>1400</v>
      </c>
      <c r="O187" s="232">
        <f t="shared" si="65"/>
        <v>0</v>
      </c>
      <c r="P187" s="232">
        <f t="shared" si="65"/>
        <v>0</v>
      </c>
      <c r="Q187" s="232">
        <f t="shared" si="65"/>
        <v>0</v>
      </c>
      <c r="R187" s="232">
        <f t="shared" si="65"/>
        <v>0</v>
      </c>
      <c r="S187" s="232">
        <f t="shared" si="65"/>
        <v>0</v>
      </c>
    </row>
    <row r="188" spans="10:19" ht="15" hidden="1" customHeight="1" x14ac:dyDescent="0.3">
      <c r="K188" s="219"/>
      <c r="L188" s="228"/>
      <c r="M188" s="236">
        <f t="shared" si="59"/>
        <v>1400</v>
      </c>
      <c r="N188" s="221">
        <v>1400</v>
      </c>
      <c r="O188" s="221"/>
      <c r="P188" s="221"/>
      <c r="Q188" s="221"/>
      <c r="R188" s="221"/>
      <c r="S188" s="221"/>
    </row>
    <row r="189" spans="10:19" ht="15" hidden="1" customHeight="1" x14ac:dyDescent="0.3">
      <c r="K189" s="222"/>
      <c r="L189" s="229"/>
      <c r="M189" s="237">
        <f t="shared" si="59"/>
        <v>0</v>
      </c>
      <c r="N189" s="224">
        <f t="shared" ref="N189:S189" si="66">+N187-N188</f>
        <v>0</v>
      </c>
      <c r="O189" s="224">
        <f t="shared" si="66"/>
        <v>0</v>
      </c>
      <c r="P189" s="224">
        <f t="shared" si="66"/>
        <v>0</v>
      </c>
      <c r="Q189" s="224">
        <f t="shared" si="66"/>
        <v>0</v>
      </c>
      <c r="R189" s="224">
        <f t="shared" si="66"/>
        <v>0</v>
      </c>
      <c r="S189" s="224">
        <f t="shared" si="66"/>
        <v>0</v>
      </c>
    </row>
    <row r="190" spans="10:19" ht="15" customHeight="1" x14ac:dyDescent="0.3">
      <c r="K190" s="219" t="s">
        <v>3254</v>
      </c>
      <c r="L190" s="240" t="s">
        <v>3255</v>
      </c>
      <c r="M190" s="234">
        <f t="shared" si="59"/>
        <v>1400</v>
      </c>
      <c r="N190" s="241">
        <v>1400</v>
      </c>
      <c r="O190" s="241"/>
      <c r="P190" s="241"/>
      <c r="Q190" s="241"/>
      <c r="R190" s="241"/>
      <c r="S190" s="241"/>
    </row>
    <row r="191" spans="10:19" ht="15" customHeight="1" x14ac:dyDescent="0.3">
      <c r="K191" s="230" t="s">
        <v>3256</v>
      </c>
      <c r="L191" s="231" t="s">
        <v>3257</v>
      </c>
      <c r="M191" s="232">
        <f t="shared" si="59"/>
        <v>400</v>
      </c>
      <c r="N191" s="232">
        <f t="shared" ref="N191:S191" si="67">SUM(N194:N194)</f>
        <v>400</v>
      </c>
      <c r="O191" s="232">
        <f t="shared" si="67"/>
        <v>0</v>
      </c>
      <c r="P191" s="232">
        <f t="shared" si="67"/>
        <v>0</v>
      </c>
      <c r="Q191" s="232">
        <f t="shared" si="67"/>
        <v>0</v>
      </c>
      <c r="R191" s="232">
        <f t="shared" si="67"/>
        <v>0</v>
      </c>
      <c r="S191" s="232">
        <f t="shared" si="67"/>
        <v>0</v>
      </c>
    </row>
    <row r="192" spans="10:19" ht="15" hidden="1" customHeight="1" x14ac:dyDescent="0.3">
      <c r="K192" s="219"/>
      <c r="L192" s="228"/>
      <c r="M192" s="236">
        <f t="shared" si="59"/>
        <v>400</v>
      </c>
      <c r="N192" s="221">
        <v>400</v>
      </c>
      <c r="O192" s="221"/>
      <c r="P192" s="221"/>
      <c r="Q192" s="221"/>
      <c r="R192" s="221"/>
      <c r="S192" s="221"/>
    </row>
    <row r="193" spans="11:19" ht="15" hidden="1" customHeight="1" x14ac:dyDescent="0.3">
      <c r="K193" s="222"/>
      <c r="L193" s="229"/>
      <c r="M193" s="237">
        <f t="shared" si="59"/>
        <v>0</v>
      </c>
      <c r="N193" s="224">
        <f t="shared" ref="N193:S193" si="68">+N191-N192</f>
        <v>0</v>
      </c>
      <c r="O193" s="224">
        <f t="shared" si="68"/>
        <v>0</v>
      </c>
      <c r="P193" s="224">
        <f t="shared" si="68"/>
        <v>0</v>
      </c>
      <c r="Q193" s="224">
        <f t="shared" si="68"/>
        <v>0</v>
      </c>
      <c r="R193" s="224">
        <f t="shared" si="68"/>
        <v>0</v>
      </c>
      <c r="S193" s="224">
        <f t="shared" si="68"/>
        <v>0</v>
      </c>
    </row>
    <row r="194" spans="11:19" ht="15" customHeight="1" x14ac:dyDescent="0.3">
      <c r="K194" s="219" t="s">
        <v>3258</v>
      </c>
      <c r="L194" s="240" t="s">
        <v>3259</v>
      </c>
      <c r="M194" s="234">
        <f t="shared" si="59"/>
        <v>400</v>
      </c>
      <c r="N194" s="241">
        <v>400</v>
      </c>
      <c r="O194" s="241"/>
      <c r="P194" s="241"/>
      <c r="Q194" s="241"/>
      <c r="R194" s="241"/>
      <c r="S194" s="241"/>
    </row>
    <row r="195" spans="11:19" ht="15" customHeight="1" x14ac:dyDescent="0.3">
      <c r="K195" s="230" t="s">
        <v>3260</v>
      </c>
      <c r="L195" s="231" t="s">
        <v>3261</v>
      </c>
      <c r="M195" s="232">
        <f t="shared" si="59"/>
        <v>700</v>
      </c>
      <c r="N195" s="232">
        <f t="shared" ref="N195:S195" si="69">SUM(N198:N198)</f>
        <v>700</v>
      </c>
      <c r="O195" s="232">
        <f t="shared" si="69"/>
        <v>0</v>
      </c>
      <c r="P195" s="232">
        <f t="shared" si="69"/>
        <v>0</v>
      </c>
      <c r="Q195" s="232">
        <f t="shared" si="69"/>
        <v>0</v>
      </c>
      <c r="R195" s="232">
        <f t="shared" si="69"/>
        <v>0</v>
      </c>
      <c r="S195" s="232">
        <f t="shared" si="69"/>
        <v>0</v>
      </c>
    </row>
    <row r="196" spans="11:19" ht="15" hidden="1" customHeight="1" x14ac:dyDescent="0.3">
      <c r="K196" s="219"/>
      <c r="L196" s="228"/>
      <c r="M196" s="236">
        <f t="shared" si="59"/>
        <v>700</v>
      </c>
      <c r="N196" s="221">
        <v>700</v>
      </c>
      <c r="O196" s="221"/>
      <c r="P196" s="221"/>
      <c r="Q196" s="221"/>
      <c r="R196" s="221"/>
      <c r="S196" s="221"/>
    </row>
    <row r="197" spans="11:19" ht="15" hidden="1" customHeight="1" x14ac:dyDescent="0.3">
      <c r="K197" s="222"/>
      <c r="L197" s="229"/>
      <c r="M197" s="237">
        <f t="shared" si="59"/>
        <v>0</v>
      </c>
      <c r="N197" s="224">
        <f t="shared" ref="N197:S197" si="70">+N195-N196</f>
        <v>0</v>
      </c>
      <c r="O197" s="224">
        <f t="shared" si="70"/>
        <v>0</v>
      </c>
      <c r="P197" s="224">
        <f t="shared" si="70"/>
        <v>0</v>
      </c>
      <c r="Q197" s="224">
        <f t="shared" si="70"/>
        <v>0</v>
      </c>
      <c r="R197" s="224">
        <f t="shared" si="70"/>
        <v>0</v>
      </c>
      <c r="S197" s="224">
        <f t="shared" si="70"/>
        <v>0</v>
      </c>
    </row>
    <row r="198" spans="11:19" ht="15" customHeight="1" x14ac:dyDescent="0.3">
      <c r="K198" s="219" t="s">
        <v>3262</v>
      </c>
      <c r="L198" s="240" t="s">
        <v>3263</v>
      </c>
      <c r="M198" s="234">
        <f t="shared" si="59"/>
        <v>700</v>
      </c>
      <c r="N198" s="241">
        <v>700</v>
      </c>
      <c r="O198" s="241"/>
      <c r="P198" s="241"/>
      <c r="Q198" s="241"/>
      <c r="R198" s="241"/>
      <c r="S198" s="241"/>
    </row>
    <row r="199" spans="11:19" ht="14.4" customHeight="1" x14ac:dyDescent="0.3">
      <c r="K199" s="230" t="s">
        <v>3264</v>
      </c>
      <c r="L199" s="231" t="s">
        <v>3265</v>
      </c>
      <c r="M199" s="232">
        <f t="shared" ref="M199:M230" si="71">SUM(N199:S199)</f>
        <v>45430</v>
      </c>
      <c r="N199" s="232">
        <f t="shared" ref="N199:S199" si="72">SUM(N202:N205)</f>
        <v>8430</v>
      </c>
      <c r="O199" s="232">
        <f t="shared" si="72"/>
        <v>0</v>
      </c>
      <c r="P199" s="232">
        <f t="shared" si="72"/>
        <v>0</v>
      </c>
      <c r="Q199" s="232">
        <f t="shared" si="72"/>
        <v>0</v>
      </c>
      <c r="R199" s="232">
        <f t="shared" si="72"/>
        <v>35500</v>
      </c>
      <c r="S199" s="232">
        <f t="shared" si="72"/>
        <v>1500</v>
      </c>
    </row>
    <row r="200" spans="11:19" ht="15" hidden="1" customHeight="1" x14ac:dyDescent="0.3">
      <c r="K200" s="219"/>
      <c r="L200" s="228"/>
      <c r="M200" s="236">
        <f t="shared" si="71"/>
        <v>8429.8857500000013</v>
      </c>
      <c r="N200" s="221">
        <v>8429.8857500000013</v>
      </c>
      <c r="O200" s="221"/>
      <c r="P200" s="221"/>
      <c r="Q200" s="221"/>
      <c r="R200" s="221"/>
      <c r="S200" s="221"/>
    </row>
    <row r="201" spans="11:19" ht="15" hidden="1" customHeight="1" x14ac:dyDescent="0.3">
      <c r="K201" s="222"/>
      <c r="L201" s="229"/>
      <c r="M201" s="237">
        <f t="shared" si="71"/>
        <v>37000.114249999999</v>
      </c>
      <c r="N201" s="224">
        <f t="shared" ref="N201:S201" si="73">+N199-N200</f>
        <v>0.11424999999871943</v>
      </c>
      <c r="O201" s="224">
        <f t="shared" si="73"/>
        <v>0</v>
      </c>
      <c r="P201" s="224">
        <f t="shared" si="73"/>
        <v>0</v>
      </c>
      <c r="Q201" s="224">
        <f t="shared" si="73"/>
        <v>0</v>
      </c>
      <c r="R201" s="224">
        <f t="shared" si="73"/>
        <v>35500</v>
      </c>
      <c r="S201" s="224">
        <f t="shared" si="73"/>
        <v>1500</v>
      </c>
    </row>
    <row r="202" spans="11:19" ht="15" customHeight="1" x14ac:dyDescent="0.3">
      <c r="K202" s="219" t="s">
        <v>3266</v>
      </c>
      <c r="L202" s="240" t="s">
        <v>3267</v>
      </c>
      <c r="M202" s="234">
        <f t="shared" si="71"/>
        <v>1300</v>
      </c>
      <c r="N202" s="241">
        <v>800</v>
      </c>
      <c r="O202" s="241"/>
      <c r="P202" s="241"/>
      <c r="Q202" s="241"/>
      <c r="R202" s="241">
        <v>500</v>
      </c>
      <c r="S202" s="241"/>
    </row>
    <row r="203" spans="11:19" ht="15" customHeight="1" x14ac:dyDescent="0.3">
      <c r="K203" s="219" t="s">
        <v>3268</v>
      </c>
      <c r="L203" s="240" t="s">
        <v>3269</v>
      </c>
      <c r="M203" s="234">
        <f t="shared" si="71"/>
        <v>12930</v>
      </c>
      <c r="N203" s="241">
        <v>2430</v>
      </c>
      <c r="O203" s="241"/>
      <c r="P203" s="241"/>
      <c r="Q203" s="241"/>
      <c r="R203" s="241">
        <v>10000</v>
      </c>
      <c r="S203" s="241">
        <v>500</v>
      </c>
    </row>
    <row r="204" spans="11:19" ht="15" customHeight="1" x14ac:dyDescent="0.3">
      <c r="K204" s="219" t="s">
        <v>3270</v>
      </c>
      <c r="L204" s="240" t="s">
        <v>3271</v>
      </c>
      <c r="M204" s="234">
        <f t="shared" si="71"/>
        <v>23700</v>
      </c>
      <c r="N204" s="241">
        <v>3200</v>
      </c>
      <c r="O204" s="241"/>
      <c r="P204" s="241"/>
      <c r="Q204" s="241"/>
      <c r="R204" s="241">
        <v>20000</v>
      </c>
      <c r="S204" s="241">
        <v>500</v>
      </c>
    </row>
    <row r="205" spans="11:19" ht="15" customHeight="1" x14ac:dyDescent="0.3">
      <c r="K205" s="219" t="s">
        <v>3272</v>
      </c>
      <c r="L205" s="240" t="s">
        <v>3273</v>
      </c>
      <c r="M205" s="234">
        <f t="shared" si="71"/>
        <v>7500</v>
      </c>
      <c r="N205" s="241">
        <v>2000</v>
      </c>
      <c r="O205" s="241"/>
      <c r="P205" s="241"/>
      <c r="Q205" s="241"/>
      <c r="R205" s="241">
        <v>5000</v>
      </c>
      <c r="S205" s="241">
        <v>500</v>
      </c>
    </row>
    <row r="206" spans="11:19" ht="15" customHeight="1" x14ac:dyDescent="0.3">
      <c r="K206" s="230" t="s">
        <v>3274</v>
      </c>
      <c r="L206" s="231" t="s">
        <v>3275</v>
      </c>
      <c r="M206" s="232">
        <f t="shared" si="71"/>
        <v>2107</v>
      </c>
      <c r="N206" s="232">
        <f t="shared" ref="N206:S206" si="74">SUM(N209:N211)</f>
        <v>2107</v>
      </c>
      <c r="O206" s="232">
        <f t="shared" si="74"/>
        <v>0</v>
      </c>
      <c r="P206" s="232">
        <f t="shared" si="74"/>
        <v>0</v>
      </c>
      <c r="Q206" s="232">
        <f t="shared" si="74"/>
        <v>0</v>
      </c>
      <c r="R206" s="232">
        <f t="shared" si="74"/>
        <v>0</v>
      </c>
      <c r="S206" s="232">
        <f t="shared" si="74"/>
        <v>0</v>
      </c>
    </row>
    <row r="207" spans="11:19" ht="15" hidden="1" customHeight="1" x14ac:dyDescent="0.3">
      <c r="K207" s="219"/>
      <c r="L207" s="228"/>
      <c r="M207" s="236">
        <f t="shared" si="71"/>
        <v>2107.4714375000003</v>
      </c>
      <c r="N207" s="221">
        <v>2107.4714375000003</v>
      </c>
      <c r="O207" s="221"/>
      <c r="P207" s="221"/>
      <c r="Q207" s="221"/>
      <c r="R207" s="221"/>
      <c r="S207" s="221"/>
    </row>
    <row r="208" spans="11:19" ht="15" hidden="1" customHeight="1" x14ac:dyDescent="0.3">
      <c r="K208" s="222"/>
      <c r="L208" s="229"/>
      <c r="M208" s="237">
        <f t="shared" si="71"/>
        <v>-0.47143750000032014</v>
      </c>
      <c r="N208" s="224">
        <f t="shared" ref="N208:S208" si="75">+N206-N207</f>
        <v>-0.47143750000032014</v>
      </c>
      <c r="O208" s="224">
        <f t="shared" si="75"/>
        <v>0</v>
      </c>
      <c r="P208" s="224">
        <f t="shared" si="75"/>
        <v>0</v>
      </c>
      <c r="Q208" s="224">
        <f t="shared" si="75"/>
        <v>0</v>
      </c>
      <c r="R208" s="224">
        <f t="shared" si="75"/>
        <v>0</v>
      </c>
      <c r="S208" s="224">
        <f t="shared" si="75"/>
        <v>0</v>
      </c>
    </row>
    <row r="209" spans="10:19" ht="15" customHeight="1" x14ac:dyDescent="0.3">
      <c r="K209" s="219" t="s">
        <v>3276</v>
      </c>
      <c r="L209" s="240" t="s">
        <v>3277</v>
      </c>
      <c r="M209" s="234">
        <f t="shared" si="71"/>
        <v>1100</v>
      </c>
      <c r="N209" s="241">
        <v>1100</v>
      </c>
      <c r="O209" s="241"/>
      <c r="P209" s="241"/>
      <c r="Q209" s="241"/>
      <c r="R209" s="241"/>
      <c r="S209" s="241"/>
    </row>
    <row r="210" spans="10:19" ht="15" customHeight="1" x14ac:dyDescent="0.3">
      <c r="K210" s="219" t="s">
        <v>3278</v>
      </c>
      <c r="L210" s="240" t="s">
        <v>3279</v>
      </c>
      <c r="M210" s="234">
        <f t="shared" si="71"/>
        <v>107</v>
      </c>
      <c r="N210" s="241">
        <v>107</v>
      </c>
      <c r="O210" s="241"/>
      <c r="P210" s="241"/>
      <c r="Q210" s="241"/>
      <c r="R210" s="241"/>
      <c r="S210" s="241"/>
    </row>
    <row r="211" spans="10:19" ht="15" customHeight="1" x14ac:dyDescent="0.3">
      <c r="K211" s="219" t="s">
        <v>3280</v>
      </c>
      <c r="L211" s="240" t="s">
        <v>3281</v>
      </c>
      <c r="M211" s="234">
        <f t="shared" si="71"/>
        <v>900</v>
      </c>
      <c r="N211" s="241">
        <v>900</v>
      </c>
      <c r="O211" s="241"/>
      <c r="P211" s="241"/>
      <c r="Q211" s="241"/>
      <c r="R211" s="241"/>
      <c r="S211" s="241"/>
    </row>
    <row r="212" spans="10:19" ht="15" customHeight="1" x14ac:dyDescent="0.3">
      <c r="J212" s="211" t="s">
        <v>3015</v>
      </c>
      <c r="K212" s="225">
        <v>5</v>
      </c>
      <c r="L212" s="226" t="s">
        <v>3282</v>
      </c>
      <c r="M212" s="227">
        <f t="shared" si="71"/>
        <v>327514</v>
      </c>
      <c r="N212" s="227">
        <f t="shared" ref="N212:S212" si="76">+N215+N222+N226+N231</f>
        <v>16214</v>
      </c>
      <c r="O212" s="227">
        <f t="shared" si="76"/>
        <v>31300</v>
      </c>
      <c r="P212" s="227">
        <f t="shared" si="76"/>
        <v>0</v>
      </c>
      <c r="Q212" s="227">
        <f t="shared" si="76"/>
        <v>12000</v>
      </c>
      <c r="R212" s="227">
        <f t="shared" si="76"/>
        <v>104000</v>
      </c>
      <c r="S212" s="227">
        <f t="shared" si="76"/>
        <v>164000</v>
      </c>
    </row>
    <row r="213" spans="10:19" ht="15" hidden="1" customHeight="1" x14ac:dyDescent="0.3">
      <c r="J213" s="211" t="s">
        <v>3012</v>
      </c>
      <c r="K213" s="219"/>
      <c r="L213" s="228"/>
      <c r="M213" s="236">
        <f t="shared" si="71"/>
        <v>41365.335930062523</v>
      </c>
      <c r="N213" s="221"/>
      <c r="O213" s="221">
        <v>41365.335930062523</v>
      </c>
      <c r="P213" s="221"/>
      <c r="Q213" s="221"/>
      <c r="R213" s="221"/>
      <c r="S213" s="221"/>
    </row>
    <row r="214" spans="10:19" ht="15" hidden="1" customHeight="1" x14ac:dyDescent="0.3">
      <c r="J214" s="211" t="s">
        <v>3014</v>
      </c>
      <c r="K214" s="222"/>
      <c r="L214" s="229"/>
      <c r="M214" s="237">
        <f t="shared" si="71"/>
        <v>286148.66406993748</v>
      </c>
      <c r="N214" s="224">
        <f t="shared" ref="N214:S214" si="77">+N212-N213</f>
        <v>16214</v>
      </c>
      <c r="O214" s="224">
        <f t="shared" si="77"/>
        <v>-10065.335930062523</v>
      </c>
      <c r="P214" s="224">
        <f t="shared" si="77"/>
        <v>0</v>
      </c>
      <c r="Q214" s="224">
        <f t="shared" si="77"/>
        <v>12000</v>
      </c>
      <c r="R214" s="224">
        <f t="shared" si="77"/>
        <v>104000</v>
      </c>
      <c r="S214" s="224">
        <f t="shared" si="77"/>
        <v>164000</v>
      </c>
    </row>
    <row r="215" spans="10:19" ht="15" customHeight="1" x14ac:dyDescent="0.3">
      <c r="K215" s="230" t="s">
        <v>3283</v>
      </c>
      <c r="L215" s="231" t="s">
        <v>3284</v>
      </c>
      <c r="M215" s="232">
        <f t="shared" si="71"/>
        <v>159000</v>
      </c>
      <c r="N215" s="232">
        <f t="shared" ref="N215:S215" si="78">SUM(N218:N221)</f>
        <v>9000</v>
      </c>
      <c r="O215" s="232">
        <f t="shared" si="78"/>
        <v>0</v>
      </c>
      <c r="P215" s="232">
        <f t="shared" si="78"/>
        <v>0</v>
      </c>
      <c r="Q215" s="232">
        <f t="shared" si="78"/>
        <v>0</v>
      </c>
      <c r="R215" s="232">
        <f t="shared" si="78"/>
        <v>0</v>
      </c>
      <c r="S215" s="232">
        <f t="shared" si="78"/>
        <v>150000</v>
      </c>
    </row>
    <row r="216" spans="10:19" ht="15" hidden="1" customHeight="1" x14ac:dyDescent="0.3">
      <c r="K216" s="219"/>
      <c r="L216" s="228"/>
      <c r="M216" s="236">
        <f t="shared" si="71"/>
        <v>162278.23565442403</v>
      </c>
      <c r="N216" s="221">
        <v>12278.235654424027</v>
      </c>
      <c r="O216" s="221"/>
      <c r="P216" s="221"/>
      <c r="Q216" s="221"/>
      <c r="R216" s="254"/>
      <c r="S216" s="254">
        <v>150000</v>
      </c>
    </row>
    <row r="217" spans="10:19" ht="15" hidden="1" customHeight="1" x14ac:dyDescent="0.3">
      <c r="K217" s="222"/>
      <c r="L217" s="229"/>
      <c r="M217" s="237">
        <f t="shared" si="71"/>
        <v>-3278.2356544240265</v>
      </c>
      <c r="N217" s="224">
        <f t="shared" ref="N217:S217" si="79">+N215-N216</f>
        <v>-3278.2356544240265</v>
      </c>
      <c r="O217" s="224">
        <f t="shared" si="79"/>
        <v>0</v>
      </c>
      <c r="P217" s="224">
        <f t="shared" si="79"/>
        <v>0</v>
      </c>
      <c r="Q217" s="224">
        <f t="shared" si="79"/>
        <v>0</v>
      </c>
      <c r="R217" s="224">
        <f t="shared" si="79"/>
        <v>0</v>
      </c>
      <c r="S217" s="224">
        <f t="shared" si="79"/>
        <v>0</v>
      </c>
    </row>
    <row r="218" spans="10:19" ht="15" customHeight="1" x14ac:dyDescent="0.3">
      <c r="K218" s="219" t="s">
        <v>3285</v>
      </c>
      <c r="L218" s="240" t="s">
        <v>3286</v>
      </c>
      <c r="M218" s="234">
        <f t="shared" si="71"/>
        <v>2500</v>
      </c>
      <c r="N218" s="241">
        <v>2500</v>
      </c>
      <c r="O218" s="241"/>
      <c r="P218" s="241"/>
      <c r="Q218" s="241"/>
      <c r="R218" s="241"/>
      <c r="S218" s="241"/>
    </row>
    <row r="219" spans="10:19" ht="24" customHeight="1" x14ac:dyDescent="0.3">
      <c r="K219" s="219" t="s">
        <v>3287</v>
      </c>
      <c r="L219" s="240" t="s">
        <v>3288</v>
      </c>
      <c r="M219" s="234">
        <f t="shared" si="71"/>
        <v>152000</v>
      </c>
      <c r="N219" s="241">
        <v>2000</v>
      </c>
      <c r="O219" s="241"/>
      <c r="P219" s="241"/>
      <c r="Q219" s="241"/>
      <c r="R219" s="241"/>
      <c r="S219" s="241">
        <v>150000</v>
      </c>
    </row>
    <row r="220" spans="10:19" ht="15" customHeight="1" x14ac:dyDescent="0.3">
      <c r="K220" s="219" t="s">
        <v>3289</v>
      </c>
      <c r="L220" s="240" t="s">
        <v>3290</v>
      </c>
      <c r="M220" s="234">
        <f t="shared" si="71"/>
        <v>3700</v>
      </c>
      <c r="N220" s="241">
        <v>3700</v>
      </c>
      <c r="O220" s="241"/>
      <c r="P220" s="241"/>
      <c r="Q220" s="241"/>
      <c r="R220" s="241"/>
      <c r="S220" s="241"/>
    </row>
    <row r="221" spans="10:19" ht="15" customHeight="1" x14ac:dyDescent="0.3">
      <c r="K221" s="219" t="s">
        <v>3291</v>
      </c>
      <c r="L221" s="240" t="s">
        <v>3292</v>
      </c>
      <c r="M221" s="234">
        <f t="shared" si="71"/>
        <v>800</v>
      </c>
      <c r="N221" s="241">
        <v>800</v>
      </c>
      <c r="O221" s="241"/>
      <c r="P221" s="241"/>
      <c r="Q221" s="241"/>
      <c r="R221" s="241"/>
      <c r="S221" s="241"/>
    </row>
    <row r="222" spans="10:19" ht="15" customHeight="1" x14ac:dyDescent="0.3">
      <c r="K222" s="230" t="s">
        <v>3293</v>
      </c>
      <c r="L222" s="231" t="s">
        <v>3294</v>
      </c>
      <c r="M222" s="232">
        <f t="shared" si="71"/>
        <v>4675</v>
      </c>
      <c r="N222" s="232">
        <f t="shared" ref="N222:S222" si="80">SUM(N225:N225)</f>
        <v>4675</v>
      </c>
      <c r="O222" s="232">
        <f t="shared" si="80"/>
        <v>0</v>
      </c>
      <c r="P222" s="232">
        <f t="shared" si="80"/>
        <v>0</v>
      </c>
      <c r="Q222" s="232">
        <f t="shared" si="80"/>
        <v>0</v>
      </c>
      <c r="R222" s="232">
        <f t="shared" si="80"/>
        <v>0</v>
      </c>
      <c r="S222" s="232">
        <f t="shared" si="80"/>
        <v>0</v>
      </c>
    </row>
    <row r="223" spans="10:19" ht="15" hidden="1" customHeight="1" x14ac:dyDescent="0.3">
      <c r="K223" s="219"/>
      <c r="L223" s="228"/>
      <c r="M223" s="236">
        <f t="shared" si="71"/>
        <v>4674.9364507202499</v>
      </c>
      <c r="N223" s="221">
        <v>4674.9364507202499</v>
      </c>
      <c r="O223" s="221"/>
      <c r="P223" s="221"/>
      <c r="Q223" s="221"/>
      <c r="R223" s="221"/>
      <c r="S223" s="221"/>
    </row>
    <row r="224" spans="10:19" ht="15" hidden="1" customHeight="1" x14ac:dyDescent="0.3">
      <c r="K224" s="222"/>
      <c r="L224" s="229"/>
      <c r="M224" s="237">
        <f t="shared" si="71"/>
        <v>6.3549279750077403E-2</v>
      </c>
      <c r="N224" s="224">
        <f t="shared" ref="N224:S224" si="81">+N222-N223</f>
        <v>6.3549279750077403E-2</v>
      </c>
      <c r="O224" s="224">
        <f t="shared" si="81"/>
        <v>0</v>
      </c>
      <c r="P224" s="224">
        <f t="shared" si="81"/>
        <v>0</v>
      </c>
      <c r="Q224" s="224">
        <f t="shared" si="81"/>
        <v>0</v>
      </c>
      <c r="R224" s="224">
        <f t="shared" si="81"/>
        <v>0</v>
      </c>
      <c r="S224" s="224">
        <f t="shared" si="81"/>
        <v>0</v>
      </c>
    </row>
    <row r="225" spans="10:19" ht="15" customHeight="1" x14ac:dyDescent="0.3">
      <c r="K225" s="219" t="s">
        <v>3295</v>
      </c>
      <c r="L225" s="240" t="s">
        <v>3296</v>
      </c>
      <c r="M225" s="234">
        <f t="shared" si="71"/>
        <v>4675</v>
      </c>
      <c r="N225" s="241">
        <v>4675</v>
      </c>
      <c r="O225" s="241"/>
      <c r="P225" s="241"/>
      <c r="Q225" s="241"/>
      <c r="R225" s="241"/>
      <c r="S225" s="241"/>
    </row>
    <row r="226" spans="10:19" ht="24.6" customHeight="1" x14ac:dyDescent="0.3">
      <c r="K226" s="230" t="s">
        <v>3297</v>
      </c>
      <c r="L226" s="231" t="s">
        <v>3298</v>
      </c>
      <c r="M226" s="232">
        <f t="shared" si="71"/>
        <v>163839</v>
      </c>
      <c r="N226" s="232">
        <f t="shared" ref="N226:S226" si="82">SUM(N229:N230)</f>
        <v>2539</v>
      </c>
      <c r="O226" s="232">
        <f t="shared" si="82"/>
        <v>31300</v>
      </c>
      <c r="P226" s="232">
        <f t="shared" si="82"/>
        <v>0</v>
      </c>
      <c r="Q226" s="232">
        <f t="shared" si="82"/>
        <v>12000</v>
      </c>
      <c r="R226" s="232">
        <f t="shared" si="82"/>
        <v>104000</v>
      </c>
      <c r="S226" s="232">
        <f t="shared" si="82"/>
        <v>14000</v>
      </c>
    </row>
    <row r="227" spans="10:19" ht="15" hidden="1" customHeight="1" x14ac:dyDescent="0.3">
      <c r="K227" s="219"/>
      <c r="L227" s="228"/>
      <c r="M227" s="236">
        <f t="shared" si="71"/>
        <v>143904.6815419842</v>
      </c>
      <c r="N227" s="221">
        <v>2539.3456119216899</v>
      </c>
      <c r="O227" s="221">
        <v>41365.335930062523</v>
      </c>
      <c r="P227" s="221"/>
      <c r="Q227" s="221"/>
      <c r="R227" s="254">
        <v>100000</v>
      </c>
      <c r="S227" s="221"/>
    </row>
    <row r="228" spans="10:19" ht="15" hidden="1" customHeight="1" x14ac:dyDescent="0.3">
      <c r="K228" s="222"/>
      <c r="L228" s="229"/>
      <c r="M228" s="237">
        <f t="shared" si="71"/>
        <v>19934.318458015787</v>
      </c>
      <c r="N228" s="224">
        <f t="shared" ref="N228:S228" si="83">+N226-N227</f>
        <v>-0.34561192168985144</v>
      </c>
      <c r="O228" s="224">
        <f t="shared" si="83"/>
        <v>-10065.335930062523</v>
      </c>
      <c r="P228" s="224">
        <f t="shared" si="83"/>
        <v>0</v>
      </c>
      <c r="Q228" s="224">
        <f t="shared" si="83"/>
        <v>12000</v>
      </c>
      <c r="R228" s="224">
        <f t="shared" si="83"/>
        <v>4000</v>
      </c>
      <c r="S228" s="224">
        <f t="shared" si="83"/>
        <v>14000</v>
      </c>
    </row>
    <row r="229" spans="10:19" ht="15" customHeight="1" x14ac:dyDescent="0.3">
      <c r="K229" s="219" t="s">
        <v>3299</v>
      </c>
      <c r="L229" s="240" t="s">
        <v>3300</v>
      </c>
      <c r="M229" s="234">
        <f t="shared" si="71"/>
        <v>147239</v>
      </c>
      <c r="N229" s="241">
        <v>1939</v>
      </c>
      <c r="O229" s="241">
        <v>19300</v>
      </c>
      <c r="P229" s="241">
        <v>0</v>
      </c>
      <c r="Q229" s="241">
        <v>12000</v>
      </c>
      <c r="R229" s="241">
        <v>102000</v>
      </c>
      <c r="S229" s="241">
        <v>12000</v>
      </c>
    </row>
    <row r="230" spans="10:19" ht="25.95" customHeight="1" x14ac:dyDescent="0.3">
      <c r="K230" s="219" t="s">
        <v>3301</v>
      </c>
      <c r="L230" s="240" t="s">
        <v>3302</v>
      </c>
      <c r="M230" s="234">
        <f t="shared" si="71"/>
        <v>16600</v>
      </c>
      <c r="N230" s="241">
        <v>600</v>
      </c>
      <c r="O230" s="241">
        <v>12000</v>
      </c>
      <c r="P230" s="241">
        <v>0</v>
      </c>
      <c r="Q230" s="241">
        <v>0</v>
      </c>
      <c r="R230" s="241">
        <v>2000</v>
      </c>
      <c r="S230" s="241">
        <v>2000</v>
      </c>
    </row>
    <row r="231" spans="10:19" ht="15" hidden="1" customHeight="1" x14ac:dyDescent="0.3">
      <c r="K231" s="255" t="s">
        <v>3303</v>
      </c>
      <c r="L231" s="256" t="s">
        <v>3304</v>
      </c>
      <c r="M231" s="257">
        <f t="shared" ref="M231:M290" si="84">SUM(N231:S231)</f>
        <v>0</v>
      </c>
      <c r="N231" s="257">
        <f t="shared" ref="N231:S231" si="85">SUM(N234:N234)</f>
        <v>0</v>
      </c>
      <c r="O231" s="257">
        <f t="shared" si="85"/>
        <v>0</v>
      </c>
      <c r="P231" s="257">
        <f t="shared" si="85"/>
        <v>0</v>
      </c>
      <c r="Q231" s="257">
        <f t="shared" si="85"/>
        <v>0</v>
      </c>
      <c r="R231" s="257">
        <f t="shared" si="85"/>
        <v>0</v>
      </c>
      <c r="S231" s="257">
        <f t="shared" si="85"/>
        <v>0</v>
      </c>
    </row>
    <row r="232" spans="10:19" ht="15" hidden="1" customHeight="1" x14ac:dyDescent="0.3">
      <c r="K232" s="255"/>
      <c r="L232" s="228"/>
      <c r="M232" s="236">
        <f t="shared" si="84"/>
        <v>0</v>
      </c>
      <c r="N232" s="221">
        <v>0</v>
      </c>
      <c r="O232" s="221"/>
      <c r="P232" s="221"/>
      <c r="Q232" s="221"/>
      <c r="R232" s="221"/>
      <c r="S232" s="221"/>
    </row>
    <row r="233" spans="10:19" ht="15" hidden="1" customHeight="1" x14ac:dyDescent="0.3">
      <c r="K233" s="255"/>
      <c r="L233" s="229"/>
      <c r="M233" s="237">
        <f t="shared" si="84"/>
        <v>0</v>
      </c>
      <c r="N233" s="224">
        <f t="shared" ref="N233:S233" si="86">+N231-N232</f>
        <v>0</v>
      </c>
      <c r="O233" s="224">
        <f t="shared" si="86"/>
        <v>0</v>
      </c>
      <c r="P233" s="224">
        <f t="shared" si="86"/>
        <v>0</v>
      </c>
      <c r="Q233" s="224">
        <f t="shared" si="86"/>
        <v>0</v>
      </c>
      <c r="R233" s="224">
        <f t="shared" si="86"/>
        <v>0</v>
      </c>
      <c r="S233" s="224">
        <f t="shared" si="86"/>
        <v>0</v>
      </c>
    </row>
    <row r="234" spans="10:19" ht="15" hidden="1" customHeight="1" x14ac:dyDescent="0.3">
      <c r="K234" s="258" t="s">
        <v>3305</v>
      </c>
      <c r="L234" s="259"/>
      <c r="M234" s="260">
        <f t="shared" si="84"/>
        <v>0</v>
      </c>
      <c r="N234" s="261"/>
      <c r="O234" s="261"/>
      <c r="P234" s="261"/>
      <c r="Q234" s="261"/>
      <c r="R234" s="261"/>
      <c r="S234" s="261"/>
    </row>
    <row r="235" spans="10:19" ht="15" customHeight="1" x14ac:dyDescent="0.3">
      <c r="J235" s="211" t="s">
        <v>3015</v>
      </c>
      <c r="K235" s="225">
        <v>6</v>
      </c>
      <c r="L235" s="226" t="s">
        <v>3306</v>
      </c>
      <c r="M235" s="227">
        <f t="shared" si="84"/>
        <v>72298</v>
      </c>
      <c r="N235" s="227">
        <f t="shared" ref="N235:S235" si="87">+N238+N250+N256+N261+N268+N273+N280+N285</f>
        <v>22426</v>
      </c>
      <c r="O235" s="227">
        <f t="shared" si="87"/>
        <v>0</v>
      </c>
      <c r="P235" s="227">
        <f t="shared" si="87"/>
        <v>6500</v>
      </c>
      <c r="Q235" s="227">
        <f t="shared" si="87"/>
        <v>0</v>
      </c>
      <c r="R235" s="227">
        <f>+R238+R250+R256+R261+R268+R273+R280+R285</f>
        <v>42872</v>
      </c>
      <c r="S235" s="227">
        <f t="shared" si="87"/>
        <v>500</v>
      </c>
    </row>
    <row r="236" spans="10:19" ht="15" hidden="1" customHeight="1" x14ac:dyDescent="0.3">
      <c r="J236" s="211" t="s">
        <v>3012</v>
      </c>
      <c r="K236" s="219"/>
      <c r="L236" s="228"/>
      <c r="M236" s="236">
        <f t="shared" si="84"/>
        <v>0</v>
      </c>
      <c r="N236" s="221"/>
      <c r="O236" s="221"/>
      <c r="P236" s="221"/>
      <c r="Q236" s="221"/>
      <c r="R236" s="221"/>
      <c r="S236" s="221"/>
    </row>
    <row r="237" spans="10:19" ht="15" hidden="1" customHeight="1" x14ac:dyDescent="0.3">
      <c r="J237" s="211" t="s">
        <v>3014</v>
      </c>
      <c r="K237" s="222"/>
      <c r="L237" s="229"/>
      <c r="M237" s="237">
        <f t="shared" si="84"/>
        <v>72298</v>
      </c>
      <c r="N237" s="224">
        <f t="shared" ref="N237:S237" si="88">+N235-N236</f>
        <v>22426</v>
      </c>
      <c r="O237" s="224">
        <f t="shared" si="88"/>
        <v>0</v>
      </c>
      <c r="P237" s="224">
        <f t="shared" si="88"/>
        <v>6500</v>
      </c>
      <c r="Q237" s="224">
        <f t="shared" si="88"/>
        <v>0</v>
      </c>
      <c r="R237" s="224">
        <f t="shared" si="88"/>
        <v>42872</v>
      </c>
      <c r="S237" s="224">
        <f t="shared" si="88"/>
        <v>500</v>
      </c>
    </row>
    <row r="238" spans="10:19" ht="15" customHeight="1" x14ac:dyDescent="0.3">
      <c r="K238" s="230" t="s">
        <v>3307</v>
      </c>
      <c r="L238" s="231" t="s">
        <v>3308</v>
      </c>
      <c r="M238" s="232">
        <f t="shared" si="84"/>
        <v>47067</v>
      </c>
      <c r="N238" s="232">
        <f t="shared" ref="N238:S238" si="89">SUM(N241:N249)</f>
        <v>7538</v>
      </c>
      <c r="O238" s="232">
        <f t="shared" si="89"/>
        <v>0</v>
      </c>
      <c r="P238" s="232">
        <f t="shared" si="89"/>
        <v>0</v>
      </c>
      <c r="Q238" s="232">
        <f t="shared" si="89"/>
        <v>0</v>
      </c>
      <c r="R238" s="232">
        <f t="shared" si="89"/>
        <v>39529</v>
      </c>
      <c r="S238" s="232">
        <f t="shared" si="89"/>
        <v>0</v>
      </c>
    </row>
    <row r="239" spans="10:19" ht="15" hidden="1" customHeight="1" x14ac:dyDescent="0.3">
      <c r="K239" s="219"/>
      <c r="L239" s="228"/>
      <c r="M239" s="236">
        <f t="shared" si="84"/>
        <v>22615.023099239999</v>
      </c>
      <c r="N239" s="221">
        <v>7538.3410330799998</v>
      </c>
      <c r="O239" s="221"/>
      <c r="P239" s="221"/>
      <c r="Q239" s="221"/>
      <c r="R239" s="221">
        <f>+N239*2</f>
        <v>15076.68206616</v>
      </c>
      <c r="S239" s="221"/>
    </row>
    <row r="240" spans="10:19" ht="15" hidden="1" customHeight="1" x14ac:dyDescent="0.3">
      <c r="K240" s="222"/>
      <c r="L240" s="229"/>
      <c r="M240" s="237">
        <f t="shared" si="84"/>
        <v>24451.976900760001</v>
      </c>
      <c r="N240" s="224">
        <f t="shared" ref="N240:S240" si="90">+N238-N239</f>
        <v>-0.34103307999976096</v>
      </c>
      <c r="O240" s="224">
        <f t="shared" si="90"/>
        <v>0</v>
      </c>
      <c r="P240" s="224">
        <f t="shared" si="90"/>
        <v>0</v>
      </c>
      <c r="Q240" s="224">
        <f t="shared" si="90"/>
        <v>0</v>
      </c>
      <c r="R240" s="224">
        <f t="shared" si="90"/>
        <v>24452.31793384</v>
      </c>
      <c r="S240" s="224">
        <f t="shared" si="90"/>
        <v>0</v>
      </c>
    </row>
    <row r="241" spans="11:19" ht="15" customHeight="1" x14ac:dyDescent="0.3">
      <c r="K241" s="219" t="s">
        <v>3309</v>
      </c>
      <c r="L241" s="240" t="s">
        <v>3310</v>
      </c>
      <c r="M241" s="234">
        <f t="shared" si="84"/>
        <v>10829</v>
      </c>
      <c r="N241" s="241">
        <v>800</v>
      </c>
      <c r="O241" s="241"/>
      <c r="P241" s="241"/>
      <c r="Q241" s="241"/>
      <c r="R241" s="241">
        <v>10029</v>
      </c>
      <c r="S241" s="241"/>
    </row>
    <row r="242" spans="11:19" ht="15" customHeight="1" x14ac:dyDescent="0.3">
      <c r="K242" s="219" t="s">
        <v>3311</v>
      </c>
      <c r="L242" s="240" t="s">
        <v>3312</v>
      </c>
      <c r="M242" s="234">
        <f t="shared" si="84"/>
        <v>2500</v>
      </c>
      <c r="N242" s="241">
        <v>2500</v>
      </c>
      <c r="O242" s="241"/>
      <c r="P242" s="241"/>
      <c r="Q242" s="241"/>
      <c r="R242" s="241"/>
      <c r="S242" s="241"/>
    </row>
    <row r="243" spans="11:19" ht="15" customHeight="1" x14ac:dyDescent="0.3">
      <c r="K243" s="219" t="s">
        <v>3313</v>
      </c>
      <c r="L243" s="240" t="s">
        <v>3314</v>
      </c>
      <c r="M243" s="234">
        <f t="shared" si="84"/>
        <v>23200</v>
      </c>
      <c r="N243" s="241">
        <v>200</v>
      </c>
      <c r="O243" s="241"/>
      <c r="P243" s="241"/>
      <c r="Q243" s="241"/>
      <c r="R243" s="241">
        <v>23000</v>
      </c>
      <c r="S243" s="241"/>
    </row>
    <row r="244" spans="11:19" ht="15" customHeight="1" x14ac:dyDescent="0.3">
      <c r="K244" s="219" t="s">
        <v>3315</v>
      </c>
      <c r="L244" s="240" t="s">
        <v>3316</v>
      </c>
      <c r="M244" s="234">
        <f t="shared" si="84"/>
        <v>1838</v>
      </c>
      <c r="N244" s="241">
        <v>1838</v>
      </c>
      <c r="O244" s="241"/>
      <c r="P244" s="241"/>
      <c r="Q244" s="241"/>
      <c r="R244" s="241"/>
      <c r="S244" s="241"/>
    </row>
    <row r="245" spans="11:19" ht="15" customHeight="1" x14ac:dyDescent="0.3">
      <c r="K245" s="219" t="s">
        <v>3317</v>
      </c>
      <c r="L245" s="240" t="s">
        <v>3318</v>
      </c>
      <c r="M245" s="234">
        <f t="shared" si="84"/>
        <v>800</v>
      </c>
      <c r="N245" s="241">
        <v>800</v>
      </c>
      <c r="O245" s="241"/>
      <c r="P245" s="241"/>
      <c r="Q245" s="241"/>
      <c r="R245" s="241"/>
      <c r="S245" s="241"/>
    </row>
    <row r="246" spans="11:19" ht="15" customHeight="1" x14ac:dyDescent="0.3">
      <c r="K246" s="219" t="s">
        <v>3319</v>
      </c>
      <c r="L246" s="240" t="s">
        <v>3320</v>
      </c>
      <c r="M246" s="234">
        <f t="shared" si="84"/>
        <v>400</v>
      </c>
      <c r="N246" s="241">
        <v>400</v>
      </c>
      <c r="O246" s="241"/>
      <c r="P246" s="241"/>
      <c r="Q246" s="241"/>
      <c r="R246" s="241"/>
      <c r="S246" s="241"/>
    </row>
    <row r="247" spans="11:19" ht="15" customHeight="1" x14ac:dyDescent="0.3">
      <c r="K247" s="219" t="s">
        <v>3321</v>
      </c>
      <c r="L247" s="240" t="s">
        <v>3322</v>
      </c>
      <c r="M247" s="234">
        <f t="shared" si="84"/>
        <v>200</v>
      </c>
      <c r="N247" s="241">
        <v>200</v>
      </c>
      <c r="O247" s="241"/>
      <c r="P247" s="241"/>
      <c r="Q247" s="241"/>
      <c r="R247" s="241"/>
      <c r="S247" s="241"/>
    </row>
    <row r="248" spans="11:19" ht="15" customHeight="1" x14ac:dyDescent="0.3">
      <c r="K248" s="219" t="s">
        <v>3323</v>
      </c>
      <c r="L248" s="240" t="s">
        <v>3324</v>
      </c>
      <c r="M248" s="234">
        <f t="shared" si="84"/>
        <v>200</v>
      </c>
      <c r="N248" s="241">
        <v>200</v>
      </c>
      <c r="O248" s="241"/>
      <c r="P248" s="241"/>
      <c r="Q248" s="241"/>
      <c r="R248" s="241"/>
      <c r="S248" s="241"/>
    </row>
    <row r="249" spans="11:19" ht="15" customHeight="1" x14ac:dyDescent="0.3">
      <c r="K249" s="219" t="s">
        <v>3325</v>
      </c>
      <c r="L249" s="240" t="s">
        <v>3326</v>
      </c>
      <c r="M249" s="234">
        <f t="shared" si="84"/>
        <v>7100</v>
      </c>
      <c r="N249" s="241">
        <v>600</v>
      </c>
      <c r="O249" s="241"/>
      <c r="P249" s="241"/>
      <c r="Q249" s="241"/>
      <c r="R249" s="241">
        <v>6500</v>
      </c>
      <c r="S249" s="241"/>
    </row>
    <row r="250" spans="11:19" ht="15" customHeight="1" x14ac:dyDescent="0.3">
      <c r="K250" s="230" t="s">
        <v>3327</v>
      </c>
      <c r="L250" s="231" t="s">
        <v>3328</v>
      </c>
      <c r="M250" s="232">
        <f t="shared" si="84"/>
        <v>1264</v>
      </c>
      <c r="N250" s="232">
        <f t="shared" ref="N250:S250" si="91">SUM(N253:N255)</f>
        <v>421</v>
      </c>
      <c r="O250" s="232">
        <f t="shared" si="91"/>
        <v>0</v>
      </c>
      <c r="P250" s="232">
        <f t="shared" si="91"/>
        <v>0</v>
      </c>
      <c r="Q250" s="232">
        <f t="shared" si="91"/>
        <v>0</v>
      </c>
      <c r="R250" s="232">
        <f t="shared" si="91"/>
        <v>843</v>
      </c>
      <c r="S250" s="232">
        <f t="shared" si="91"/>
        <v>0</v>
      </c>
    </row>
    <row r="251" spans="11:19" ht="15" hidden="1" customHeight="1" x14ac:dyDescent="0.3">
      <c r="K251" s="219"/>
      <c r="L251" s="228"/>
      <c r="M251" s="236">
        <f t="shared" si="84"/>
        <v>1264.4828625</v>
      </c>
      <c r="N251" s="221">
        <v>421.49428750000004</v>
      </c>
      <c r="O251" s="221"/>
      <c r="P251" s="221"/>
      <c r="Q251" s="221"/>
      <c r="R251" s="221">
        <f>+N251*2</f>
        <v>842.98857500000008</v>
      </c>
      <c r="S251" s="221"/>
    </row>
    <row r="252" spans="11:19" ht="15" hidden="1" customHeight="1" x14ac:dyDescent="0.3">
      <c r="K252" s="222"/>
      <c r="L252" s="229"/>
      <c r="M252" s="237">
        <f t="shared" si="84"/>
        <v>-0.48286250000012387</v>
      </c>
      <c r="N252" s="224">
        <f t="shared" ref="N252:S252" si="92">+N250-N251</f>
        <v>-0.49428750000004129</v>
      </c>
      <c r="O252" s="224">
        <f t="shared" si="92"/>
        <v>0</v>
      </c>
      <c r="P252" s="224">
        <f t="shared" si="92"/>
        <v>0</v>
      </c>
      <c r="Q252" s="224">
        <f t="shared" si="92"/>
        <v>0</v>
      </c>
      <c r="R252" s="224">
        <f t="shared" si="92"/>
        <v>1.1424999999917418E-2</v>
      </c>
      <c r="S252" s="224">
        <f t="shared" si="92"/>
        <v>0</v>
      </c>
    </row>
    <row r="253" spans="11:19" ht="15" customHeight="1" x14ac:dyDescent="0.3">
      <c r="K253" s="219" t="s">
        <v>3329</v>
      </c>
      <c r="L253" s="240" t="s">
        <v>3330</v>
      </c>
      <c r="M253" s="234">
        <f t="shared" si="84"/>
        <v>450</v>
      </c>
      <c r="N253" s="241">
        <v>200</v>
      </c>
      <c r="O253" s="241"/>
      <c r="P253" s="241"/>
      <c r="Q253" s="241"/>
      <c r="R253" s="241">
        <v>250</v>
      </c>
      <c r="S253" s="241"/>
    </row>
    <row r="254" spans="11:19" ht="15" customHeight="1" x14ac:dyDescent="0.3">
      <c r="K254" s="219" t="s">
        <v>3331</v>
      </c>
      <c r="L254" s="240" t="s">
        <v>3332</v>
      </c>
      <c r="M254" s="234">
        <f t="shared" si="84"/>
        <v>400</v>
      </c>
      <c r="N254" s="241">
        <v>150</v>
      </c>
      <c r="O254" s="241"/>
      <c r="P254" s="241"/>
      <c r="Q254" s="241"/>
      <c r="R254" s="241">
        <v>250</v>
      </c>
      <c r="S254" s="241"/>
    </row>
    <row r="255" spans="11:19" ht="15" customHeight="1" x14ac:dyDescent="0.3">
      <c r="K255" s="219" t="s">
        <v>3333</v>
      </c>
      <c r="L255" s="240" t="s">
        <v>3334</v>
      </c>
      <c r="M255" s="234">
        <f t="shared" si="84"/>
        <v>414</v>
      </c>
      <c r="N255" s="241">
        <v>71</v>
      </c>
      <c r="O255" s="241"/>
      <c r="P255" s="241"/>
      <c r="Q255" s="241"/>
      <c r="R255" s="241">
        <v>343</v>
      </c>
      <c r="S255" s="241"/>
    </row>
    <row r="256" spans="11:19" ht="15" customHeight="1" x14ac:dyDescent="0.3">
      <c r="K256" s="230" t="s">
        <v>3335</v>
      </c>
      <c r="L256" s="231" t="s">
        <v>3336</v>
      </c>
      <c r="M256" s="232">
        <f t="shared" si="84"/>
        <v>3170</v>
      </c>
      <c r="N256" s="232">
        <f t="shared" ref="N256:S256" si="93">SUM(N259:N260)</f>
        <v>3170</v>
      </c>
      <c r="O256" s="232">
        <f t="shared" si="93"/>
        <v>0</v>
      </c>
      <c r="P256" s="232">
        <f t="shared" si="93"/>
        <v>0</v>
      </c>
      <c r="Q256" s="232">
        <f t="shared" si="93"/>
        <v>0</v>
      </c>
      <c r="R256" s="232">
        <f t="shared" si="93"/>
        <v>0</v>
      </c>
      <c r="S256" s="232">
        <f t="shared" si="93"/>
        <v>0</v>
      </c>
    </row>
    <row r="257" spans="11:19" ht="15" hidden="1" customHeight="1" x14ac:dyDescent="0.3">
      <c r="K257" s="219"/>
      <c r="L257" s="228"/>
      <c r="M257" s="236">
        <f t="shared" si="84"/>
        <v>0</v>
      </c>
      <c r="N257" s="221"/>
      <c r="O257" s="221"/>
      <c r="P257" s="221"/>
      <c r="Q257" s="221"/>
      <c r="R257" s="221"/>
      <c r="S257" s="221"/>
    </row>
    <row r="258" spans="11:19" ht="15" hidden="1" customHeight="1" x14ac:dyDescent="0.3">
      <c r="K258" s="222"/>
      <c r="L258" s="229"/>
      <c r="M258" s="237">
        <f t="shared" si="84"/>
        <v>3170</v>
      </c>
      <c r="N258" s="224">
        <f t="shared" ref="N258:S258" si="94">+N256-N257</f>
        <v>3170</v>
      </c>
      <c r="O258" s="224">
        <f t="shared" si="94"/>
        <v>0</v>
      </c>
      <c r="P258" s="224">
        <f t="shared" si="94"/>
        <v>0</v>
      </c>
      <c r="Q258" s="224">
        <f t="shared" si="94"/>
        <v>0</v>
      </c>
      <c r="R258" s="224">
        <f t="shared" si="94"/>
        <v>0</v>
      </c>
      <c r="S258" s="224">
        <f t="shared" si="94"/>
        <v>0</v>
      </c>
    </row>
    <row r="259" spans="11:19" ht="25.95" customHeight="1" x14ac:dyDescent="0.3">
      <c r="K259" s="219" t="s">
        <v>3337</v>
      </c>
      <c r="L259" s="240" t="s">
        <v>3338</v>
      </c>
      <c r="M259" s="234">
        <f t="shared" si="84"/>
        <v>1130</v>
      </c>
      <c r="N259" s="241">
        <v>1130</v>
      </c>
      <c r="O259" s="241"/>
      <c r="P259" s="241"/>
      <c r="Q259" s="241"/>
      <c r="R259" s="241"/>
      <c r="S259" s="241"/>
    </row>
    <row r="260" spans="11:19" ht="15" customHeight="1" x14ac:dyDescent="0.3">
      <c r="K260" s="219" t="s">
        <v>3339</v>
      </c>
      <c r="L260" s="240" t="s">
        <v>3340</v>
      </c>
      <c r="M260" s="234">
        <f t="shared" si="84"/>
        <v>2040</v>
      </c>
      <c r="N260" s="241">
        <v>2040</v>
      </c>
      <c r="O260" s="241"/>
      <c r="P260" s="241"/>
      <c r="Q260" s="241"/>
      <c r="R260" s="241"/>
      <c r="S260" s="241"/>
    </row>
    <row r="261" spans="11:19" ht="15" customHeight="1" x14ac:dyDescent="0.3">
      <c r="K261" s="230" t="s">
        <v>3341</v>
      </c>
      <c r="L261" s="231" t="s">
        <v>3342</v>
      </c>
      <c r="M261" s="232">
        <f t="shared" si="84"/>
        <v>1000</v>
      </c>
      <c r="N261" s="232">
        <f t="shared" ref="N261:S261" si="95">SUM(N264:N265)</f>
        <v>1000</v>
      </c>
      <c r="O261" s="232">
        <f t="shared" si="95"/>
        <v>0</v>
      </c>
      <c r="P261" s="232">
        <f t="shared" si="95"/>
        <v>0</v>
      </c>
      <c r="Q261" s="232">
        <f t="shared" si="95"/>
        <v>0</v>
      </c>
      <c r="R261" s="232">
        <f t="shared" si="95"/>
        <v>0</v>
      </c>
      <c r="S261" s="232">
        <f t="shared" si="95"/>
        <v>0</v>
      </c>
    </row>
    <row r="262" spans="11:19" ht="15" hidden="1" customHeight="1" x14ac:dyDescent="0.3">
      <c r="K262" s="219"/>
      <c r="L262" s="228"/>
      <c r="M262" s="236">
        <f t="shared" si="84"/>
        <v>1000</v>
      </c>
      <c r="N262" s="221">
        <v>1000</v>
      </c>
      <c r="O262" s="221"/>
      <c r="P262" s="221"/>
      <c r="Q262" s="221"/>
      <c r="R262" s="221"/>
      <c r="S262" s="221"/>
    </row>
    <row r="263" spans="11:19" ht="15" hidden="1" customHeight="1" x14ac:dyDescent="0.3">
      <c r="K263" s="222"/>
      <c r="L263" s="229"/>
      <c r="M263" s="237">
        <f t="shared" si="84"/>
        <v>0</v>
      </c>
      <c r="N263" s="224">
        <f t="shared" ref="N263:S263" si="96">+N261-N262</f>
        <v>0</v>
      </c>
      <c r="O263" s="224">
        <f t="shared" si="96"/>
        <v>0</v>
      </c>
      <c r="P263" s="224">
        <f t="shared" si="96"/>
        <v>0</v>
      </c>
      <c r="Q263" s="224">
        <f t="shared" si="96"/>
        <v>0</v>
      </c>
      <c r="R263" s="224">
        <f t="shared" si="96"/>
        <v>0</v>
      </c>
      <c r="S263" s="224">
        <f t="shared" si="96"/>
        <v>0</v>
      </c>
    </row>
    <row r="264" spans="11:19" ht="27" customHeight="1" x14ac:dyDescent="0.3">
      <c r="K264" s="219" t="s">
        <v>3343</v>
      </c>
      <c r="L264" s="240" t="s">
        <v>3344</v>
      </c>
      <c r="M264" s="234">
        <f t="shared" si="84"/>
        <v>600</v>
      </c>
      <c r="N264" s="241">
        <v>600</v>
      </c>
      <c r="O264" s="241"/>
      <c r="P264" s="241"/>
      <c r="Q264" s="241"/>
      <c r="R264" s="241"/>
      <c r="S264" s="241"/>
    </row>
    <row r="265" spans="11:19" ht="15" customHeight="1" x14ac:dyDescent="0.3">
      <c r="K265" s="219" t="s">
        <v>3345</v>
      </c>
      <c r="L265" s="240" t="s">
        <v>3346</v>
      </c>
      <c r="M265" s="234">
        <f t="shared" si="84"/>
        <v>400</v>
      </c>
      <c r="N265" s="241">
        <v>400</v>
      </c>
      <c r="O265" s="241"/>
      <c r="P265" s="241"/>
      <c r="Q265" s="241"/>
      <c r="R265" s="241"/>
      <c r="S265" s="241"/>
    </row>
    <row r="266" spans="11:19" ht="27" customHeight="1" x14ac:dyDescent="0.3">
      <c r="K266" s="219" t="s">
        <v>3347</v>
      </c>
      <c r="L266" s="240" t="s">
        <v>3348</v>
      </c>
      <c r="M266" s="234">
        <f t="shared" si="84"/>
        <v>100</v>
      </c>
      <c r="N266" s="241">
        <v>100</v>
      </c>
      <c r="O266" s="241"/>
      <c r="P266" s="241"/>
      <c r="Q266" s="241"/>
      <c r="R266" s="241"/>
      <c r="S266" s="241"/>
    </row>
    <row r="267" spans="11:19" ht="15" customHeight="1" x14ac:dyDescent="0.3">
      <c r="K267" s="219" t="s">
        <v>3349</v>
      </c>
      <c r="L267" s="240" t="s">
        <v>3350</v>
      </c>
      <c r="M267" s="234">
        <f t="shared" si="84"/>
        <v>65000</v>
      </c>
      <c r="N267" s="241"/>
      <c r="O267" s="241"/>
      <c r="P267" s="241">
        <v>65000</v>
      </c>
      <c r="Q267" s="241"/>
      <c r="R267" s="241"/>
      <c r="S267" s="241"/>
    </row>
    <row r="268" spans="11:19" ht="15" customHeight="1" x14ac:dyDescent="0.3">
      <c r="K268" s="230" t="s">
        <v>3351</v>
      </c>
      <c r="L268" s="231" t="s">
        <v>3352</v>
      </c>
      <c r="M268" s="232">
        <f t="shared" si="84"/>
        <v>1264</v>
      </c>
      <c r="N268" s="232">
        <f t="shared" ref="N268:S268" si="97">SUM(N271:N272)</f>
        <v>1264</v>
      </c>
      <c r="O268" s="232">
        <f t="shared" si="97"/>
        <v>0</v>
      </c>
      <c r="P268" s="232">
        <f t="shared" si="97"/>
        <v>0</v>
      </c>
      <c r="Q268" s="232">
        <f t="shared" si="97"/>
        <v>0</v>
      </c>
      <c r="R268" s="232">
        <f t="shared" si="97"/>
        <v>0</v>
      </c>
      <c r="S268" s="232">
        <f t="shared" si="97"/>
        <v>0</v>
      </c>
    </row>
    <row r="269" spans="11:19" ht="15" hidden="1" customHeight="1" x14ac:dyDescent="0.3">
      <c r="K269" s="219"/>
      <c r="L269" s="228"/>
      <c r="M269" s="236">
        <f t="shared" si="84"/>
        <v>1264.4828625</v>
      </c>
      <c r="N269" s="221">
        <v>1264.4828625</v>
      </c>
      <c r="O269" s="221"/>
      <c r="P269" s="221"/>
      <c r="Q269" s="221"/>
      <c r="R269" s="221"/>
      <c r="S269" s="221"/>
    </row>
    <row r="270" spans="11:19" ht="15" hidden="1" customHeight="1" x14ac:dyDescent="0.3">
      <c r="K270" s="222"/>
      <c r="L270" s="229"/>
      <c r="M270" s="237">
        <f t="shared" si="84"/>
        <v>-0.48286250000001019</v>
      </c>
      <c r="N270" s="224">
        <f t="shared" ref="N270:S270" si="98">+N268-N269</f>
        <v>-0.48286250000001019</v>
      </c>
      <c r="O270" s="224">
        <f t="shared" si="98"/>
        <v>0</v>
      </c>
      <c r="P270" s="224">
        <f t="shared" si="98"/>
        <v>0</v>
      </c>
      <c r="Q270" s="224">
        <f t="shared" si="98"/>
        <v>0</v>
      </c>
      <c r="R270" s="224">
        <f t="shared" si="98"/>
        <v>0</v>
      </c>
      <c r="S270" s="224">
        <f t="shared" si="98"/>
        <v>0</v>
      </c>
    </row>
    <row r="271" spans="11:19" ht="15" customHeight="1" x14ac:dyDescent="0.3">
      <c r="K271" s="219" t="s">
        <v>3353</v>
      </c>
      <c r="L271" s="240" t="s">
        <v>3354</v>
      </c>
      <c r="M271" s="234">
        <f t="shared" si="84"/>
        <v>600</v>
      </c>
      <c r="N271" s="241">
        <v>600</v>
      </c>
      <c r="O271" s="241"/>
      <c r="P271" s="241"/>
      <c r="Q271" s="241"/>
      <c r="R271" s="241"/>
      <c r="S271" s="241"/>
    </row>
    <row r="272" spans="11:19" ht="15" customHeight="1" x14ac:dyDescent="0.3">
      <c r="K272" s="219" t="s">
        <v>3355</v>
      </c>
      <c r="L272" s="240" t="s">
        <v>3356</v>
      </c>
      <c r="M272" s="234">
        <f t="shared" si="84"/>
        <v>664</v>
      </c>
      <c r="N272" s="241">
        <v>664</v>
      </c>
      <c r="O272" s="241"/>
      <c r="P272" s="241"/>
      <c r="Q272" s="241"/>
      <c r="R272" s="241"/>
      <c r="S272" s="241"/>
    </row>
    <row r="273" spans="11:19" ht="15" customHeight="1" x14ac:dyDescent="0.3">
      <c r="K273" s="230" t="s">
        <v>3357</v>
      </c>
      <c r="L273" s="231" t="s">
        <v>3358</v>
      </c>
      <c r="M273" s="232">
        <f t="shared" si="84"/>
        <v>13715</v>
      </c>
      <c r="N273" s="232">
        <f>SUM(N276:N279)</f>
        <v>4215</v>
      </c>
      <c r="O273" s="232">
        <f>SUM(O276:O278)</f>
        <v>0</v>
      </c>
      <c r="P273" s="232">
        <f>SUM(P276:P278)</f>
        <v>6500</v>
      </c>
      <c r="Q273" s="232">
        <f>SUM(Q276:Q278)</f>
        <v>0</v>
      </c>
      <c r="R273" s="232">
        <f>SUM(R276:R278)</f>
        <v>2500</v>
      </c>
      <c r="S273" s="232">
        <f>SUM(S276:S278)</f>
        <v>500</v>
      </c>
    </row>
    <row r="274" spans="11:19" ht="15" hidden="1" customHeight="1" x14ac:dyDescent="0.3">
      <c r="K274" s="219"/>
      <c r="L274" s="228"/>
      <c r="M274" s="236">
        <f t="shared" si="84"/>
        <v>4214.9428750000006</v>
      </c>
      <c r="N274" s="221">
        <v>4214.9428750000006</v>
      </c>
      <c r="O274" s="221"/>
      <c r="P274" s="221"/>
      <c r="Q274" s="221"/>
      <c r="R274" s="221"/>
      <c r="S274" s="221"/>
    </row>
    <row r="275" spans="11:19" ht="15" hidden="1" customHeight="1" x14ac:dyDescent="0.3">
      <c r="K275" s="222"/>
      <c r="L275" s="229"/>
      <c r="M275" s="237">
        <f t="shared" si="84"/>
        <v>9500.0571249999994</v>
      </c>
      <c r="N275" s="224">
        <f t="shared" ref="N275:S275" si="99">+N273-N274</f>
        <v>5.7124999999359716E-2</v>
      </c>
      <c r="O275" s="224">
        <f t="shared" si="99"/>
        <v>0</v>
      </c>
      <c r="P275" s="224">
        <f t="shared" si="99"/>
        <v>6500</v>
      </c>
      <c r="Q275" s="224">
        <f t="shared" si="99"/>
        <v>0</v>
      </c>
      <c r="R275" s="224">
        <f t="shared" si="99"/>
        <v>2500</v>
      </c>
      <c r="S275" s="224">
        <f t="shared" si="99"/>
        <v>500</v>
      </c>
    </row>
    <row r="276" spans="11:19" ht="15" customHeight="1" x14ac:dyDescent="0.3">
      <c r="K276" s="219" t="s">
        <v>3359</v>
      </c>
      <c r="L276" s="240" t="s">
        <v>3360</v>
      </c>
      <c r="M276" s="234">
        <f t="shared" si="84"/>
        <v>1430</v>
      </c>
      <c r="N276" s="241">
        <v>430</v>
      </c>
      <c r="O276" s="241"/>
      <c r="P276" s="241">
        <v>500</v>
      </c>
      <c r="Q276" s="241"/>
      <c r="R276" s="241"/>
      <c r="S276" s="241">
        <v>500</v>
      </c>
    </row>
    <row r="277" spans="11:19" ht="25.95" customHeight="1" x14ac:dyDescent="0.3">
      <c r="K277" s="219" t="s">
        <v>3361</v>
      </c>
      <c r="L277" s="240" t="s">
        <v>3362</v>
      </c>
      <c r="M277" s="234">
        <f t="shared" si="84"/>
        <v>6600</v>
      </c>
      <c r="N277" s="241">
        <v>1600</v>
      </c>
      <c r="O277" s="241"/>
      <c r="P277" s="241">
        <v>5000</v>
      </c>
      <c r="Q277" s="241"/>
      <c r="R277" s="241"/>
      <c r="S277" s="241"/>
    </row>
    <row r="278" spans="11:19" ht="15" customHeight="1" x14ac:dyDescent="0.3">
      <c r="K278" s="219" t="s">
        <v>3363</v>
      </c>
      <c r="L278" s="240" t="s">
        <v>3364</v>
      </c>
      <c r="M278" s="234">
        <f t="shared" si="84"/>
        <v>5200</v>
      </c>
      <c r="N278" s="241">
        <v>1700</v>
      </c>
      <c r="O278" s="241"/>
      <c r="P278" s="241">
        <v>1000</v>
      </c>
      <c r="Q278" s="241"/>
      <c r="R278" s="241">
        <v>2500</v>
      </c>
      <c r="S278" s="241"/>
    </row>
    <row r="279" spans="11:19" ht="15" customHeight="1" x14ac:dyDescent="0.3">
      <c r="K279" s="219" t="s">
        <v>3365</v>
      </c>
      <c r="L279" s="240" t="s">
        <v>3366</v>
      </c>
      <c r="M279" s="234">
        <f t="shared" si="84"/>
        <v>485</v>
      </c>
      <c r="N279" s="241">
        <v>485</v>
      </c>
      <c r="O279" s="241"/>
      <c r="P279" s="241"/>
      <c r="Q279" s="241"/>
      <c r="R279" s="241"/>
      <c r="S279" s="241"/>
    </row>
    <row r="280" spans="11:19" ht="15" customHeight="1" x14ac:dyDescent="0.3">
      <c r="K280" s="230" t="s">
        <v>3367</v>
      </c>
      <c r="L280" s="231" t="s">
        <v>3368</v>
      </c>
      <c r="M280" s="232">
        <f t="shared" si="84"/>
        <v>2450</v>
      </c>
      <c r="N280" s="232">
        <f t="shared" ref="N280:S280" si="100">SUM(N283:N284)</f>
        <v>2450</v>
      </c>
      <c r="O280" s="232">
        <f t="shared" si="100"/>
        <v>0</v>
      </c>
      <c r="P280" s="232">
        <f t="shared" si="100"/>
        <v>0</v>
      </c>
      <c r="Q280" s="232">
        <f t="shared" si="100"/>
        <v>0</v>
      </c>
      <c r="R280" s="232">
        <f t="shared" si="100"/>
        <v>0</v>
      </c>
      <c r="S280" s="232">
        <f t="shared" si="100"/>
        <v>0</v>
      </c>
    </row>
    <row r="281" spans="11:19" ht="15" hidden="1" customHeight="1" x14ac:dyDescent="0.3">
      <c r="K281" s="219"/>
      <c r="L281" s="228"/>
      <c r="M281" s="236">
        <f t="shared" si="84"/>
        <v>2450</v>
      </c>
      <c r="N281" s="221">
        <v>2450</v>
      </c>
      <c r="O281" s="221"/>
      <c r="P281" s="221"/>
      <c r="Q281" s="221"/>
      <c r="R281" s="221"/>
      <c r="S281" s="221"/>
    </row>
    <row r="282" spans="11:19" ht="15" hidden="1" customHeight="1" x14ac:dyDescent="0.3">
      <c r="K282" s="222"/>
      <c r="L282" s="229"/>
      <c r="M282" s="237">
        <f t="shared" si="84"/>
        <v>0</v>
      </c>
      <c r="N282" s="224">
        <f t="shared" ref="N282:S282" si="101">+N280-N281</f>
        <v>0</v>
      </c>
      <c r="O282" s="224">
        <f t="shared" si="101"/>
        <v>0</v>
      </c>
      <c r="P282" s="224">
        <f t="shared" si="101"/>
        <v>0</v>
      </c>
      <c r="Q282" s="224">
        <f t="shared" si="101"/>
        <v>0</v>
      </c>
      <c r="R282" s="224">
        <f t="shared" si="101"/>
        <v>0</v>
      </c>
      <c r="S282" s="224">
        <f t="shared" si="101"/>
        <v>0</v>
      </c>
    </row>
    <row r="283" spans="11:19" ht="15" customHeight="1" x14ac:dyDescent="0.3">
      <c r="K283" s="219" t="s">
        <v>3369</v>
      </c>
      <c r="L283" s="240" t="s">
        <v>3370</v>
      </c>
      <c r="M283" s="234">
        <f t="shared" si="84"/>
        <v>1100</v>
      </c>
      <c r="N283" s="241">
        <v>1100</v>
      </c>
      <c r="O283" s="241"/>
      <c r="P283" s="241"/>
      <c r="Q283" s="241"/>
      <c r="R283" s="241"/>
      <c r="S283" s="241"/>
    </row>
    <row r="284" spans="11:19" ht="15" customHeight="1" x14ac:dyDescent="0.3">
      <c r="K284" s="219" t="s">
        <v>3371</v>
      </c>
      <c r="L284" s="240" t="s">
        <v>3372</v>
      </c>
      <c r="M284" s="234">
        <f t="shared" si="84"/>
        <v>1350</v>
      </c>
      <c r="N284" s="241">
        <v>1350</v>
      </c>
      <c r="O284" s="241"/>
      <c r="P284" s="241"/>
      <c r="Q284" s="241"/>
      <c r="R284" s="241"/>
      <c r="S284" s="241"/>
    </row>
    <row r="285" spans="11:19" ht="15" customHeight="1" x14ac:dyDescent="0.3">
      <c r="K285" s="230" t="s">
        <v>3373</v>
      </c>
      <c r="L285" s="231" t="s">
        <v>3374</v>
      </c>
      <c r="M285" s="232">
        <f t="shared" si="84"/>
        <v>2368</v>
      </c>
      <c r="N285" s="232">
        <f t="shared" ref="N285:S285" si="102">SUM(N288:N290)</f>
        <v>2368</v>
      </c>
      <c r="O285" s="232">
        <f t="shared" si="102"/>
        <v>0</v>
      </c>
      <c r="P285" s="232">
        <f t="shared" si="102"/>
        <v>0</v>
      </c>
      <c r="Q285" s="232">
        <f t="shared" si="102"/>
        <v>0</v>
      </c>
      <c r="R285" s="232">
        <f t="shared" si="102"/>
        <v>0</v>
      </c>
      <c r="S285" s="232">
        <f t="shared" si="102"/>
        <v>0</v>
      </c>
    </row>
    <row r="286" spans="11:19" ht="15" hidden="1" customHeight="1" x14ac:dyDescent="0.3">
      <c r="K286" s="219"/>
      <c r="L286" s="228"/>
      <c r="M286" s="236">
        <f t="shared" si="84"/>
        <v>1568.4645426450002</v>
      </c>
      <c r="N286" s="221">
        <v>1568.4645426450002</v>
      </c>
      <c r="O286" s="221"/>
      <c r="P286" s="221"/>
      <c r="Q286" s="221"/>
      <c r="R286" s="221"/>
      <c r="S286" s="221"/>
    </row>
    <row r="287" spans="11:19" ht="15" hidden="1" customHeight="1" x14ac:dyDescent="0.3">
      <c r="K287" s="222"/>
      <c r="L287" s="229"/>
      <c r="M287" s="237">
        <f t="shared" si="84"/>
        <v>799.53545735499983</v>
      </c>
      <c r="N287" s="224">
        <f t="shared" ref="N287:S287" si="103">+N285-N286</f>
        <v>799.53545735499983</v>
      </c>
      <c r="O287" s="224">
        <f t="shared" si="103"/>
        <v>0</v>
      </c>
      <c r="P287" s="224">
        <f t="shared" si="103"/>
        <v>0</v>
      </c>
      <c r="Q287" s="224">
        <f t="shared" si="103"/>
        <v>0</v>
      </c>
      <c r="R287" s="224">
        <f t="shared" si="103"/>
        <v>0</v>
      </c>
      <c r="S287" s="224">
        <f t="shared" si="103"/>
        <v>0</v>
      </c>
    </row>
    <row r="288" spans="11:19" ht="15" customHeight="1" x14ac:dyDescent="0.3">
      <c r="K288" s="219" t="s">
        <v>3375</v>
      </c>
      <c r="L288" s="240" t="s">
        <v>3376</v>
      </c>
      <c r="M288" s="234">
        <f t="shared" si="84"/>
        <v>948</v>
      </c>
      <c r="N288" s="241">
        <v>948</v>
      </c>
      <c r="O288" s="241"/>
      <c r="P288" s="241"/>
      <c r="Q288" s="241"/>
      <c r="R288" s="241"/>
      <c r="S288" s="241"/>
    </row>
    <row r="289" spans="11:19" ht="15" customHeight="1" x14ac:dyDescent="0.3">
      <c r="K289" s="219" t="s">
        <v>3377</v>
      </c>
      <c r="L289" s="240" t="s">
        <v>3378</v>
      </c>
      <c r="M289" s="234">
        <f t="shared" si="84"/>
        <v>620</v>
      </c>
      <c r="N289" s="241">
        <v>620</v>
      </c>
      <c r="O289" s="241"/>
      <c r="P289" s="241"/>
      <c r="Q289" s="241"/>
      <c r="R289" s="241"/>
      <c r="S289" s="241"/>
    </row>
    <row r="290" spans="11:19" ht="15" customHeight="1" x14ac:dyDescent="0.3">
      <c r="K290" s="219" t="s">
        <v>3379</v>
      </c>
      <c r="L290" s="240" t="s">
        <v>3380</v>
      </c>
      <c r="M290" s="234">
        <f t="shared" si="84"/>
        <v>800</v>
      </c>
      <c r="N290" s="241">
        <v>800</v>
      </c>
      <c r="O290" s="241"/>
      <c r="P290" s="241"/>
      <c r="Q290" s="241"/>
      <c r="R290" s="241"/>
      <c r="S290" s="241"/>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291"/>
  <sheetViews>
    <sheetView tabSelected="1" zoomScale="60" zoomScaleNormal="60" zoomScaleSheetLayoutView="59" workbookViewId="0">
      <pane ySplit="10" topLeftCell="A11" activePane="bottomLeft" state="frozen"/>
      <selection activeCell="B7" sqref="B7:B9"/>
      <selection pane="bottomLeft" activeCell="B7" sqref="B7:B9"/>
    </sheetView>
  </sheetViews>
  <sheetFormatPr baseColWidth="10" defaultColWidth="11.44140625" defaultRowHeight="40.200000000000003" customHeight="1" x14ac:dyDescent="0.3"/>
  <cols>
    <col min="1" max="1" width="2.6640625" style="132" customWidth="1"/>
    <col min="2" max="2" width="15.6640625" style="397" customWidth="1"/>
    <col min="3" max="3" width="15.6640625" style="398" customWidth="1"/>
    <col min="4" max="4" width="6.5546875" style="399" customWidth="1"/>
    <col min="5" max="5" width="29.5546875" style="400" customWidth="1"/>
    <col min="6" max="7" width="9.6640625" style="401" customWidth="1"/>
    <col min="8" max="11" width="9.6640625" style="402" customWidth="1"/>
    <col min="12" max="13" width="46.88671875" style="398" customWidth="1"/>
    <col min="14" max="17" width="11.6640625" style="146" customWidth="1"/>
    <col min="18" max="18" width="6.5546875" style="1" customWidth="1"/>
    <col min="19" max="19" width="12.6640625" style="133" customWidth="1"/>
    <col min="20" max="26" width="12.6640625" style="134" customWidth="1"/>
    <col min="27" max="27" width="6.5546875" style="1" customWidth="1"/>
    <col min="28" max="28" width="12.6640625" style="135" customWidth="1"/>
    <col min="29" max="29" width="12.6640625" style="277" customWidth="1"/>
    <col min="30" max="30" width="12.6640625" style="278" customWidth="1"/>
    <col min="31" max="32" width="12.6640625" style="323" customWidth="1"/>
    <col min="33" max="35" width="12.6640625" style="324" customWidth="1"/>
    <col min="36" max="36" width="6.5546875" style="1" customWidth="1"/>
    <col min="37" max="37" width="12.6640625" style="135" customWidth="1"/>
    <col min="38" max="38" width="12.6640625" style="157" customWidth="1"/>
    <col min="39" max="39" width="12.6640625" style="277" customWidth="1"/>
    <col min="40" max="41" width="12.6640625" style="157" customWidth="1"/>
    <col min="42" max="44" width="12.6640625" style="136" customWidth="1"/>
    <col min="45" max="45" width="6.5546875" style="1" customWidth="1"/>
    <col min="46" max="46" width="12.6640625" style="317" customWidth="1"/>
    <col min="47" max="50" width="12.6640625" style="157" customWidth="1"/>
    <col min="51" max="53" width="12.6640625" style="310" customWidth="1"/>
    <col min="54" max="54" width="6.5546875" style="1" customWidth="1"/>
    <col min="55" max="55" width="12.6640625" style="135" customWidth="1"/>
    <col min="56" max="59" width="12.6640625" style="157" customWidth="1"/>
    <col min="60" max="62" width="12.6640625" style="310" customWidth="1"/>
    <col min="63" max="63" width="6.6640625" style="136" customWidth="1"/>
    <col min="64" max="91" width="12.6640625" style="136" customWidth="1"/>
    <col min="92" max="16384" width="11.44140625" style="136"/>
  </cols>
  <sheetData>
    <row r="1" spans="1:71" ht="16.2" customHeight="1" x14ac:dyDescent="0.3"/>
    <row r="2" spans="1:71" s="158" customFormat="1" ht="16.2" customHeight="1" x14ac:dyDescent="0.3">
      <c r="A2" s="152"/>
      <c r="B2" s="764"/>
      <c r="C2" s="767" t="s">
        <v>0</v>
      </c>
      <c r="D2" s="767"/>
      <c r="E2" s="767"/>
      <c r="F2" s="767"/>
      <c r="G2" s="767"/>
      <c r="H2" s="767"/>
      <c r="I2" s="767"/>
      <c r="J2" s="768"/>
      <c r="K2" s="769"/>
      <c r="L2" s="403" t="s">
        <v>1</v>
      </c>
      <c r="M2" s="774" t="s">
        <v>3381</v>
      </c>
      <c r="N2" s="775"/>
      <c r="O2" s="775"/>
      <c r="P2" s="775"/>
      <c r="Q2" s="776"/>
      <c r="R2" s="760" t="s">
        <v>0</v>
      </c>
      <c r="S2" s="761"/>
      <c r="T2" s="761"/>
      <c r="U2" s="761"/>
      <c r="V2" s="761"/>
      <c r="W2" s="761"/>
      <c r="X2" s="761"/>
      <c r="Y2" s="761"/>
      <c r="Z2" s="762"/>
      <c r="AA2" s="711" t="s">
        <v>1</v>
      </c>
      <c r="AB2" s="711"/>
      <c r="AC2" s="711"/>
      <c r="AD2" s="752" t="str">
        <f>+$M2</f>
        <v>SECRETARÌA DE CULTURA</v>
      </c>
      <c r="AE2" s="752"/>
      <c r="AF2" s="752"/>
      <c r="AG2" s="752"/>
      <c r="AH2" s="752"/>
      <c r="AI2" s="752"/>
      <c r="AJ2" s="760" t="s">
        <v>0</v>
      </c>
      <c r="AK2" s="761"/>
      <c r="AL2" s="761"/>
      <c r="AM2" s="761"/>
      <c r="AN2" s="761"/>
      <c r="AO2" s="761"/>
      <c r="AP2" s="761"/>
      <c r="AQ2" s="761"/>
      <c r="AR2" s="762"/>
      <c r="AS2" s="711" t="s">
        <v>1</v>
      </c>
      <c r="AT2" s="711"/>
      <c r="AU2" s="711"/>
      <c r="AV2" s="763" t="str">
        <f>+$M2</f>
        <v>SECRETARÌA DE CULTURA</v>
      </c>
      <c r="AW2" s="763"/>
      <c r="AX2" s="763"/>
      <c r="AY2" s="763"/>
      <c r="AZ2" s="763"/>
      <c r="BA2" s="763"/>
      <c r="BB2" s="760" t="s">
        <v>0</v>
      </c>
      <c r="BC2" s="761"/>
      <c r="BD2" s="761"/>
      <c r="BE2" s="761"/>
      <c r="BF2" s="761"/>
      <c r="BG2" s="761"/>
      <c r="BH2" s="761"/>
      <c r="BI2" s="761"/>
      <c r="BJ2" s="762"/>
      <c r="BK2" s="711" t="s">
        <v>1</v>
      </c>
      <c r="BL2" s="711"/>
      <c r="BM2" s="711"/>
      <c r="BN2" s="752" t="str">
        <f>+$M2</f>
        <v>SECRETARÌA DE CULTURA</v>
      </c>
      <c r="BO2" s="752"/>
      <c r="BP2" s="752"/>
      <c r="BQ2" s="752"/>
      <c r="BR2" s="752"/>
      <c r="BS2" s="752"/>
    </row>
    <row r="3" spans="1:71" s="158" customFormat="1" ht="16.2" customHeight="1" x14ac:dyDescent="0.3">
      <c r="A3" s="152"/>
      <c r="B3" s="765"/>
      <c r="C3" s="713" t="s">
        <v>3851</v>
      </c>
      <c r="D3" s="713"/>
      <c r="E3" s="713"/>
      <c r="F3" s="713"/>
      <c r="G3" s="713"/>
      <c r="H3" s="713"/>
      <c r="I3" s="713"/>
      <c r="J3" s="770"/>
      <c r="K3" s="771"/>
      <c r="L3" s="403" t="s">
        <v>2</v>
      </c>
      <c r="M3" s="753"/>
      <c r="N3" s="754"/>
      <c r="O3" s="754"/>
      <c r="P3" s="754"/>
      <c r="Q3" s="755"/>
      <c r="R3" s="756" t="s">
        <v>1987</v>
      </c>
      <c r="S3" s="757"/>
      <c r="T3" s="757"/>
      <c r="U3" s="757"/>
      <c r="V3" s="757"/>
      <c r="W3" s="757"/>
      <c r="X3" s="757"/>
      <c r="Y3" s="757"/>
      <c r="Z3" s="758"/>
      <c r="AA3" s="711" t="s">
        <v>2</v>
      </c>
      <c r="AB3" s="711"/>
      <c r="AC3" s="711"/>
      <c r="AD3" s="712">
        <f>+$M3</f>
        <v>0</v>
      </c>
      <c r="AE3" s="712"/>
      <c r="AF3" s="712"/>
      <c r="AG3" s="712"/>
      <c r="AH3" s="712"/>
      <c r="AI3" s="712"/>
      <c r="AJ3" s="756" t="s">
        <v>1987</v>
      </c>
      <c r="AK3" s="757"/>
      <c r="AL3" s="757"/>
      <c r="AM3" s="757"/>
      <c r="AN3" s="757"/>
      <c r="AO3" s="757"/>
      <c r="AP3" s="757"/>
      <c r="AQ3" s="757"/>
      <c r="AR3" s="758"/>
      <c r="AS3" s="711" t="s">
        <v>2</v>
      </c>
      <c r="AT3" s="711"/>
      <c r="AU3" s="711"/>
      <c r="AV3" s="759">
        <f>+$M3</f>
        <v>0</v>
      </c>
      <c r="AW3" s="759"/>
      <c r="AX3" s="759"/>
      <c r="AY3" s="759"/>
      <c r="AZ3" s="759"/>
      <c r="BA3" s="759"/>
      <c r="BB3" s="756" t="s">
        <v>1987</v>
      </c>
      <c r="BC3" s="757"/>
      <c r="BD3" s="757"/>
      <c r="BE3" s="757"/>
      <c r="BF3" s="757"/>
      <c r="BG3" s="757"/>
      <c r="BH3" s="757"/>
      <c r="BI3" s="757"/>
      <c r="BJ3" s="758"/>
      <c r="BK3" s="711" t="s">
        <v>2</v>
      </c>
      <c r="BL3" s="711"/>
      <c r="BM3" s="711"/>
      <c r="BN3" s="712">
        <f>+$M3</f>
        <v>0</v>
      </c>
      <c r="BO3" s="712"/>
      <c r="BP3" s="712"/>
      <c r="BQ3" s="712"/>
      <c r="BR3" s="712"/>
      <c r="BS3" s="712"/>
    </row>
    <row r="4" spans="1:71" s="158" customFormat="1" ht="16.2" customHeight="1" x14ac:dyDescent="0.3">
      <c r="A4" s="152"/>
      <c r="B4" s="765"/>
      <c r="C4" s="713" t="s">
        <v>3850</v>
      </c>
      <c r="D4" s="713"/>
      <c r="E4" s="713"/>
      <c r="F4" s="713"/>
      <c r="G4" s="713"/>
      <c r="H4" s="713"/>
      <c r="I4" s="713"/>
      <c r="J4" s="770"/>
      <c r="K4" s="771"/>
      <c r="L4" s="403" t="s">
        <v>1998</v>
      </c>
      <c r="M4" s="715" t="s">
        <v>20</v>
      </c>
      <c r="N4" s="716"/>
      <c r="O4" s="716"/>
      <c r="P4" s="716"/>
      <c r="Q4" s="717"/>
      <c r="R4" s="718" t="s">
        <v>3850</v>
      </c>
      <c r="S4" s="719"/>
      <c r="T4" s="719"/>
      <c r="U4" s="719"/>
      <c r="V4" s="719"/>
      <c r="W4" s="719"/>
      <c r="X4" s="719"/>
      <c r="Y4" s="719"/>
      <c r="Z4" s="720"/>
      <c r="AA4" s="711" t="s">
        <v>1986</v>
      </c>
      <c r="AB4" s="711"/>
      <c r="AC4" s="711"/>
      <c r="AD4" s="724" t="str">
        <f>+$M4</f>
        <v>1. Bienestar Social</v>
      </c>
      <c r="AE4" s="724"/>
      <c r="AF4" s="724"/>
      <c r="AG4" s="724"/>
      <c r="AH4" s="724"/>
      <c r="AI4" s="724"/>
      <c r="AJ4" s="718" t="s">
        <v>3850</v>
      </c>
      <c r="AK4" s="719"/>
      <c r="AL4" s="719"/>
      <c r="AM4" s="719"/>
      <c r="AN4" s="719"/>
      <c r="AO4" s="719"/>
      <c r="AP4" s="719"/>
      <c r="AQ4" s="719"/>
      <c r="AR4" s="720"/>
      <c r="AS4" s="711" t="s">
        <v>1986</v>
      </c>
      <c r="AT4" s="711"/>
      <c r="AU4" s="711"/>
      <c r="AV4" s="725" t="str">
        <f>+$M4</f>
        <v>1. Bienestar Social</v>
      </c>
      <c r="AW4" s="725"/>
      <c r="AX4" s="725"/>
      <c r="AY4" s="725"/>
      <c r="AZ4" s="725"/>
      <c r="BA4" s="725"/>
      <c r="BB4" s="718" t="s">
        <v>3850</v>
      </c>
      <c r="BC4" s="719"/>
      <c r="BD4" s="719"/>
      <c r="BE4" s="719"/>
      <c r="BF4" s="719"/>
      <c r="BG4" s="719"/>
      <c r="BH4" s="719"/>
      <c r="BI4" s="719"/>
      <c r="BJ4" s="720"/>
      <c r="BK4" s="711" t="s">
        <v>1986</v>
      </c>
      <c r="BL4" s="711"/>
      <c r="BM4" s="711"/>
      <c r="BN4" s="724" t="str">
        <f>+$M4</f>
        <v>1. Bienestar Social</v>
      </c>
      <c r="BO4" s="724"/>
      <c r="BP4" s="724"/>
      <c r="BQ4" s="724"/>
      <c r="BR4" s="724"/>
      <c r="BS4" s="724"/>
    </row>
    <row r="5" spans="1:71" s="158" customFormat="1" ht="16.2" customHeight="1" x14ac:dyDescent="0.3">
      <c r="A5" s="152"/>
      <c r="B5" s="766"/>
      <c r="C5" s="714"/>
      <c r="D5" s="714"/>
      <c r="E5" s="714"/>
      <c r="F5" s="714"/>
      <c r="G5" s="714"/>
      <c r="H5" s="714"/>
      <c r="I5" s="714"/>
      <c r="J5" s="772"/>
      <c r="K5" s="773"/>
      <c r="L5" s="403" t="s">
        <v>1999</v>
      </c>
      <c r="M5" s="777" t="s">
        <v>334</v>
      </c>
      <c r="N5" s="778"/>
      <c r="O5" s="778"/>
      <c r="P5" s="778"/>
      <c r="Q5" s="779"/>
      <c r="R5" s="721"/>
      <c r="S5" s="722"/>
      <c r="T5" s="722"/>
      <c r="U5" s="722"/>
      <c r="V5" s="722"/>
      <c r="W5" s="722"/>
      <c r="X5" s="722"/>
      <c r="Y5" s="722"/>
      <c r="Z5" s="723"/>
      <c r="AA5" s="711" t="s">
        <v>1988</v>
      </c>
      <c r="AB5" s="711"/>
      <c r="AC5" s="711"/>
      <c r="AD5" s="780" t="str">
        <f>+$M5</f>
        <v>1.4 Más Oportunidades para la Cultura</v>
      </c>
      <c r="AE5" s="780"/>
      <c r="AF5" s="780"/>
      <c r="AG5" s="780"/>
      <c r="AH5" s="780"/>
      <c r="AI5" s="780"/>
      <c r="AJ5" s="721"/>
      <c r="AK5" s="722"/>
      <c r="AL5" s="722"/>
      <c r="AM5" s="722"/>
      <c r="AN5" s="722"/>
      <c r="AO5" s="722"/>
      <c r="AP5" s="722"/>
      <c r="AQ5" s="722"/>
      <c r="AR5" s="723"/>
      <c r="AS5" s="711" t="s">
        <v>1988</v>
      </c>
      <c r="AT5" s="711"/>
      <c r="AU5" s="711"/>
      <c r="AV5" s="781" t="str">
        <f>+$M5</f>
        <v>1.4 Más Oportunidades para la Cultura</v>
      </c>
      <c r="AW5" s="781"/>
      <c r="AX5" s="781"/>
      <c r="AY5" s="781"/>
      <c r="AZ5" s="781"/>
      <c r="BA5" s="781"/>
      <c r="BB5" s="721"/>
      <c r="BC5" s="722"/>
      <c r="BD5" s="722"/>
      <c r="BE5" s="722"/>
      <c r="BF5" s="722"/>
      <c r="BG5" s="722"/>
      <c r="BH5" s="722"/>
      <c r="BI5" s="722"/>
      <c r="BJ5" s="723"/>
      <c r="BK5" s="711" t="s">
        <v>1988</v>
      </c>
      <c r="BL5" s="711"/>
      <c r="BM5" s="711"/>
      <c r="BN5" s="780" t="str">
        <f>+$M5</f>
        <v>1.4 Más Oportunidades para la Cultura</v>
      </c>
      <c r="BO5" s="780"/>
      <c r="BP5" s="780"/>
      <c r="BQ5" s="780"/>
      <c r="BR5" s="780"/>
      <c r="BS5" s="780"/>
    </row>
    <row r="6" spans="1:71" ht="16.2" customHeight="1" thickBot="1" x14ac:dyDescent="0.35">
      <c r="B6" s="404"/>
      <c r="C6" s="404"/>
      <c r="D6" s="405"/>
      <c r="E6" s="406"/>
      <c r="F6" s="407"/>
      <c r="G6" s="407"/>
      <c r="H6" s="407"/>
      <c r="I6" s="407"/>
      <c r="J6" s="407"/>
      <c r="K6" s="407"/>
      <c r="L6" s="408"/>
      <c r="M6" s="408"/>
      <c r="N6" s="159"/>
      <c r="O6" s="159"/>
      <c r="P6" s="159"/>
      <c r="Q6" s="134"/>
      <c r="R6" s="134"/>
      <c r="S6" s="136"/>
      <c r="AA6" s="134"/>
      <c r="AJ6" s="134"/>
      <c r="AS6" s="134"/>
      <c r="BB6" s="134"/>
    </row>
    <row r="7" spans="1:71" ht="16.2" customHeight="1" thickBot="1" x14ac:dyDescent="0.35">
      <c r="A7" s="136"/>
      <c r="B7" s="666" t="s">
        <v>3</v>
      </c>
      <c r="C7" s="666" t="s">
        <v>1990</v>
      </c>
      <c r="D7" s="667" t="s">
        <v>1991</v>
      </c>
      <c r="E7" s="668" t="s">
        <v>2007</v>
      </c>
      <c r="F7" s="669" t="s">
        <v>3852</v>
      </c>
      <c r="G7" s="672" t="s">
        <v>1973</v>
      </c>
      <c r="H7" s="737" t="s">
        <v>1977</v>
      </c>
      <c r="I7" s="740" t="s">
        <v>1978</v>
      </c>
      <c r="J7" s="743" t="s">
        <v>1979</v>
      </c>
      <c r="K7" s="746" t="s">
        <v>1980</v>
      </c>
      <c r="L7" s="749" t="s">
        <v>4</v>
      </c>
      <c r="M7" s="749" t="s">
        <v>5</v>
      </c>
      <c r="N7" s="726" t="s">
        <v>6</v>
      </c>
      <c r="O7" s="727"/>
      <c r="P7" s="726" t="s">
        <v>7</v>
      </c>
      <c r="Q7" s="727"/>
      <c r="R7" s="675" t="s">
        <v>1991</v>
      </c>
      <c r="S7" s="728" t="s">
        <v>1993</v>
      </c>
      <c r="T7" s="731" t="s">
        <v>1981</v>
      </c>
      <c r="U7" s="732"/>
      <c r="V7" s="732"/>
      <c r="W7" s="732"/>
      <c r="X7" s="732"/>
      <c r="Y7" s="732"/>
      <c r="Z7" s="733"/>
      <c r="AA7" s="734" t="s">
        <v>1991</v>
      </c>
      <c r="AB7" s="695" t="s">
        <v>1994</v>
      </c>
      <c r="AC7" s="698" t="s">
        <v>1982</v>
      </c>
      <c r="AD7" s="699"/>
      <c r="AE7" s="699"/>
      <c r="AF7" s="699"/>
      <c r="AG7" s="699"/>
      <c r="AH7" s="699"/>
      <c r="AI7" s="700"/>
      <c r="AJ7" s="675" t="s">
        <v>1991</v>
      </c>
      <c r="AK7" s="701" t="s">
        <v>1995</v>
      </c>
      <c r="AL7" s="704" t="s">
        <v>1983</v>
      </c>
      <c r="AM7" s="705"/>
      <c r="AN7" s="705"/>
      <c r="AO7" s="705"/>
      <c r="AP7" s="705"/>
      <c r="AQ7" s="705"/>
      <c r="AR7" s="706"/>
      <c r="AS7" s="675" t="s">
        <v>1991</v>
      </c>
      <c r="AT7" s="660" t="s">
        <v>1996</v>
      </c>
      <c r="AU7" s="663" t="s">
        <v>1984</v>
      </c>
      <c r="AV7" s="664"/>
      <c r="AW7" s="664"/>
      <c r="AX7" s="664"/>
      <c r="AY7" s="664"/>
      <c r="AZ7" s="664"/>
      <c r="BA7" s="665"/>
      <c r="BB7" s="675" t="s">
        <v>1991</v>
      </c>
      <c r="BC7" s="676" t="s">
        <v>1997</v>
      </c>
      <c r="BD7" s="678" t="s">
        <v>1985</v>
      </c>
      <c r="BE7" s="679"/>
      <c r="BF7" s="679"/>
      <c r="BG7" s="679"/>
      <c r="BH7" s="679"/>
      <c r="BI7" s="679"/>
      <c r="BJ7" s="680"/>
      <c r="BK7" s="681" t="s">
        <v>1992</v>
      </c>
      <c r="BL7" s="682"/>
      <c r="BM7" s="682"/>
      <c r="BN7" s="682"/>
      <c r="BO7" s="682"/>
      <c r="BP7" s="682"/>
      <c r="BQ7" s="682"/>
      <c r="BR7" s="682"/>
      <c r="BS7" s="683"/>
    </row>
    <row r="8" spans="1:71" ht="16.2" customHeight="1" x14ac:dyDescent="0.3">
      <c r="A8" s="136"/>
      <c r="B8" s="666"/>
      <c r="C8" s="666"/>
      <c r="D8" s="667"/>
      <c r="E8" s="668"/>
      <c r="F8" s="670"/>
      <c r="G8" s="673"/>
      <c r="H8" s="738"/>
      <c r="I8" s="741"/>
      <c r="J8" s="744"/>
      <c r="K8" s="747"/>
      <c r="L8" s="750"/>
      <c r="M8" s="750"/>
      <c r="N8" s="147" t="s">
        <v>12</v>
      </c>
      <c r="O8" s="147" t="s">
        <v>13</v>
      </c>
      <c r="P8" s="147" t="s">
        <v>12</v>
      </c>
      <c r="Q8" s="147" t="s">
        <v>13</v>
      </c>
      <c r="R8" s="675"/>
      <c r="S8" s="729"/>
      <c r="T8" s="735" t="s">
        <v>8</v>
      </c>
      <c r="U8" s="654" t="s">
        <v>9</v>
      </c>
      <c r="V8" s="654"/>
      <c r="W8" s="654"/>
      <c r="X8" s="654"/>
      <c r="Y8" s="655" t="s">
        <v>1974</v>
      </c>
      <c r="Z8" s="657" t="s">
        <v>10</v>
      </c>
      <c r="AA8" s="675"/>
      <c r="AB8" s="696"/>
      <c r="AC8" s="652" t="s">
        <v>11</v>
      </c>
      <c r="AD8" s="654" t="s">
        <v>9</v>
      </c>
      <c r="AE8" s="654"/>
      <c r="AF8" s="654"/>
      <c r="AG8" s="654"/>
      <c r="AH8" s="707" t="s">
        <v>1974</v>
      </c>
      <c r="AI8" s="709" t="s">
        <v>10</v>
      </c>
      <c r="AJ8" s="675"/>
      <c r="AK8" s="702"/>
      <c r="AL8" s="652" t="s">
        <v>11</v>
      </c>
      <c r="AM8" s="654" t="s">
        <v>9</v>
      </c>
      <c r="AN8" s="654"/>
      <c r="AO8" s="654"/>
      <c r="AP8" s="654"/>
      <c r="AQ8" s="655" t="s">
        <v>1974</v>
      </c>
      <c r="AR8" s="657" t="s">
        <v>10</v>
      </c>
      <c r="AS8" s="675"/>
      <c r="AT8" s="661"/>
      <c r="AU8" s="652" t="s">
        <v>11</v>
      </c>
      <c r="AV8" s="659" t="s">
        <v>9</v>
      </c>
      <c r="AW8" s="659"/>
      <c r="AX8" s="659"/>
      <c r="AY8" s="659"/>
      <c r="AZ8" s="690" t="s">
        <v>1974</v>
      </c>
      <c r="BA8" s="691" t="s">
        <v>10</v>
      </c>
      <c r="BB8" s="675"/>
      <c r="BC8" s="676"/>
      <c r="BD8" s="693" t="s">
        <v>11</v>
      </c>
      <c r="BE8" s="659" t="s">
        <v>9</v>
      </c>
      <c r="BF8" s="659"/>
      <c r="BG8" s="659"/>
      <c r="BH8" s="659"/>
      <c r="BI8" s="648" t="s">
        <v>1974</v>
      </c>
      <c r="BJ8" s="650" t="s">
        <v>10</v>
      </c>
      <c r="BK8" s="684"/>
      <c r="BL8" s="685"/>
      <c r="BM8" s="685"/>
      <c r="BN8" s="685"/>
      <c r="BO8" s="685"/>
      <c r="BP8" s="685"/>
      <c r="BQ8" s="685"/>
      <c r="BR8" s="685"/>
      <c r="BS8" s="686"/>
    </row>
    <row r="9" spans="1:71" ht="16.2" customHeight="1" x14ac:dyDescent="0.3">
      <c r="A9" s="136"/>
      <c r="B9" s="666"/>
      <c r="C9" s="666"/>
      <c r="D9" s="667"/>
      <c r="E9" s="668"/>
      <c r="F9" s="671"/>
      <c r="G9" s="674"/>
      <c r="H9" s="739"/>
      <c r="I9" s="742"/>
      <c r="J9" s="745"/>
      <c r="K9" s="748"/>
      <c r="L9" s="751"/>
      <c r="M9" s="751"/>
      <c r="N9" s="148" t="s">
        <v>1989</v>
      </c>
      <c r="O9" s="148" t="s">
        <v>1989</v>
      </c>
      <c r="P9" s="148" t="s">
        <v>1989</v>
      </c>
      <c r="Q9" s="148" t="s">
        <v>1989</v>
      </c>
      <c r="R9" s="675"/>
      <c r="S9" s="730"/>
      <c r="T9" s="736"/>
      <c r="U9" s="2" t="s">
        <v>14</v>
      </c>
      <c r="V9" s="2" t="s">
        <v>17</v>
      </c>
      <c r="W9" s="2" t="s">
        <v>15</v>
      </c>
      <c r="X9" s="2" t="s">
        <v>16</v>
      </c>
      <c r="Y9" s="656"/>
      <c r="Z9" s="658"/>
      <c r="AA9" s="675"/>
      <c r="AB9" s="697"/>
      <c r="AC9" s="653"/>
      <c r="AD9" s="279" t="s">
        <v>14</v>
      </c>
      <c r="AE9" s="325" t="s">
        <v>17</v>
      </c>
      <c r="AF9" s="325" t="s">
        <v>15</v>
      </c>
      <c r="AG9" s="325" t="s">
        <v>16</v>
      </c>
      <c r="AH9" s="708"/>
      <c r="AI9" s="710"/>
      <c r="AJ9" s="675"/>
      <c r="AK9" s="703"/>
      <c r="AL9" s="653"/>
      <c r="AM9" s="2" t="s">
        <v>14</v>
      </c>
      <c r="AN9" s="2" t="s">
        <v>17</v>
      </c>
      <c r="AO9" s="2" t="s">
        <v>15</v>
      </c>
      <c r="AP9" s="2" t="s">
        <v>16</v>
      </c>
      <c r="AQ9" s="656"/>
      <c r="AR9" s="658"/>
      <c r="AS9" s="675"/>
      <c r="AT9" s="662"/>
      <c r="AU9" s="653"/>
      <c r="AV9" s="311" t="s">
        <v>14</v>
      </c>
      <c r="AW9" s="311" t="s">
        <v>17</v>
      </c>
      <c r="AX9" s="311" t="s">
        <v>15</v>
      </c>
      <c r="AY9" s="311" t="s">
        <v>16</v>
      </c>
      <c r="AZ9" s="649"/>
      <c r="BA9" s="692"/>
      <c r="BB9" s="675"/>
      <c r="BC9" s="677"/>
      <c r="BD9" s="694"/>
      <c r="BE9" s="311" t="s">
        <v>14</v>
      </c>
      <c r="BF9" s="311" t="s">
        <v>17</v>
      </c>
      <c r="BG9" s="311" t="s">
        <v>15</v>
      </c>
      <c r="BH9" s="311" t="s">
        <v>16</v>
      </c>
      <c r="BI9" s="649"/>
      <c r="BJ9" s="651"/>
      <c r="BK9" s="687"/>
      <c r="BL9" s="688"/>
      <c r="BM9" s="688"/>
      <c r="BN9" s="688"/>
      <c r="BO9" s="688"/>
      <c r="BP9" s="688"/>
      <c r="BQ9" s="688"/>
      <c r="BR9" s="688"/>
      <c r="BS9" s="689"/>
    </row>
    <row r="10" spans="1:71" ht="16.2" customHeight="1" thickBot="1" x14ac:dyDescent="0.35">
      <c r="B10" s="408"/>
    </row>
    <row r="11" spans="1:71" s="158" customFormat="1" ht="42.75" customHeight="1" thickTop="1" x14ac:dyDescent="0.3">
      <c r="A11" s="152"/>
      <c r="B11" s="504" t="s">
        <v>335</v>
      </c>
      <c r="C11" s="507" t="s">
        <v>338</v>
      </c>
      <c r="D11" s="516">
        <v>164</v>
      </c>
      <c r="E11" s="519" t="str">
        <f>+Metas!K190</f>
        <v>Consejos municipales de cultura asesorados</v>
      </c>
      <c r="F11" s="522">
        <v>40</v>
      </c>
      <c r="G11" s="525">
        <f>SUM(H11:K11)</f>
        <v>40</v>
      </c>
      <c r="H11" s="528">
        <v>10</v>
      </c>
      <c r="I11" s="531">
        <v>10</v>
      </c>
      <c r="J11" s="559">
        <v>10</v>
      </c>
      <c r="K11" s="562">
        <v>10</v>
      </c>
      <c r="L11" s="409" t="s">
        <v>3382</v>
      </c>
      <c r="M11" s="409" t="s">
        <v>3575</v>
      </c>
      <c r="N11" s="149">
        <v>44378</v>
      </c>
      <c r="O11" s="149">
        <v>44560</v>
      </c>
      <c r="P11" s="149"/>
      <c r="Q11" s="149"/>
      <c r="R11" s="549">
        <f>+$D11</f>
        <v>164</v>
      </c>
      <c r="S11" s="565">
        <f>+F11</f>
        <v>40</v>
      </c>
      <c r="T11" s="156">
        <f>+AC11+AL11+AU11+BD11</f>
        <v>56.04</v>
      </c>
      <c r="U11" s="156">
        <f t="shared" ref="U11" si="0">+AD11+AM11+AV11+BE11</f>
        <v>56.04</v>
      </c>
      <c r="V11" s="156">
        <f t="shared" ref="V11" si="1">+AE11+AN11+AW11+BF11</f>
        <v>0</v>
      </c>
      <c r="W11" s="156">
        <f t="shared" ref="W11" si="2">+AF11+AO11+AX11+BG11</f>
        <v>0</v>
      </c>
      <c r="X11" s="156">
        <f t="shared" ref="X11" si="3">+AG11+AP11+AY11+BH11</f>
        <v>0</v>
      </c>
      <c r="Y11" s="156">
        <f t="shared" ref="Y11" si="4">+AH11+AQ11+AZ11+BI11</f>
        <v>0</v>
      </c>
      <c r="Z11" s="156">
        <f t="shared" ref="Z11" si="5">+AI11+AR11+BA11+BJ11</f>
        <v>0</v>
      </c>
      <c r="AA11" s="549">
        <f>+$D11</f>
        <v>164</v>
      </c>
      <c r="AB11" s="630">
        <f>+H11</f>
        <v>10</v>
      </c>
      <c r="AC11" s="336">
        <f>SUM(AD11:AI11)</f>
        <v>14.01</v>
      </c>
      <c r="AD11" s="347">
        <v>14.01</v>
      </c>
      <c r="AE11" s="348"/>
      <c r="AF11" s="348"/>
      <c r="AG11" s="348"/>
      <c r="AH11" s="348"/>
      <c r="AI11" s="326"/>
      <c r="AJ11" s="549">
        <f>+$D11</f>
        <v>164</v>
      </c>
      <c r="AK11" s="643">
        <f>+I11</f>
        <v>10</v>
      </c>
      <c r="AL11" s="304">
        <f>SUM(AM11:AR11)</f>
        <v>14.01</v>
      </c>
      <c r="AM11" s="305">
        <f>AD11</f>
        <v>14.01</v>
      </c>
      <c r="AN11" s="305">
        <f t="shared" ref="AN11:AQ11" si="6">AE11</f>
        <v>0</v>
      </c>
      <c r="AO11" s="305">
        <f t="shared" si="6"/>
        <v>0</v>
      </c>
      <c r="AP11" s="305">
        <f t="shared" si="6"/>
        <v>0</v>
      </c>
      <c r="AQ11" s="305">
        <f t="shared" si="6"/>
        <v>0</v>
      </c>
      <c r="AR11" s="305">
        <f>AI11</f>
        <v>0</v>
      </c>
      <c r="AS11" s="549">
        <f>+$D11</f>
        <v>164</v>
      </c>
      <c r="AT11" s="646">
        <f>+J11</f>
        <v>10</v>
      </c>
      <c r="AU11" s="313">
        <f>SUM(AV11:BA11)</f>
        <v>14.01</v>
      </c>
      <c r="AV11" s="314">
        <f>AM11</f>
        <v>14.01</v>
      </c>
      <c r="AW11" s="314">
        <f t="shared" ref="AW11:BA11" si="7">AN11</f>
        <v>0</v>
      </c>
      <c r="AX11" s="314">
        <f t="shared" si="7"/>
        <v>0</v>
      </c>
      <c r="AY11" s="314">
        <f t="shared" si="7"/>
        <v>0</v>
      </c>
      <c r="AZ11" s="314">
        <f t="shared" si="7"/>
        <v>0</v>
      </c>
      <c r="BA11" s="314">
        <f t="shared" si="7"/>
        <v>0</v>
      </c>
      <c r="BB11" s="549">
        <f>+$D11</f>
        <v>164</v>
      </c>
      <c r="BC11" s="647">
        <f>+K11</f>
        <v>10</v>
      </c>
      <c r="BD11" s="300">
        <f>SUM(BE11:BJ11)</f>
        <v>14.01</v>
      </c>
      <c r="BE11" s="352">
        <f>AV11</f>
        <v>14.01</v>
      </c>
      <c r="BF11" s="352">
        <f t="shared" ref="BF11:BJ11" si="8">AW11</f>
        <v>0</v>
      </c>
      <c r="BG11" s="352">
        <f t="shared" si="8"/>
        <v>0</v>
      </c>
      <c r="BH11" s="352">
        <f t="shared" si="8"/>
        <v>0</v>
      </c>
      <c r="BI11" s="352">
        <f t="shared" si="8"/>
        <v>0</v>
      </c>
      <c r="BJ11" s="352">
        <f t="shared" si="8"/>
        <v>0</v>
      </c>
      <c r="BK11" s="571"/>
      <c r="BL11" s="572"/>
      <c r="BM11" s="572"/>
      <c r="BN11" s="572"/>
      <c r="BO11" s="572"/>
      <c r="BP11" s="572"/>
      <c r="BQ11" s="572"/>
      <c r="BR11" s="572"/>
      <c r="BS11" s="573"/>
    </row>
    <row r="12" spans="1:71" s="158" customFormat="1" ht="41.25" customHeight="1" x14ac:dyDescent="0.3">
      <c r="A12" s="152"/>
      <c r="B12" s="505"/>
      <c r="C12" s="508"/>
      <c r="D12" s="517"/>
      <c r="E12" s="520"/>
      <c r="F12" s="523"/>
      <c r="G12" s="526"/>
      <c r="H12" s="529"/>
      <c r="I12" s="532"/>
      <c r="J12" s="560"/>
      <c r="K12" s="563"/>
      <c r="L12" s="410" t="s">
        <v>3576</v>
      </c>
      <c r="M12" s="410" t="s">
        <v>3577</v>
      </c>
      <c r="N12" s="150">
        <v>44378</v>
      </c>
      <c r="O12" s="150">
        <v>44560</v>
      </c>
      <c r="P12" s="150"/>
      <c r="Q12" s="150"/>
      <c r="R12" s="550"/>
      <c r="S12" s="566"/>
      <c r="T12" s="156">
        <f>+AC12+AL12+AU12+BD12</f>
        <v>56.04</v>
      </c>
      <c r="U12" s="156">
        <f t="shared" ref="U12:U15" si="9">+AD12+AM12+AV12+BE12</f>
        <v>56.04</v>
      </c>
      <c r="V12" s="156">
        <f t="shared" ref="V12:V15" si="10">+AE12+AN12+AW12+BF12</f>
        <v>0</v>
      </c>
      <c r="W12" s="156">
        <f t="shared" ref="W12:W15" si="11">+AF12+AO12+AX12+BG12</f>
        <v>0</v>
      </c>
      <c r="X12" s="156">
        <f t="shared" ref="X12:X15" si="12">+AG12+AP12+AY12+BH12</f>
        <v>0</v>
      </c>
      <c r="Y12" s="156">
        <f t="shared" ref="Y12:Y15" si="13">+AH12+AQ12+AZ12+BI12</f>
        <v>0</v>
      </c>
      <c r="Z12" s="156">
        <f t="shared" ref="Z12:Z15" si="14">+AI12+AR12+BA12+BJ12</f>
        <v>0</v>
      </c>
      <c r="AA12" s="550"/>
      <c r="AB12" s="631"/>
      <c r="AC12" s="337">
        <f t="shared" ref="AC12:AC74" si="15">SUM(AD12:AI12)</f>
        <v>14.01</v>
      </c>
      <c r="AD12" s="351">
        <v>14.01</v>
      </c>
      <c r="AE12" s="298"/>
      <c r="AF12" s="298"/>
      <c r="AG12" s="298"/>
      <c r="AH12" s="298"/>
      <c r="AI12" s="327"/>
      <c r="AJ12" s="550"/>
      <c r="AK12" s="644"/>
      <c r="AL12" s="301">
        <f t="shared" ref="AL12:AL74" si="16">SUM(AM12:AR12)</f>
        <v>14.01</v>
      </c>
      <c r="AM12" s="305">
        <f t="shared" ref="AM12:AM13" si="17">AD12</f>
        <v>14.01</v>
      </c>
      <c r="AN12" s="305">
        <f t="shared" ref="AN12:AN13" si="18">AE12</f>
        <v>0</v>
      </c>
      <c r="AO12" s="305">
        <f t="shared" ref="AO12:AO13" si="19">AF12</f>
        <v>0</v>
      </c>
      <c r="AP12" s="305">
        <f t="shared" ref="AP12:AP13" si="20">AG12</f>
        <v>0</v>
      </c>
      <c r="AQ12" s="305">
        <f t="shared" ref="AQ12:AQ13" si="21">AH12</f>
        <v>0</v>
      </c>
      <c r="AR12" s="305">
        <f t="shared" ref="AR12:AR13" si="22">AI12</f>
        <v>0</v>
      </c>
      <c r="AS12" s="550"/>
      <c r="AT12" s="639"/>
      <c r="AU12" s="313">
        <f t="shared" ref="AU12:AU74" si="23">SUM(AV12:BA12)</f>
        <v>14.01</v>
      </c>
      <c r="AV12" s="314">
        <f t="shared" ref="AV12:AV70" si="24">AM12</f>
        <v>14.01</v>
      </c>
      <c r="AW12" s="314">
        <f t="shared" ref="AW12:AW74" si="25">AN12</f>
        <v>0</v>
      </c>
      <c r="AX12" s="314">
        <f t="shared" ref="AX12:AX74" si="26">AO12</f>
        <v>0</v>
      </c>
      <c r="AY12" s="314">
        <f t="shared" ref="AY12:AY74" si="27">AP12</f>
        <v>0</v>
      </c>
      <c r="AZ12" s="314">
        <f t="shared" ref="AZ12:AZ74" si="28">AQ12</f>
        <v>0</v>
      </c>
      <c r="BA12" s="314">
        <f t="shared" ref="BA12:BA70" si="29">AR12</f>
        <v>0</v>
      </c>
      <c r="BB12" s="550"/>
      <c r="BC12" s="641"/>
      <c r="BD12" s="301">
        <f t="shared" ref="BD12:BD74" si="30">SUM(BE12:BJ12)</f>
        <v>14.01</v>
      </c>
      <c r="BE12" s="354">
        <f t="shared" ref="BE12:BE75" si="31">AV12</f>
        <v>14.01</v>
      </c>
      <c r="BF12" s="354">
        <f t="shared" ref="BF12:BF75" si="32">AW12</f>
        <v>0</v>
      </c>
      <c r="BG12" s="354">
        <f t="shared" ref="BG12:BG75" si="33">AX12</f>
        <v>0</v>
      </c>
      <c r="BH12" s="354">
        <f t="shared" ref="BH12:BH75" si="34">AY12</f>
        <v>0</v>
      </c>
      <c r="BI12" s="354">
        <f t="shared" ref="BI12:BI75" si="35">AZ12</f>
        <v>0</v>
      </c>
      <c r="BJ12" s="354">
        <f t="shared" ref="BJ12:BJ75" si="36">BA12</f>
        <v>0</v>
      </c>
      <c r="BK12" s="590"/>
      <c r="BL12" s="543"/>
      <c r="BM12" s="543"/>
      <c r="BN12" s="543"/>
      <c r="BO12" s="543"/>
      <c r="BP12" s="543"/>
      <c r="BQ12" s="543"/>
      <c r="BR12" s="543"/>
      <c r="BS12" s="544"/>
    </row>
    <row r="13" spans="1:71" s="158" customFormat="1" ht="37.5" customHeight="1" x14ac:dyDescent="0.3">
      <c r="A13" s="152"/>
      <c r="B13" s="505"/>
      <c r="C13" s="508"/>
      <c r="D13" s="517"/>
      <c r="E13" s="520"/>
      <c r="F13" s="523"/>
      <c r="G13" s="526"/>
      <c r="H13" s="529"/>
      <c r="I13" s="532"/>
      <c r="J13" s="560"/>
      <c r="K13" s="563"/>
      <c r="L13" s="410" t="s">
        <v>3416</v>
      </c>
      <c r="M13" s="410" t="s">
        <v>3578</v>
      </c>
      <c r="N13" s="150">
        <v>44378</v>
      </c>
      <c r="O13" s="150">
        <v>44560</v>
      </c>
      <c r="P13" s="150"/>
      <c r="Q13" s="150"/>
      <c r="R13" s="550"/>
      <c r="S13" s="566"/>
      <c r="T13" s="156">
        <f t="shared" ref="T13:T14" si="37">+AC13+AL13+AU13+BD13</f>
        <v>56.04</v>
      </c>
      <c r="U13" s="156">
        <f t="shared" si="9"/>
        <v>56.04</v>
      </c>
      <c r="V13" s="156">
        <f t="shared" si="10"/>
        <v>0</v>
      </c>
      <c r="W13" s="156">
        <f t="shared" si="11"/>
        <v>0</v>
      </c>
      <c r="X13" s="156">
        <f t="shared" si="12"/>
        <v>0</v>
      </c>
      <c r="Y13" s="156">
        <f t="shared" si="13"/>
        <v>0</v>
      </c>
      <c r="Z13" s="156">
        <f t="shared" si="14"/>
        <v>0</v>
      </c>
      <c r="AA13" s="550"/>
      <c r="AB13" s="631"/>
      <c r="AC13" s="337">
        <f t="shared" si="15"/>
        <v>14.01</v>
      </c>
      <c r="AD13" s="349">
        <v>14.01</v>
      </c>
      <c r="AE13" s="298"/>
      <c r="AF13" s="298"/>
      <c r="AG13" s="298"/>
      <c r="AH13" s="298"/>
      <c r="AI13" s="327"/>
      <c r="AJ13" s="550"/>
      <c r="AK13" s="644"/>
      <c r="AL13" s="301">
        <f t="shared" si="16"/>
        <v>14.01</v>
      </c>
      <c r="AM13" s="305">
        <f t="shared" si="17"/>
        <v>14.01</v>
      </c>
      <c r="AN13" s="305">
        <f t="shared" si="18"/>
        <v>0</v>
      </c>
      <c r="AO13" s="305">
        <f t="shared" si="19"/>
        <v>0</v>
      </c>
      <c r="AP13" s="305">
        <f t="shared" si="20"/>
        <v>0</v>
      </c>
      <c r="AQ13" s="305">
        <f t="shared" si="21"/>
        <v>0</v>
      </c>
      <c r="AR13" s="305">
        <f t="shared" si="22"/>
        <v>0</v>
      </c>
      <c r="AS13" s="550"/>
      <c r="AT13" s="639"/>
      <c r="AU13" s="313">
        <f t="shared" si="23"/>
        <v>14.01</v>
      </c>
      <c r="AV13" s="314">
        <f t="shared" si="24"/>
        <v>14.01</v>
      </c>
      <c r="AW13" s="314">
        <f t="shared" si="25"/>
        <v>0</v>
      </c>
      <c r="AX13" s="314">
        <f t="shared" si="26"/>
        <v>0</v>
      </c>
      <c r="AY13" s="314">
        <f t="shared" si="27"/>
        <v>0</v>
      </c>
      <c r="AZ13" s="314">
        <f t="shared" si="28"/>
        <v>0</v>
      </c>
      <c r="BA13" s="314">
        <f t="shared" si="29"/>
        <v>0</v>
      </c>
      <c r="BB13" s="550"/>
      <c r="BC13" s="641"/>
      <c r="BD13" s="301">
        <f t="shared" si="30"/>
        <v>14.01</v>
      </c>
      <c r="BE13" s="314">
        <f t="shared" si="31"/>
        <v>14.01</v>
      </c>
      <c r="BF13" s="314">
        <f t="shared" si="32"/>
        <v>0</v>
      </c>
      <c r="BG13" s="314">
        <f t="shared" si="33"/>
        <v>0</v>
      </c>
      <c r="BH13" s="314">
        <f t="shared" si="34"/>
        <v>0</v>
      </c>
      <c r="BI13" s="314">
        <f t="shared" si="35"/>
        <v>0</v>
      </c>
      <c r="BJ13" s="314">
        <f t="shared" si="36"/>
        <v>0</v>
      </c>
      <c r="BK13" s="590"/>
      <c r="BL13" s="543"/>
      <c r="BM13" s="543"/>
      <c r="BN13" s="543"/>
      <c r="BO13" s="543"/>
      <c r="BP13" s="543"/>
      <c r="BQ13" s="543"/>
      <c r="BR13" s="543"/>
      <c r="BS13" s="544"/>
    </row>
    <row r="14" spans="1:71" s="158" customFormat="1" ht="40.5" customHeight="1" thickBot="1" x14ac:dyDescent="0.35">
      <c r="A14" s="152"/>
      <c r="B14" s="505"/>
      <c r="C14" s="508"/>
      <c r="D14" s="518"/>
      <c r="E14" s="521"/>
      <c r="F14" s="524"/>
      <c r="G14" s="527"/>
      <c r="H14" s="530"/>
      <c r="I14" s="533"/>
      <c r="J14" s="561"/>
      <c r="K14" s="564"/>
      <c r="L14" s="411" t="s">
        <v>3417</v>
      </c>
      <c r="M14" s="411" t="s">
        <v>3579</v>
      </c>
      <c r="N14" s="151">
        <v>44378</v>
      </c>
      <c r="O14" s="151">
        <v>44560</v>
      </c>
      <c r="P14" s="151"/>
      <c r="Q14" s="151"/>
      <c r="R14" s="551"/>
      <c r="S14" s="567"/>
      <c r="T14" s="156">
        <f t="shared" si="37"/>
        <v>56.04</v>
      </c>
      <c r="U14" s="156">
        <f t="shared" si="9"/>
        <v>56.04</v>
      </c>
      <c r="V14" s="156">
        <f t="shared" si="10"/>
        <v>0</v>
      </c>
      <c r="W14" s="156">
        <f t="shared" si="11"/>
        <v>0</v>
      </c>
      <c r="X14" s="156">
        <f t="shared" si="12"/>
        <v>0</v>
      </c>
      <c r="Y14" s="156">
        <f t="shared" si="13"/>
        <v>0</v>
      </c>
      <c r="Z14" s="156">
        <f t="shared" si="14"/>
        <v>0</v>
      </c>
      <c r="AA14" s="551"/>
      <c r="AB14" s="632"/>
      <c r="AC14" s="338">
        <f t="shared" si="15"/>
        <v>14.01</v>
      </c>
      <c r="AD14" s="349">
        <v>14.01</v>
      </c>
      <c r="AE14" s="350"/>
      <c r="AF14" s="350"/>
      <c r="AG14" s="350"/>
      <c r="AH14" s="350"/>
      <c r="AI14" s="328"/>
      <c r="AJ14" s="551"/>
      <c r="AK14" s="645"/>
      <c r="AL14" s="302">
        <f t="shared" si="16"/>
        <v>14.01</v>
      </c>
      <c r="AM14" s="363">
        <f t="shared" ref="AM14:AM77" si="38">AD14</f>
        <v>14.01</v>
      </c>
      <c r="AN14" s="363">
        <f t="shared" ref="AN14:AN77" si="39">AE14</f>
        <v>0</v>
      </c>
      <c r="AO14" s="363">
        <f t="shared" ref="AO14:AO77" si="40">AF14</f>
        <v>0</v>
      </c>
      <c r="AP14" s="363">
        <f t="shared" ref="AP14:AP77" si="41">AG14</f>
        <v>0</v>
      </c>
      <c r="AQ14" s="363">
        <f t="shared" ref="AQ14:AQ77" si="42">AH14</f>
        <v>0</v>
      </c>
      <c r="AR14" s="363">
        <f t="shared" ref="AR14:AR77" si="43">AI14</f>
        <v>0</v>
      </c>
      <c r="AS14" s="551"/>
      <c r="AT14" s="640"/>
      <c r="AU14" s="302">
        <f t="shared" si="23"/>
        <v>14.01</v>
      </c>
      <c r="AV14" s="321">
        <f t="shared" si="24"/>
        <v>14.01</v>
      </c>
      <c r="AW14" s="321">
        <f t="shared" si="25"/>
        <v>0</v>
      </c>
      <c r="AX14" s="321">
        <f t="shared" si="26"/>
        <v>0</v>
      </c>
      <c r="AY14" s="321">
        <f t="shared" si="27"/>
        <v>0</v>
      </c>
      <c r="AZ14" s="321">
        <f t="shared" si="28"/>
        <v>0</v>
      </c>
      <c r="BA14" s="321">
        <f t="shared" si="29"/>
        <v>0</v>
      </c>
      <c r="BB14" s="551"/>
      <c r="BC14" s="642"/>
      <c r="BD14" s="302">
        <f t="shared" si="30"/>
        <v>14.01</v>
      </c>
      <c r="BE14" s="353">
        <f t="shared" si="31"/>
        <v>14.01</v>
      </c>
      <c r="BF14" s="353">
        <f t="shared" si="32"/>
        <v>0</v>
      </c>
      <c r="BG14" s="353">
        <f t="shared" si="33"/>
        <v>0</v>
      </c>
      <c r="BH14" s="353">
        <f t="shared" si="34"/>
        <v>0</v>
      </c>
      <c r="BI14" s="353">
        <f t="shared" si="35"/>
        <v>0</v>
      </c>
      <c r="BJ14" s="353">
        <f t="shared" si="36"/>
        <v>0</v>
      </c>
      <c r="BK14" s="574"/>
      <c r="BL14" s="547"/>
      <c r="BM14" s="547"/>
      <c r="BN14" s="547"/>
      <c r="BO14" s="547"/>
      <c r="BP14" s="547"/>
      <c r="BQ14" s="547"/>
      <c r="BR14" s="547"/>
      <c r="BS14" s="548"/>
    </row>
    <row r="15" spans="1:71" s="158" customFormat="1" ht="45" customHeight="1" thickTop="1" x14ac:dyDescent="0.3">
      <c r="A15" s="152"/>
      <c r="B15" s="505"/>
      <c r="C15" s="508"/>
      <c r="D15" s="516">
        <v>165</v>
      </c>
      <c r="E15" s="519" t="str">
        <f>+Metas!K191</f>
        <v xml:space="preserve">Municipios con acompañamiento tecnico a los actores de los sistemas municipales de cultura </v>
      </c>
      <c r="F15" s="522">
        <v>40</v>
      </c>
      <c r="G15" s="525">
        <f>SUM(H15:K15)</f>
        <v>40</v>
      </c>
      <c r="H15" s="528">
        <v>10</v>
      </c>
      <c r="I15" s="531">
        <v>10</v>
      </c>
      <c r="J15" s="559">
        <v>10</v>
      </c>
      <c r="K15" s="562">
        <v>10</v>
      </c>
      <c r="L15" s="409" t="s">
        <v>3383</v>
      </c>
      <c r="M15" s="409" t="s">
        <v>3580</v>
      </c>
      <c r="N15" s="149">
        <v>44378</v>
      </c>
      <c r="O15" s="149">
        <v>44560</v>
      </c>
      <c r="P15" s="149"/>
      <c r="Q15" s="149"/>
      <c r="R15" s="549">
        <f>+$D15</f>
        <v>165</v>
      </c>
      <c r="S15" s="565">
        <f>+F15</f>
        <v>40</v>
      </c>
      <c r="T15" s="156">
        <f>+AC15+AL15+AU15+BD15</f>
        <v>56.04</v>
      </c>
      <c r="U15" s="156">
        <f t="shared" si="9"/>
        <v>56.04</v>
      </c>
      <c r="V15" s="156">
        <f t="shared" si="10"/>
        <v>0</v>
      </c>
      <c r="W15" s="156">
        <f t="shared" si="11"/>
        <v>0</v>
      </c>
      <c r="X15" s="156">
        <f t="shared" si="12"/>
        <v>0</v>
      </c>
      <c r="Y15" s="156">
        <f t="shared" si="13"/>
        <v>0</v>
      </c>
      <c r="Z15" s="156">
        <f t="shared" si="14"/>
        <v>0</v>
      </c>
      <c r="AA15" s="549">
        <f>+$D15</f>
        <v>165</v>
      </c>
      <c r="AB15" s="630">
        <f>+H15</f>
        <v>10</v>
      </c>
      <c r="AC15" s="336">
        <f t="shared" si="15"/>
        <v>14.01</v>
      </c>
      <c r="AD15" s="347">
        <v>14.01</v>
      </c>
      <c r="AE15" s="348"/>
      <c r="AF15" s="348"/>
      <c r="AG15" s="348"/>
      <c r="AH15" s="348"/>
      <c r="AI15" s="326"/>
      <c r="AJ15" s="549">
        <f>+$D15</f>
        <v>165</v>
      </c>
      <c r="AK15" s="643">
        <f>+I15</f>
        <v>10</v>
      </c>
      <c r="AL15" s="300">
        <f t="shared" si="16"/>
        <v>14.01</v>
      </c>
      <c r="AM15" s="364">
        <f t="shared" si="38"/>
        <v>14.01</v>
      </c>
      <c r="AN15" s="364">
        <f t="shared" si="39"/>
        <v>0</v>
      </c>
      <c r="AO15" s="364">
        <f t="shared" si="40"/>
        <v>0</v>
      </c>
      <c r="AP15" s="364">
        <f t="shared" si="41"/>
        <v>0</v>
      </c>
      <c r="AQ15" s="364">
        <f t="shared" si="42"/>
        <v>0</v>
      </c>
      <c r="AR15" s="364">
        <f t="shared" si="43"/>
        <v>0</v>
      </c>
      <c r="AS15" s="550">
        <f>+$D15</f>
        <v>165</v>
      </c>
      <c r="AT15" s="639">
        <f>+J15</f>
        <v>10</v>
      </c>
      <c r="AU15" s="357">
        <f t="shared" si="23"/>
        <v>14.01</v>
      </c>
      <c r="AV15" s="353">
        <f t="shared" si="24"/>
        <v>14.01</v>
      </c>
      <c r="AW15" s="353">
        <f t="shared" si="25"/>
        <v>0</v>
      </c>
      <c r="AX15" s="353">
        <f t="shared" si="26"/>
        <v>0</v>
      </c>
      <c r="AY15" s="353">
        <f t="shared" si="27"/>
        <v>0</v>
      </c>
      <c r="AZ15" s="353">
        <f t="shared" si="28"/>
        <v>0</v>
      </c>
      <c r="BA15" s="353">
        <f t="shared" si="29"/>
        <v>0</v>
      </c>
      <c r="BB15" s="550">
        <f>+$D15</f>
        <v>165</v>
      </c>
      <c r="BC15" s="641">
        <f>+K15</f>
        <v>10</v>
      </c>
      <c r="BD15" s="300">
        <f t="shared" si="30"/>
        <v>14.01</v>
      </c>
      <c r="BE15" s="352">
        <f t="shared" si="31"/>
        <v>14.01</v>
      </c>
      <c r="BF15" s="352">
        <f t="shared" si="32"/>
        <v>0</v>
      </c>
      <c r="BG15" s="352">
        <f t="shared" si="33"/>
        <v>0</v>
      </c>
      <c r="BH15" s="352">
        <f t="shared" si="34"/>
        <v>0</v>
      </c>
      <c r="BI15" s="352">
        <f t="shared" si="35"/>
        <v>0</v>
      </c>
      <c r="BJ15" s="352">
        <f t="shared" si="36"/>
        <v>0</v>
      </c>
      <c r="BK15" s="571"/>
      <c r="BL15" s="572"/>
      <c r="BM15" s="572"/>
      <c r="BN15" s="572"/>
      <c r="BO15" s="572"/>
      <c r="BP15" s="572"/>
      <c r="BQ15" s="572"/>
      <c r="BR15" s="572"/>
      <c r="BS15" s="573"/>
    </row>
    <row r="16" spans="1:71" s="158" customFormat="1" ht="60" x14ac:dyDescent="0.3">
      <c r="A16" s="152"/>
      <c r="B16" s="505"/>
      <c r="C16" s="508"/>
      <c r="D16" s="517"/>
      <c r="E16" s="520"/>
      <c r="F16" s="523"/>
      <c r="G16" s="526"/>
      <c r="H16" s="529"/>
      <c r="I16" s="532"/>
      <c r="J16" s="560"/>
      <c r="K16" s="563"/>
      <c r="L16" s="410" t="s">
        <v>3384</v>
      </c>
      <c r="M16" s="410" t="s">
        <v>3581</v>
      </c>
      <c r="N16" s="150">
        <v>44378</v>
      </c>
      <c r="O16" s="150">
        <v>44560</v>
      </c>
      <c r="P16" s="150"/>
      <c r="Q16" s="150"/>
      <c r="R16" s="550"/>
      <c r="S16" s="566"/>
      <c r="T16" s="156">
        <f t="shared" ref="T16:T18" si="44">+AC16+AL16+AU16+BD16</f>
        <v>56.04</v>
      </c>
      <c r="U16" s="156">
        <f t="shared" ref="U16:U19" si="45">+AD16+AM16+AV16+BE16</f>
        <v>56.04</v>
      </c>
      <c r="V16" s="156">
        <f t="shared" ref="V16:V19" si="46">+AE16+AN16+AW16+BF16</f>
        <v>0</v>
      </c>
      <c r="W16" s="156">
        <f t="shared" ref="W16:W19" si="47">+AF16+AO16+AX16+BG16</f>
        <v>0</v>
      </c>
      <c r="X16" s="156">
        <f t="shared" ref="X16:X19" si="48">+AG16+AP16+AY16+BH16</f>
        <v>0</v>
      </c>
      <c r="Y16" s="156">
        <f t="shared" ref="Y16:Y19" si="49">+AH16+AQ16+AZ16+BI16</f>
        <v>0</v>
      </c>
      <c r="Z16" s="156">
        <f t="shared" ref="Z16:Z19" si="50">+AI16+AR16+BA16+BJ16</f>
        <v>0</v>
      </c>
      <c r="AA16" s="550"/>
      <c r="AB16" s="631"/>
      <c r="AC16" s="337">
        <f t="shared" si="15"/>
        <v>14.01</v>
      </c>
      <c r="AD16" s="351">
        <v>14.01</v>
      </c>
      <c r="AE16" s="298"/>
      <c r="AF16" s="298"/>
      <c r="AG16" s="298"/>
      <c r="AH16" s="298"/>
      <c r="AI16" s="327"/>
      <c r="AJ16" s="550"/>
      <c r="AK16" s="644"/>
      <c r="AL16" s="301">
        <f t="shared" si="16"/>
        <v>14.01</v>
      </c>
      <c r="AM16" s="305">
        <f t="shared" si="38"/>
        <v>14.01</v>
      </c>
      <c r="AN16" s="305">
        <f t="shared" si="39"/>
        <v>0</v>
      </c>
      <c r="AO16" s="305">
        <f t="shared" si="40"/>
        <v>0</v>
      </c>
      <c r="AP16" s="305">
        <f t="shared" si="41"/>
        <v>0</v>
      </c>
      <c r="AQ16" s="305">
        <f t="shared" si="42"/>
        <v>0</v>
      </c>
      <c r="AR16" s="305">
        <f t="shared" si="43"/>
        <v>0</v>
      </c>
      <c r="AS16" s="550"/>
      <c r="AT16" s="639"/>
      <c r="AU16" s="313">
        <f t="shared" si="23"/>
        <v>14.01</v>
      </c>
      <c r="AV16" s="314">
        <f t="shared" si="24"/>
        <v>14.01</v>
      </c>
      <c r="AW16" s="314">
        <f t="shared" si="25"/>
        <v>0</v>
      </c>
      <c r="AX16" s="314">
        <f t="shared" si="26"/>
        <v>0</v>
      </c>
      <c r="AY16" s="314">
        <f t="shared" si="27"/>
        <v>0</v>
      </c>
      <c r="AZ16" s="314">
        <f t="shared" si="28"/>
        <v>0</v>
      </c>
      <c r="BA16" s="314">
        <f t="shared" si="29"/>
        <v>0</v>
      </c>
      <c r="BB16" s="550"/>
      <c r="BC16" s="641"/>
      <c r="BD16" s="301">
        <f t="shared" si="30"/>
        <v>14.01</v>
      </c>
      <c r="BE16" s="314">
        <f t="shared" si="31"/>
        <v>14.01</v>
      </c>
      <c r="BF16" s="314">
        <f t="shared" si="32"/>
        <v>0</v>
      </c>
      <c r="BG16" s="314">
        <f t="shared" si="33"/>
        <v>0</v>
      </c>
      <c r="BH16" s="314">
        <f t="shared" si="34"/>
        <v>0</v>
      </c>
      <c r="BI16" s="314">
        <f t="shared" si="35"/>
        <v>0</v>
      </c>
      <c r="BJ16" s="314">
        <f t="shared" si="36"/>
        <v>0</v>
      </c>
      <c r="BK16" s="590"/>
      <c r="BL16" s="543"/>
      <c r="BM16" s="543"/>
      <c r="BN16" s="543"/>
      <c r="BO16" s="543"/>
      <c r="BP16" s="543"/>
      <c r="BQ16" s="543"/>
      <c r="BR16" s="543"/>
      <c r="BS16" s="544"/>
    </row>
    <row r="17" spans="1:71" s="158" customFormat="1" ht="72" customHeight="1" x14ac:dyDescent="0.3">
      <c r="A17" s="152"/>
      <c r="B17" s="505"/>
      <c r="C17" s="508"/>
      <c r="D17" s="517"/>
      <c r="E17" s="520"/>
      <c r="F17" s="523"/>
      <c r="G17" s="526"/>
      <c r="H17" s="529"/>
      <c r="I17" s="532"/>
      <c r="J17" s="560"/>
      <c r="K17" s="563"/>
      <c r="L17" s="410" t="s">
        <v>3385</v>
      </c>
      <c r="M17" s="410" t="s">
        <v>3582</v>
      </c>
      <c r="N17" s="150">
        <v>44378</v>
      </c>
      <c r="O17" s="150">
        <v>44560</v>
      </c>
      <c r="P17" s="150"/>
      <c r="Q17" s="150"/>
      <c r="R17" s="550"/>
      <c r="S17" s="566"/>
      <c r="T17" s="156">
        <f t="shared" si="44"/>
        <v>56.04</v>
      </c>
      <c r="U17" s="156">
        <f t="shared" si="45"/>
        <v>56.04</v>
      </c>
      <c r="V17" s="156">
        <f t="shared" si="46"/>
        <v>0</v>
      </c>
      <c r="W17" s="156">
        <f t="shared" si="47"/>
        <v>0</v>
      </c>
      <c r="X17" s="156">
        <f t="shared" si="48"/>
        <v>0</v>
      </c>
      <c r="Y17" s="156">
        <f t="shared" si="49"/>
        <v>0</v>
      </c>
      <c r="Z17" s="156">
        <f t="shared" si="50"/>
        <v>0</v>
      </c>
      <c r="AA17" s="550"/>
      <c r="AB17" s="631"/>
      <c r="AC17" s="337">
        <f t="shared" si="15"/>
        <v>14.01</v>
      </c>
      <c r="AD17" s="349">
        <v>14.01</v>
      </c>
      <c r="AE17" s="298"/>
      <c r="AF17" s="298"/>
      <c r="AG17" s="298"/>
      <c r="AH17" s="298"/>
      <c r="AI17" s="327"/>
      <c r="AJ17" s="550"/>
      <c r="AK17" s="644"/>
      <c r="AL17" s="301">
        <f t="shared" si="16"/>
        <v>14.01</v>
      </c>
      <c r="AM17" s="305">
        <f t="shared" si="38"/>
        <v>14.01</v>
      </c>
      <c r="AN17" s="305">
        <f t="shared" si="39"/>
        <v>0</v>
      </c>
      <c r="AO17" s="305">
        <f t="shared" si="40"/>
        <v>0</v>
      </c>
      <c r="AP17" s="305">
        <f t="shared" si="41"/>
        <v>0</v>
      </c>
      <c r="AQ17" s="305">
        <f t="shared" si="42"/>
        <v>0</v>
      </c>
      <c r="AR17" s="305">
        <f t="shared" si="43"/>
        <v>0</v>
      </c>
      <c r="AS17" s="550"/>
      <c r="AT17" s="639"/>
      <c r="AU17" s="313">
        <f t="shared" si="23"/>
        <v>14.01</v>
      </c>
      <c r="AV17" s="314">
        <f t="shared" si="24"/>
        <v>14.01</v>
      </c>
      <c r="AW17" s="314">
        <f t="shared" si="25"/>
        <v>0</v>
      </c>
      <c r="AX17" s="314">
        <f t="shared" si="26"/>
        <v>0</v>
      </c>
      <c r="AY17" s="314">
        <f t="shared" si="27"/>
        <v>0</v>
      </c>
      <c r="AZ17" s="314">
        <f t="shared" si="28"/>
        <v>0</v>
      </c>
      <c r="BA17" s="314">
        <f t="shared" si="29"/>
        <v>0</v>
      </c>
      <c r="BB17" s="550"/>
      <c r="BC17" s="641"/>
      <c r="BD17" s="301">
        <f t="shared" si="30"/>
        <v>14.01</v>
      </c>
      <c r="BE17" s="314">
        <f t="shared" si="31"/>
        <v>14.01</v>
      </c>
      <c r="BF17" s="314">
        <f t="shared" si="32"/>
        <v>0</v>
      </c>
      <c r="BG17" s="314">
        <f t="shared" si="33"/>
        <v>0</v>
      </c>
      <c r="BH17" s="314">
        <f t="shared" si="34"/>
        <v>0</v>
      </c>
      <c r="BI17" s="314">
        <f t="shared" si="35"/>
        <v>0</v>
      </c>
      <c r="BJ17" s="314">
        <f t="shared" si="36"/>
        <v>0</v>
      </c>
      <c r="BK17" s="590"/>
      <c r="BL17" s="543"/>
      <c r="BM17" s="543"/>
      <c r="BN17" s="543"/>
      <c r="BO17" s="543"/>
      <c r="BP17" s="543"/>
      <c r="BQ17" s="543"/>
      <c r="BR17" s="543"/>
      <c r="BS17" s="544"/>
    </row>
    <row r="18" spans="1:71" s="158" customFormat="1" ht="65.25" customHeight="1" thickBot="1" x14ac:dyDescent="0.35">
      <c r="A18" s="152"/>
      <c r="B18" s="505"/>
      <c r="C18" s="508"/>
      <c r="D18" s="518"/>
      <c r="E18" s="521"/>
      <c r="F18" s="524"/>
      <c r="G18" s="527"/>
      <c r="H18" s="530"/>
      <c r="I18" s="533"/>
      <c r="J18" s="561"/>
      <c r="K18" s="564"/>
      <c r="L18" s="411" t="s">
        <v>3386</v>
      </c>
      <c r="M18" s="412" t="s">
        <v>3583</v>
      </c>
      <c r="N18" s="151">
        <v>44378</v>
      </c>
      <c r="O18" s="151">
        <v>44560</v>
      </c>
      <c r="P18" s="151"/>
      <c r="Q18" s="151"/>
      <c r="R18" s="551"/>
      <c r="S18" s="567"/>
      <c r="T18" s="156">
        <f t="shared" si="44"/>
        <v>56.04</v>
      </c>
      <c r="U18" s="156">
        <f t="shared" si="45"/>
        <v>56.04</v>
      </c>
      <c r="V18" s="156">
        <f t="shared" si="46"/>
        <v>0</v>
      </c>
      <c r="W18" s="156">
        <f t="shared" si="47"/>
        <v>0</v>
      </c>
      <c r="X18" s="156">
        <f t="shared" si="48"/>
        <v>0</v>
      </c>
      <c r="Y18" s="156">
        <f t="shared" si="49"/>
        <v>0</v>
      </c>
      <c r="Z18" s="156">
        <f t="shared" si="50"/>
        <v>0</v>
      </c>
      <c r="AA18" s="551"/>
      <c r="AB18" s="632"/>
      <c r="AC18" s="338">
        <f t="shared" si="15"/>
        <v>14.01</v>
      </c>
      <c r="AD18" s="349">
        <v>14.01</v>
      </c>
      <c r="AE18" s="350"/>
      <c r="AF18" s="350"/>
      <c r="AG18" s="350"/>
      <c r="AH18" s="350"/>
      <c r="AI18" s="328"/>
      <c r="AJ18" s="551"/>
      <c r="AK18" s="645"/>
      <c r="AL18" s="302">
        <f t="shared" si="16"/>
        <v>14.01</v>
      </c>
      <c r="AM18" s="363">
        <f t="shared" si="38"/>
        <v>14.01</v>
      </c>
      <c r="AN18" s="363">
        <f t="shared" si="39"/>
        <v>0</v>
      </c>
      <c r="AO18" s="363">
        <f t="shared" si="40"/>
        <v>0</v>
      </c>
      <c r="AP18" s="363">
        <f t="shared" si="41"/>
        <v>0</v>
      </c>
      <c r="AQ18" s="363">
        <f t="shared" si="42"/>
        <v>0</v>
      </c>
      <c r="AR18" s="363">
        <f t="shared" si="43"/>
        <v>0</v>
      </c>
      <c r="AS18" s="551"/>
      <c r="AT18" s="640"/>
      <c r="AU18" s="302">
        <f t="shared" si="23"/>
        <v>14.01</v>
      </c>
      <c r="AV18" s="321">
        <f t="shared" si="24"/>
        <v>14.01</v>
      </c>
      <c r="AW18" s="321">
        <f t="shared" si="25"/>
        <v>0</v>
      </c>
      <c r="AX18" s="321">
        <f t="shared" si="26"/>
        <v>0</v>
      </c>
      <c r="AY18" s="321">
        <f t="shared" si="27"/>
        <v>0</v>
      </c>
      <c r="AZ18" s="321">
        <f t="shared" si="28"/>
        <v>0</v>
      </c>
      <c r="BA18" s="321">
        <f t="shared" si="29"/>
        <v>0</v>
      </c>
      <c r="BB18" s="551"/>
      <c r="BC18" s="642"/>
      <c r="BD18" s="302">
        <f t="shared" si="30"/>
        <v>14.01</v>
      </c>
      <c r="BE18" s="353">
        <f t="shared" si="31"/>
        <v>14.01</v>
      </c>
      <c r="BF18" s="353">
        <f t="shared" si="32"/>
        <v>0</v>
      </c>
      <c r="BG18" s="353">
        <f t="shared" si="33"/>
        <v>0</v>
      </c>
      <c r="BH18" s="353">
        <f t="shared" si="34"/>
        <v>0</v>
      </c>
      <c r="BI18" s="353">
        <f t="shared" si="35"/>
        <v>0</v>
      </c>
      <c r="BJ18" s="353">
        <f t="shared" si="36"/>
        <v>0</v>
      </c>
      <c r="BK18" s="574"/>
      <c r="BL18" s="547"/>
      <c r="BM18" s="547"/>
      <c r="BN18" s="547"/>
      <c r="BO18" s="547"/>
      <c r="BP18" s="547"/>
      <c r="BQ18" s="547"/>
      <c r="BR18" s="547"/>
      <c r="BS18" s="548"/>
    </row>
    <row r="19" spans="1:71" s="158" customFormat="1" ht="28.5" customHeight="1" thickTop="1" x14ac:dyDescent="0.3">
      <c r="A19" s="152"/>
      <c r="B19" s="505"/>
      <c r="C19" s="508"/>
      <c r="D19" s="516">
        <v>166</v>
      </c>
      <c r="E19" s="519" t="str">
        <f>+Metas!K192</f>
        <v>Entidades culturales participando activamente en redes culturales ) casas de cultura, bibliotecas, museos y escuelas de formación anualmente</v>
      </c>
      <c r="F19" s="522">
        <v>4</v>
      </c>
      <c r="G19" s="525">
        <f>SUM(H19:K19)</f>
        <v>4</v>
      </c>
      <c r="H19" s="528">
        <v>0</v>
      </c>
      <c r="I19" s="531">
        <v>0</v>
      </c>
      <c r="J19" s="559">
        <v>2</v>
      </c>
      <c r="K19" s="562">
        <v>2</v>
      </c>
      <c r="L19" s="409" t="s">
        <v>3585</v>
      </c>
      <c r="M19" s="413" t="s">
        <v>3584</v>
      </c>
      <c r="N19" s="149">
        <v>44378</v>
      </c>
      <c r="O19" s="149">
        <v>44560</v>
      </c>
      <c r="P19" s="149"/>
      <c r="Q19" s="149"/>
      <c r="R19" s="549">
        <f>+$D19</f>
        <v>166</v>
      </c>
      <c r="S19" s="565">
        <f>+F19</f>
        <v>4</v>
      </c>
      <c r="T19" s="156">
        <f>+AC19+AL19+AU19+BD19</f>
        <v>37.36</v>
      </c>
      <c r="U19" s="156">
        <f t="shared" si="45"/>
        <v>37.36</v>
      </c>
      <c r="V19" s="156">
        <f t="shared" si="46"/>
        <v>0</v>
      </c>
      <c r="W19" s="156">
        <f t="shared" si="47"/>
        <v>0</v>
      </c>
      <c r="X19" s="156">
        <f t="shared" si="48"/>
        <v>0</v>
      </c>
      <c r="Y19" s="156">
        <f t="shared" si="49"/>
        <v>0</v>
      </c>
      <c r="Z19" s="156">
        <f t="shared" si="50"/>
        <v>0</v>
      </c>
      <c r="AA19" s="549">
        <f>+$D19</f>
        <v>166</v>
      </c>
      <c r="AB19" s="630">
        <f>+H19</f>
        <v>0</v>
      </c>
      <c r="AC19" s="336">
        <f t="shared" si="15"/>
        <v>0</v>
      </c>
      <c r="AD19" s="280"/>
      <c r="AE19" s="326"/>
      <c r="AF19" s="326"/>
      <c r="AG19" s="326"/>
      <c r="AH19" s="326"/>
      <c r="AI19" s="326"/>
      <c r="AJ19" s="549">
        <f>+$D19</f>
        <v>166</v>
      </c>
      <c r="AK19" s="643">
        <f>+I19</f>
        <v>0</v>
      </c>
      <c r="AL19" s="300">
        <f t="shared" si="16"/>
        <v>0</v>
      </c>
      <c r="AM19" s="364">
        <f t="shared" si="38"/>
        <v>0</v>
      </c>
      <c r="AN19" s="364">
        <f t="shared" si="39"/>
        <v>0</v>
      </c>
      <c r="AO19" s="364">
        <f t="shared" si="40"/>
        <v>0</v>
      </c>
      <c r="AP19" s="364">
        <f t="shared" si="41"/>
        <v>0</v>
      </c>
      <c r="AQ19" s="364">
        <f t="shared" si="42"/>
        <v>0</v>
      </c>
      <c r="AR19" s="364">
        <f t="shared" si="43"/>
        <v>0</v>
      </c>
      <c r="AS19" s="550">
        <f>+$D19</f>
        <v>166</v>
      </c>
      <c r="AT19" s="639">
        <f>+J19</f>
        <v>2</v>
      </c>
      <c r="AU19" s="357">
        <f t="shared" si="23"/>
        <v>18.68</v>
      </c>
      <c r="AV19" s="353">
        <v>18.68</v>
      </c>
      <c r="AW19" s="353">
        <f t="shared" si="25"/>
        <v>0</v>
      </c>
      <c r="AX19" s="353">
        <f t="shared" si="26"/>
        <v>0</v>
      </c>
      <c r="AY19" s="353">
        <f t="shared" si="27"/>
        <v>0</v>
      </c>
      <c r="AZ19" s="353">
        <f t="shared" si="28"/>
        <v>0</v>
      </c>
      <c r="BA19" s="353">
        <f t="shared" si="29"/>
        <v>0</v>
      </c>
      <c r="BB19" s="550">
        <f>+$D19</f>
        <v>166</v>
      </c>
      <c r="BC19" s="641">
        <f>+K19</f>
        <v>2</v>
      </c>
      <c r="BD19" s="300">
        <f t="shared" si="30"/>
        <v>18.68</v>
      </c>
      <c r="BE19" s="352">
        <f t="shared" si="31"/>
        <v>18.68</v>
      </c>
      <c r="BF19" s="352">
        <f t="shared" si="32"/>
        <v>0</v>
      </c>
      <c r="BG19" s="352">
        <f t="shared" si="33"/>
        <v>0</v>
      </c>
      <c r="BH19" s="352">
        <f t="shared" si="34"/>
        <v>0</v>
      </c>
      <c r="BI19" s="352">
        <f t="shared" si="35"/>
        <v>0</v>
      </c>
      <c r="BJ19" s="352">
        <f t="shared" si="36"/>
        <v>0</v>
      </c>
      <c r="BK19" s="571"/>
      <c r="BL19" s="572"/>
      <c r="BM19" s="572"/>
      <c r="BN19" s="572"/>
      <c r="BO19" s="572"/>
      <c r="BP19" s="572"/>
      <c r="BQ19" s="572"/>
      <c r="BR19" s="572"/>
      <c r="BS19" s="573"/>
    </row>
    <row r="20" spans="1:71" s="158" customFormat="1" ht="27.75" customHeight="1" x14ac:dyDescent="0.3">
      <c r="A20" s="152"/>
      <c r="B20" s="505"/>
      <c r="C20" s="508"/>
      <c r="D20" s="517"/>
      <c r="E20" s="520"/>
      <c r="F20" s="523"/>
      <c r="G20" s="526"/>
      <c r="H20" s="529"/>
      <c r="I20" s="532"/>
      <c r="J20" s="560"/>
      <c r="K20" s="563"/>
      <c r="L20" s="410" t="s">
        <v>3586</v>
      </c>
      <c r="M20" s="410" t="s">
        <v>3589</v>
      </c>
      <c r="N20" s="150">
        <v>44378</v>
      </c>
      <c r="O20" s="150">
        <v>44560</v>
      </c>
      <c r="P20" s="150"/>
      <c r="Q20" s="150"/>
      <c r="R20" s="550"/>
      <c r="S20" s="566"/>
      <c r="T20" s="156">
        <f t="shared" ref="T20:T83" si="51">+AC20+AL20+AU20+BD20</f>
        <v>37.36</v>
      </c>
      <c r="U20" s="156">
        <f t="shared" ref="U20:U83" si="52">+AD20+AM20+AV20+BE20</f>
        <v>37.36</v>
      </c>
      <c r="V20" s="156">
        <f t="shared" ref="V20:V83" si="53">+AE20+AN20+AW20+BF20</f>
        <v>0</v>
      </c>
      <c r="W20" s="156">
        <f t="shared" ref="W20:W83" si="54">+AF20+AO20+AX20+BG20</f>
        <v>0</v>
      </c>
      <c r="X20" s="156">
        <f t="shared" ref="X20:X83" si="55">+AG20+AP20+AY20+BH20</f>
        <v>0</v>
      </c>
      <c r="Y20" s="156">
        <f t="shared" ref="Y20:Y83" si="56">+AH20+AQ20+AZ20+BI20</f>
        <v>0</v>
      </c>
      <c r="Z20" s="156">
        <f t="shared" ref="Z20:Z83" si="57">+AI20+AR20+BA20+BJ20</f>
        <v>0</v>
      </c>
      <c r="AA20" s="550"/>
      <c r="AB20" s="631"/>
      <c r="AC20" s="337">
        <f t="shared" si="15"/>
        <v>0</v>
      </c>
      <c r="AD20" s="281"/>
      <c r="AE20" s="327"/>
      <c r="AF20" s="327"/>
      <c r="AG20" s="327"/>
      <c r="AH20" s="327"/>
      <c r="AI20" s="327"/>
      <c r="AJ20" s="550"/>
      <c r="AK20" s="644"/>
      <c r="AL20" s="301">
        <f t="shared" si="16"/>
        <v>0</v>
      </c>
      <c r="AM20" s="305">
        <f t="shared" si="38"/>
        <v>0</v>
      </c>
      <c r="AN20" s="305">
        <f t="shared" si="39"/>
        <v>0</v>
      </c>
      <c r="AO20" s="305">
        <f t="shared" si="40"/>
        <v>0</v>
      </c>
      <c r="AP20" s="305">
        <f t="shared" si="41"/>
        <v>0</v>
      </c>
      <c r="AQ20" s="305">
        <f t="shared" si="42"/>
        <v>0</v>
      </c>
      <c r="AR20" s="305">
        <f t="shared" si="43"/>
        <v>0</v>
      </c>
      <c r="AS20" s="550"/>
      <c r="AT20" s="639"/>
      <c r="AU20" s="313">
        <f t="shared" si="23"/>
        <v>18.68</v>
      </c>
      <c r="AV20" s="314">
        <v>18.68</v>
      </c>
      <c r="AW20" s="314">
        <f t="shared" si="25"/>
        <v>0</v>
      </c>
      <c r="AX20" s="314">
        <f t="shared" si="26"/>
        <v>0</v>
      </c>
      <c r="AY20" s="314">
        <f t="shared" si="27"/>
        <v>0</v>
      </c>
      <c r="AZ20" s="314">
        <f t="shared" si="28"/>
        <v>0</v>
      </c>
      <c r="BA20" s="314">
        <f t="shared" si="29"/>
        <v>0</v>
      </c>
      <c r="BB20" s="550"/>
      <c r="BC20" s="641"/>
      <c r="BD20" s="301">
        <f t="shared" si="30"/>
        <v>18.68</v>
      </c>
      <c r="BE20" s="314">
        <f t="shared" si="31"/>
        <v>18.68</v>
      </c>
      <c r="BF20" s="314">
        <f t="shared" si="32"/>
        <v>0</v>
      </c>
      <c r="BG20" s="314">
        <f t="shared" si="33"/>
        <v>0</v>
      </c>
      <c r="BH20" s="314">
        <f t="shared" si="34"/>
        <v>0</v>
      </c>
      <c r="BI20" s="314">
        <f t="shared" si="35"/>
        <v>0</v>
      </c>
      <c r="BJ20" s="314">
        <f t="shared" si="36"/>
        <v>0</v>
      </c>
      <c r="BK20" s="590"/>
      <c r="BL20" s="543"/>
      <c r="BM20" s="543"/>
      <c r="BN20" s="543"/>
      <c r="BO20" s="543"/>
      <c r="BP20" s="543"/>
      <c r="BQ20" s="543"/>
      <c r="BR20" s="543"/>
      <c r="BS20" s="544"/>
    </row>
    <row r="21" spans="1:71" s="158" customFormat="1" ht="26.25" customHeight="1" x14ac:dyDescent="0.3">
      <c r="A21" s="152"/>
      <c r="B21" s="505"/>
      <c r="C21" s="508"/>
      <c r="D21" s="517"/>
      <c r="E21" s="520"/>
      <c r="F21" s="523"/>
      <c r="G21" s="526"/>
      <c r="H21" s="529"/>
      <c r="I21" s="532"/>
      <c r="J21" s="560"/>
      <c r="K21" s="563"/>
      <c r="L21" s="410" t="s">
        <v>3587</v>
      </c>
      <c r="M21" s="410" t="s">
        <v>3590</v>
      </c>
      <c r="N21" s="150">
        <v>44378</v>
      </c>
      <c r="O21" s="150">
        <v>44560</v>
      </c>
      <c r="P21" s="150"/>
      <c r="Q21" s="150"/>
      <c r="R21" s="550"/>
      <c r="S21" s="566"/>
      <c r="T21" s="156">
        <f t="shared" si="51"/>
        <v>37.36</v>
      </c>
      <c r="U21" s="156">
        <f t="shared" si="52"/>
        <v>37.36</v>
      </c>
      <c r="V21" s="156">
        <f t="shared" si="53"/>
        <v>0</v>
      </c>
      <c r="W21" s="156">
        <f t="shared" si="54"/>
        <v>0</v>
      </c>
      <c r="X21" s="156">
        <f t="shared" si="55"/>
        <v>0</v>
      </c>
      <c r="Y21" s="156">
        <f t="shared" si="56"/>
        <v>0</v>
      </c>
      <c r="Z21" s="156">
        <f t="shared" si="57"/>
        <v>0</v>
      </c>
      <c r="AA21" s="550"/>
      <c r="AB21" s="631"/>
      <c r="AC21" s="337">
        <f t="shared" si="15"/>
        <v>0</v>
      </c>
      <c r="AD21" s="281"/>
      <c r="AE21" s="327"/>
      <c r="AF21" s="327"/>
      <c r="AG21" s="327"/>
      <c r="AH21" s="327"/>
      <c r="AI21" s="327"/>
      <c r="AJ21" s="550"/>
      <c r="AK21" s="644"/>
      <c r="AL21" s="301">
        <f t="shared" si="16"/>
        <v>0</v>
      </c>
      <c r="AM21" s="305">
        <f t="shared" si="38"/>
        <v>0</v>
      </c>
      <c r="AN21" s="305">
        <f t="shared" si="39"/>
        <v>0</v>
      </c>
      <c r="AO21" s="305">
        <f t="shared" si="40"/>
        <v>0</v>
      </c>
      <c r="AP21" s="305">
        <f t="shared" si="41"/>
        <v>0</v>
      </c>
      <c r="AQ21" s="305">
        <f t="shared" si="42"/>
        <v>0</v>
      </c>
      <c r="AR21" s="305">
        <f t="shared" si="43"/>
        <v>0</v>
      </c>
      <c r="AS21" s="550"/>
      <c r="AT21" s="639"/>
      <c r="AU21" s="313">
        <f t="shared" si="23"/>
        <v>18.68</v>
      </c>
      <c r="AV21" s="314">
        <v>18.68</v>
      </c>
      <c r="AW21" s="314">
        <f t="shared" si="25"/>
        <v>0</v>
      </c>
      <c r="AX21" s="314">
        <f t="shared" si="26"/>
        <v>0</v>
      </c>
      <c r="AY21" s="314">
        <f t="shared" si="27"/>
        <v>0</v>
      </c>
      <c r="AZ21" s="314">
        <f t="shared" si="28"/>
        <v>0</v>
      </c>
      <c r="BA21" s="314">
        <f t="shared" si="29"/>
        <v>0</v>
      </c>
      <c r="BB21" s="550"/>
      <c r="BC21" s="641"/>
      <c r="BD21" s="301">
        <f t="shared" si="30"/>
        <v>18.68</v>
      </c>
      <c r="BE21" s="314">
        <f t="shared" si="31"/>
        <v>18.68</v>
      </c>
      <c r="BF21" s="314">
        <f t="shared" si="32"/>
        <v>0</v>
      </c>
      <c r="BG21" s="314">
        <f t="shared" si="33"/>
        <v>0</v>
      </c>
      <c r="BH21" s="314">
        <f t="shared" si="34"/>
        <v>0</v>
      </c>
      <c r="BI21" s="314">
        <f t="shared" si="35"/>
        <v>0</v>
      </c>
      <c r="BJ21" s="314">
        <f t="shared" si="36"/>
        <v>0</v>
      </c>
      <c r="BK21" s="590"/>
      <c r="BL21" s="543"/>
      <c r="BM21" s="543"/>
      <c r="BN21" s="543"/>
      <c r="BO21" s="543"/>
      <c r="BP21" s="543"/>
      <c r="BQ21" s="543"/>
      <c r="BR21" s="543"/>
      <c r="BS21" s="544"/>
    </row>
    <row r="22" spans="1:71" s="158" customFormat="1" ht="29.25" customHeight="1" thickBot="1" x14ac:dyDescent="0.35">
      <c r="A22" s="152"/>
      <c r="B22" s="505"/>
      <c r="C22" s="508"/>
      <c r="D22" s="518"/>
      <c r="E22" s="521"/>
      <c r="F22" s="524"/>
      <c r="G22" s="527"/>
      <c r="H22" s="530"/>
      <c r="I22" s="533"/>
      <c r="J22" s="561"/>
      <c r="K22" s="564"/>
      <c r="L22" s="411" t="s">
        <v>3588</v>
      </c>
      <c r="M22" s="412" t="s">
        <v>3591</v>
      </c>
      <c r="N22" s="151">
        <v>44378</v>
      </c>
      <c r="O22" s="151">
        <v>44560</v>
      </c>
      <c r="P22" s="151"/>
      <c r="Q22" s="151"/>
      <c r="R22" s="551"/>
      <c r="S22" s="567"/>
      <c r="T22" s="156">
        <f t="shared" si="51"/>
        <v>37.36</v>
      </c>
      <c r="U22" s="156">
        <f t="shared" si="52"/>
        <v>37.36</v>
      </c>
      <c r="V22" s="156">
        <f t="shared" si="53"/>
        <v>0</v>
      </c>
      <c r="W22" s="156">
        <f t="shared" si="54"/>
        <v>0</v>
      </c>
      <c r="X22" s="156">
        <f t="shared" si="55"/>
        <v>0</v>
      </c>
      <c r="Y22" s="156">
        <f t="shared" si="56"/>
        <v>0</v>
      </c>
      <c r="Z22" s="156">
        <f t="shared" si="57"/>
        <v>0</v>
      </c>
      <c r="AA22" s="551"/>
      <c r="AB22" s="632"/>
      <c r="AC22" s="338">
        <f t="shared" si="15"/>
        <v>0</v>
      </c>
      <c r="AD22" s="282"/>
      <c r="AE22" s="328"/>
      <c r="AF22" s="328"/>
      <c r="AG22" s="328"/>
      <c r="AH22" s="328"/>
      <c r="AI22" s="328"/>
      <c r="AJ22" s="551"/>
      <c r="AK22" s="645"/>
      <c r="AL22" s="302">
        <f t="shared" si="16"/>
        <v>0</v>
      </c>
      <c r="AM22" s="363">
        <f t="shared" si="38"/>
        <v>0</v>
      </c>
      <c r="AN22" s="363">
        <f t="shared" si="39"/>
        <v>0</v>
      </c>
      <c r="AO22" s="363">
        <f t="shared" si="40"/>
        <v>0</v>
      </c>
      <c r="AP22" s="363">
        <f t="shared" si="41"/>
        <v>0</v>
      </c>
      <c r="AQ22" s="363">
        <f t="shared" si="42"/>
        <v>0</v>
      </c>
      <c r="AR22" s="363">
        <f t="shared" si="43"/>
        <v>0</v>
      </c>
      <c r="AS22" s="551"/>
      <c r="AT22" s="640"/>
      <c r="AU22" s="302">
        <f t="shared" si="23"/>
        <v>18.68</v>
      </c>
      <c r="AV22" s="321">
        <v>18.68</v>
      </c>
      <c r="AW22" s="321">
        <f t="shared" si="25"/>
        <v>0</v>
      </c>
      <c r="AX22" s="321">
        <f t="shared" si="26"/>
        <v>0</v>
      </c>
      <c r="AY22" s="321">
        <f t="shared" si="27"/>
        <v>0</v>
      </c>
      <c r="AZ22" s="321">
        <f t="shared" si="28"/>
        <v>0</v>
      </c>
      <c r="BA22" s="321">
        <f t="shared" si="29"/>
        <v>0</v>
      </c>
      <c r="BB22" s="551"/>
      <c r="BC22" s="642"/>
      <c r="BD22" s="302">
        <f t="shared" si="30"/>
        <v>18.68</v>
      </c>
      <c r="BE22" s="353">
        <f t="shared" si="31"/>
        <v>18.68</v>
      </c>
      <c r="BF22" s="353">
        <f t="shared" si="32"/>
        <v>0</v>
      </c>
      <c r="BG22" s="353">
        <f t="shared" si="33"/>
        <v>0</v>
      </c>
      <c r="BH22" s="353">
        <f t="shared" si="34"/>
        <v>0</v>
      </c>
      <c r="BI22" s="353">
        <f t="shared" si="35"/>
        <v>0</v>
      </c>
      <c r="BJ22" s="353">
        <f t="shared" si="36"/>
        <v>0</v>
      </c>
      <c r="BK22" s="574"/>
      <c r="BL22" s="547"/>
      <c r="BM22" s="547"/>
      <c r="BN22" s="547"/>
      <c r="BO22" s="547"/>
      <c r="BP22" s="547"/>
      <c r="BQ22" s="547"/>
      <c r="BR22" s="547"/>
      <c r="BS22" s="548"/>
    </row>
    <row r="23" spans="1:71" s="158" customFormat="1" ht="45.6" thickTop="1" x14ac:dyDescent="0.3">
      <c r="A23" s="152"/>
      <c r="B23" s="505"/>
      <c r="C23" s="508"/>
      <c r="D23" s="516">
        <v>167</v>
      </c>
      <c r="E23" s="519" t="str">
        <f>+Metas!K193</f>
        <v>Implementación, seguimiento y evaluación del Plan Decenal de Cultura y de las Artes (Anualmente)</v>
      </c>
      <c r="F23" s="522">
        <v>1</v>
      </c>
      <c r="G23" s="525">
        <f>SUM(H23:K23)</f>
        <v>1</v>
      </c>
      <c r="H23" s="528"/>
      <c r="I23" s="531">
        <v>0.25</v>
      </c>
      <c r="J23" s="559">
        <v>0.25</v>
      </c>
      <c r="K23" s="562">
        <v>0.5</v>
      </c>
      <c r="L23" s="409" t="s">
        <v>3592</v>
      </c>
      <c r="M23" s="413" t="s">
        <v>3593</v>
      </c>
      <c r="N23" s="149">
        <v>44378</v>
      </c>
      <c r="O23" s="149">
        <v>44560</v>
      </c>
      <c r="P23" s="149"/>
      <c r="Q23" s="149"/>
      <c r="R23" s="549">
        <f t="shared" ref="R23" si="58">+$D23</f>
        <v>167</v>
      </c>
      <c r="S23" s="565">
        <f>+F23</f>
        <v>1</v>
      </c>
      <c r="T23" s="156">
        <f t="shared" si="51"/>
        <v>37.349999999999994</v>
      </c>
      <c r="U23" s="156">
        <f t="shared" si="52"/>
        <v>37.349999999999994</v>
      </c>
      <c r="V23" s="156">
        <f t="shared" si="53"/>
        <v>0</v>
      </c>
      <c r="W23" s="156">
        <f t="shared" si="54"/>
        <v>0</v>
      </c>
      <c r="X23" s="156">
        <f t="shared" si="55"/>
        <v>0</v>
      </c>
      <c r="Y23" s="156">
        <f t="shared" si="56"/>
        <v>0</v>
      </c>
      <c r="Z23" s="156">
        <f t="shared" si="57"/>
        <v>0</v>
      </c>
      <c r="AA23" s="549">
        <f t="shared" ref="AA23" si="59">+$D23</f>
        <v>167</v>
      </c>
      <c r="AB23" s="636">
        <f>+H23</f>
        <v>0</v>
      </c>
      <c r="AC23" s="336">
        <f t="shared" si="15"/>
        <v>0</v>
      </c>
      <c r="AD23" s="280"/>
      <c r="AE23" s="326"/>
      <c r="AF23" s="326"/>
      <c r="AG23" s="326"/>
      <c r="AH23" s="326"/>
      <c r="AI23" s="326"/>
      <c r="AJ23" s="549">
        <f t="shared" ref="AJ23" si="60">+$D23</f>
        <v>167</v>
      </c>
      <c r="AK23" s="633">
        <f>+I23</f>
        <v>0.25</v>
      </c>
      <c r="AL23" s="300">
        <f t="shared" si="16"/>
        <v>12.45</v>
      </c>
      <c r="AM23" s="377">
        <v>12.45</v>
      </c>
      <c r="AN23" s="364">
        <f t="shared" si="39"/>
        <v>0</v>
      </c>
      <c r="AO23" s="364">
        <f t="shared" si="40"/>
        <v>0</v>
      </c>
      <c r="AP23" s="364">
        <f t="shared" si="41"/>
        <v>0</v>
      </c>
      <c r="AQ23" s="364">
        <f t="shared" si="42"/>
        <v>0</v>
      </c>
      <c r="AR23" s="364">
        <f t="shared" si="43"/>
        <v>0</v>
      </c>
      <c r="AS23" s="550">
        <f t="shared" ref="AS23" si="61">+$D23</f>
        <v>167</v>
      </c>
      <c r="AT23" s="639">
        <f>+J23</f>
        <v>0.25</v>
      </c>
      <c r="AU23" s="357">
        <f t="shared" si="23"/>
        <v>12.45</v>
      </c>
      <c r="AV23" s="353">
        <f t="shared" si="24"/>
        <v>12.45</v>
      </c>
      <c r="AW23" s="353">
        <f t="shared" si="25"/>
        <v>0</v>
      </c>
      <c r="AX23" s="353">
        <f t="shared" si="26"/>
        <v>0</v>
      </c>
      <c r="AY23" s="353">
        <f t="shared" si="27"/>
        <v>0</v>
      </c>
      <c r="AZ23" s="353">
        <f t="shared" si="28"/>
        <v>0</v>
      </c>
      <c r="BA23" s="353">
        <f t="shared" si="29"/>
        <v>0</v>
      </c>
      <c r="BB23" s="550">
        <f t="shared" ref="BB23" si="62">+$D23</f>
        <v>167</v>
      </c>
      <c r="BC23" s="396">
        <f>+K23</f>
        <v>0.5</v>
      </c>
      <c r="BD23" s="300">
        <f t="shared" si="30"/>
        <v>12.45</v>
      </c>
      <c r="BE23" s="352">
        <f t="shared" si="31"/>
        <v>12.45</v>
      </c>
      <c r="BF23" s="352">
        <f t="shared" si="32"/>
        <v>0</v>
      </c>
      <c r="BG23" s="352">
        <f t="shared" si="33"/>
        <v>0</v>
      </c>
      <c r="BH23" s="352">
        <f t="shared" si="34"/>
        <v>0</v>
      </c>
      <c r="BI23" s="352">
        <f t="shared" si="35"/>
        <v>0</v>
      </c>
      <c r="BJ23" s="352">
        <f t="shared" si="36"/>
        <v>0</v>
      </c>
      <c r="BK23" s="571"/>
      <c r="BL23" s="572"/>
      <c r="BM23" s="572"/>
      <c r="BN23" s="572"/>
      <c r="BO23" s="572"/>
      <c r="BP23" s="572"/>
      <c r="BQ23" s="572"/>
      <c r="BR23" s="572"/>
      <c r="BS23" s="573"/>
    </row>
    <row r="24" spans="1:71" s="158" customFormat="1" ht="60" x14ac:dyDescent="0.3">
      <c r="A24" s="152"/>
      <c r="B24" s="505"/>
      <c r="C24" s="508"/>
      <c r="D24" s="517"/>
      <c r="E24" s="520"/>
      <c r="F24" s="523"/>
      <c r="G24" s="526"/>
      <c r="H24" s="529"/>
      <c r="I24" s="532"/>
      <c r="J24" s="560"/>
      <c r="K24" s="563"/>
      <c r="L24" s="410" t="s">
        <v>3853</v>
      </c>
      <c r="M24" s="410" t="s">
        <v>3594</v>
      </c>
      <c r="N24" s="150">
        <v>44378</v>
      </c>
      <c r="O24" s="150">
        <v>44560</v>
      </c>
      <c r="P24" s="150"/>
      <c r="Q24" s="150"/>
      <c r="R24" s="550"/>
      <c r="S24" s="566"/>
      <c r="T24" s="156">
        <f t="shared" si="51"/>
        <v>37.349999999999994</v>
      </c>
      <c r="U24" s="156">
        <f t="shared" si="52"/>
        <v>37.349999999999994</v>
      </c>
      <c r="V24" s="156">
        <f t="shared" si="53"/>
        <v>0</v>
      </c>
      <c r="W24" s="156">
        <f t="shared" si="54"/>
        <v>0</v>
      </c>
      <c r="X24" s="156">
        <f t="shared" si="55"/>
        <v>0</v>
      </c>
      <c r="Y24" s="156">
        <f t="shared" si="56"/>
        <v>0</v>
      </c>
      <c r="Z24" s="156">
        <f t="shared" si="57"/>
        <v>0</v>
      </c>
      <c r="AA24" s="550"/>
      <c r="AB24" s="637"/>
      <c r="AC24" s="337">
        <f t="shared" si="15"/>
        <v>0</v>
      </c>
      <c r="AD24" s="283"/>
      <c r="AE24" s="327"/>
      <c r="AF24" s="327"/>
      <c r="AG24" s="327"/>
      <c r="AH24" s="327"/>
      <c r="AI24" s="327"/>
      <c r="AJ24" s="550"/>
      <c r="AK24" s="634"/>
      <c r="AL24" s="301">
        <f t="shared" si="16"/>
        <v>12.45</v>
      </c>
      <c r="AM24" s="306">
        <v>12.45</v>
      </c>
      <c r="AN24" s="305">
        <f t="shared" si="39"/>
        <v>0</v>
      </c>
      <c r="AO24" s="305">
        <f t="shared" si="40"/>
        <v>0</v>
      </c>
      <c r="AP24" s="305">
        <f t="shared" si="41"/>
        <v>0</v>
      </c>
      <c r="AQ24" s="305">
        <f t="shared" si="42"/>
        <v>0</v>
      </c>
      <c r="AR24" s="305">
        <f t="shared" si="43"/>
        <v>0</v>
      </c>
      <c r="AS24" s="550"/>
      <c r="AT24" s="639"/>
      <c r="AU24" s="313">
        <f t="shared" si="23"/>
        <v>12.45</v>
      </c>
      <c r="AV24" s="314">
        <f t="shared" si="24"/>
        <v>12.45</v>
      </c>
      <c r="AW24" s="314">
        <f t="shared" si="25"/>
        <v>0</v>
      </c>
      <c r="AX24" s="314">
        <f t="shared" si="26"/>
        <v>0</v>
      </c>
      <c r="AY24" s="314">
        <f t="shared" si="27"/>
        <v>0</v>
      </c>
      <c r="AZ24" s="314">
        <f t="shared" si="28"/>
        <v>0</v>
      </c>
      <c r="BA24" s="314">
        <f t="shared" si="29"/>
        <v>0</v>
      </c>
      <c r="BB24" s="550"/>
      <c r="BC24" s="153"/>
      <c r="BD24" s="301">
        <f t="shared" si="30"/>
        <v>12.45</v>
      </c>
      <c r="BE24" s="314">
        <f t="shared" si="31"/>
        <v>12.45</v>
      </c>
      <c r="BF24" s="314">
        <f t="shared" si="32"/>
        <v>0</v>
      </c>
      <c r="BG24" s="314">
        <f t="shared" si="33"/>
        <v>0</v>
      </c>
      <c r="BH24" s="314">
        <f t="shared" si="34"/>
        <v>0</v>
      </c>
      <c r="BI24" s="314">
        <f t="shared" si="35"/>
        <v>0</v>
      </c>
      <c r="BJ24" s="314">
        <f t="shared" si="36"/>
        <v>0</v>
      </c>
      <c r="BK24" s="590"/>
      <c r="BL24" s="543"/>
      <c r="BM24" s="543"/>
      <c r="BN24" s="543"/>
      <c r="BO24" s="543"/>
      <c r="BP24" s="543"/>
      <c r="BQ24" s="543"/>
      <c r="BR24" s="543"/>
      <c r="BS24" s="544"/>
    </row>
    <row r="25" spans="1:71" s="158" customFormat="1" ht="45" x14ac:dyDescent="0.3">
      <c r="A25" s="152"/>
      <c r="B25" s="505"/>
      <c r="C25" s="508"/>
      <c r="D25" s="517"/>
      <c r="E25" s="520"/>
      <c r="F25" s="523"/>
      <c r="G25" s="526"/>
      <c r="H25" s="529"/>
      <c r="I25" s="532"/>
      <c r="J25" s="560"/>
      <c r="K25" s="563"/>
      <c r="L25" s="410" t="s">
        <v>3387</v>
      </c>
      <c r="M25" s="410" t="s">
        <v>3595</v>
      </c>
      <c r="N25" s="150">
        <v>44378</v>
      </c>
      <c r="O25" s="150">
        <v>44560</v>
      </c>
      <c r="P25" s="150"/>
      <c r="Q25" s="150"/>
      <c r="R25" s="550"/>
      <c r="S25" s="566"/>
      <c r="T25" s="156">
        <f t="shared" si="51"/>
        <v>37.349999999999994</v>
      </c>
      <c r="U25" s="156">
        <f t="shared" si="52"/>
        <v>37.349999999999994</v>
      </c>
      <c r="V25" s="156">
        <f t="shared" si="53"/>
        <v>0</v>
      </c>
      <c r="W25" s="156">
        <f t="shared" si="54"/>
        <v>0</v>
      </c>
      <c r="X25" s="156">
        <f t="shared" si="55"/>
        <v>0</v>
      </c>
      <c r="Y25" s="156">
        <f t="shared" si="56"/>
        <v>0</v>
      </c>
      <c r="Z25" s="156">
        <f t="shared" si="57"/>
        <v>0</v>
      </c>
      <c r="AA25" s="550"/>
      <c r="AB25" s="637"/>
      <c r="AC25" s="337">
        <f t="shared" si="15"/>
        <v>0</v>
      </c>
      <c r="AD25" s="283"/>
      <c r="AE25" s="327"/>
      <c r="AF25" s="327"/>
      <c r="AG25" s="327"/>
      <c r="AH25" s="327"/>
      <c r="AI25" s="327"/>
      <c r="AJ25" s="550"/>
      <c r="AK25" s="634"/>
      <c r="AL25" s="301">
        <f t="shared" si="16"/>
        <v>12.45</v>
      </c>
      <c r="AM25" s="306">
        <v>12.45</v>
      </c>
      <c r="AN25" s="305">
        <f t="shared" si="39"/>
        <v>0</v>
      </c>
      <c r="AO25" s="305">
        <f t="shared" si="40"/>
        <v>0</v>
      </c>
      <c r="AP25" s="305">
        <f t="shared" si="41"/>
        <v>0</v>
      </c>
      <c r="AQ25" s="305">
        <f t="shared" si="42"/>
        <v>0</v>
      </c>
      <c r="AR25" s="305">
        <f t="shared" si="43"/>
        <v>0</v>
      </c>
      <c r="AS25" s="550"/>
      <c r="AT25" s="639"/>
      <c r="AU25" s="313">
        <f t="shared" si="23"/>
        <v>12.45</v>
      </c>
      <c r="AV25" s="314">
        <f t="shared" si="24"/>
        <v>12.45</v>
      </c>
      <c r="AW25" s="314">
        <f t="shared" si="25"/>
        <v>0</v>
      </c>
      <c r="AX25" s="314">
        <f t="shared" si="26"/>
        <v>0</v>
      </c>
      <c r="AY25" s="314">
        <f t="shared" si="27"/>
        <v>0</v>
      </c>
      <c r="AZ25" s="314">
        <f t="shared" si="28"/>
        <v>0</v>
      </c>
      <c r="BA25" s="314">
        <f t="shared" si="29"/>
        <v>0</v>
      </c>
      <c r="BB25" s="550"/>
      <c r="BC25" s="153"/>
      <c r="BD25" s="301">
        <f t="shared" si="30"/>
        <v>12.45</v>
      </c>
      <c r="BE25" s="314">
        <f t="shared" si="31"/>
        <v>12.45</v>
      </c>
      <c r="BF25" s="314">
        <f t="shared" si="32"/>
        <v>0</v>
      </c>
      <c r="BG25" s="314">
        <f t="shared" si="33"/>
        <v>0</v>
      </c>
      <c r="BH25" s="314">
        <f t="shared" si="34"/>
        <v>0</v>
      </c>
      <c r="BI25" s="314">
        <f t="shared" si="35"/>
        <v>0</v>
      </c>
      <c r="BJ25" s="314">
        <f t="shared" si="36"/>
        <v>0</v>
      </c>
      <c r="BK25" s="590"/>
      <c r="BL25" s="543"/>
      <c r="BM25" s="543"/>
      <c r="BN25" s="543"/>
      <c r="BO25" s="543"/>
      <c r="BP25" s="543"/>
      <c r="BQ25" s="543"/>
      <c r="BR25" s="543"/>
      <c r="BS25" s="544"/>
    </row>
    <row r="26" spans="1:71" s="158" customFormat="1" ht="55.5" customHeight="1" thickBot="1" x14ac:dyDescent="0.35">
      <c r="A26" s="152"/>
      <c r="B26" s="505"/>
      <c r="C26" s="509"/>
      <c r="D26" s="518"/>
      <c r="E26" s="521"/>
      <c r="F26" s="524"/>
      <c r="G26" s="527"/>
      <c r="H26" s="530"/>
      <c r="I26" s="533"/>
      <c r="J26" s="561"/>
      <c r="K26" s="564"/>
      <c r="L26" s="411" t="s">
        <v>3596</v>
      </c>
      <c r="M26" s="411" t="s">
        <v>3597</v>
      </c>
      <c r="N26" s="151">
        <v>44378</v>
      </c>
      <c r="O26" s="151">
        <v>44560</v>
      </c>
      <c r="P26" s="151"/>
      <c r="Q26" s="151"/>
      <c r="R26" s="551"/>
      <c r="S26" s="567"/>
      <c r="T26" s="156">
        <f t="shared" si="51"/>
        <v>37.349999999999994</v>
      </c>
      <c r="U26" s="156">
        <f t="shared" si="52"/>
        <v>37.349999999999994</v>
      </c>
      <c r="V26" s="156">
        <f t="shared" si="53"/>
        <v>0</v>
      </c>
      <c r="W26" s="156">
        <f t="shared" si="54"/>
        <v>0</v>
      </c>
      <c r="X26" s="156">
        <f t="shared" si="55"/>
        <v>0</v>
      </c>
      <c r="Y26" s="156">
        <f t="shared" si="56"/>
        <v>0</v>
      </c>
      <c r="Z26" s="156">
        <f t="shared" si="57"/>
        <v>0</v>
      </c>
      <c r="AA26" s="551"/>
      <c r="AB26" s="638"/>
      <c r="AC26" s="338">
        <f t="shared" si="15"/>
        <v>0</v>
      </c>
      <c r="AD26" s="284"/>
      <c r="AE26" s="328"/>
      <c r="AF26" s="328"/>
      <c r="AG26" s="328"/>
      <c r="AH26" s="328"/>
      <c r="AI26" s="328"/>
      <c r="AJ26" s="551"/>
      <c r="AK26" s="635"/>
      <c r="AL26" s="302">
        <f t="shared" si="16"/>
        <v>12.45</v>
      </c>
      <c r="AM26" s="376">
        <v>12.45</v>
      </c>
      <c r="AN26" s="363">
        <f t="shared" si="39"/>
        <v>0</v>
      </c>
      <c r="AO26" s="363">
        <f t="shared" si="40"/>
        <v>0</v>
      </c>
      <c r="AP26" s="363">
        <f t="shared" si="41"/>
        <v>0</v>
      </c>
      <c r="AQ26" s="363">
        <f t="shared" si="42"/>
        <v>0</v>
      </c>
      <c r="AR26" s="363">
        <f t="shared" si="43"/>
        <v>0</v>
      </c>
      <c r="AS26" s="551"/>
      <c r="AT26" s="640"/>
      <c r="AU26" s="302">
        <f t="shared" si="23"/>
        <v>12.45</v>
      </c>
      <c r="AV26" s="321">
        <f t="shared" si="24"/>
        <v>12.45</v>
      </c>
      <c r="AW26" s="321">
        <f t="shared" si="25"/>
        <v>0</v>
      </c>
      <c r="AX26" s="321">
        <f t="shared" si="26"/>
        <v>0</v>
      </c>
      <c r="AY26" s="321">
        <f t="shared" si="27"/>
        <v>0</v>
      </c>
      <c r="AZ26" s="321">
        <f t="shared" si="28"/>
        <v>0</v>
      </c>
      <c r="BA26" s="321">
        <f t="shared" si="29"/>
        <v>0</v>
      </c>
      <c r="BB26" s="551"/>
      <c r="BC26" s="154"/>
      <c r="BD26" s="302">
        <f t="shared" si="30"/>
        <v>12.45</v>
      </c>
      <c r="BE26" s="353">
        <f t="shared" si="31"/>
        <v>12.45</v>
      </c>
      <c r="BF26" s="353">
        <f t="shared" si="32"/>
        <v>0</v>
      </c>
      <c r="BG26" s="353">
        <f t="shared" si="33"/>
        <v>0</v>
      </c>
      <c r="BH26" s="353">
        <f t="shared" si="34"/>
        <v>0</v>
      </c>
      <c r="BI26" s="353">
        <f t="shared" si="35"/>
        <v>0</v>
      </c>
      <c r="BJ26" s="353">
        <f t="shared" si="36"/>
        <v>0</v>
      </c>
      <c r="BK26" s="574"/>
      <c r="BL26" s="547"/>
      <c r="BM26" s="547"/>
      <c r="BN26" s="547"/>
      <c r="BO26" s="547"/>
      <c r="BP26" s="547"/>
      <c r="BQ26" s="547"/>
      <c r="BR26" s="547"/>
      <c r="BS26" s="548"/>
    </row>
    <row r="27" spans="1:71" s="158" customFormat="1" ht="30.6" thickTop="1" x14ac:dyDescent="0.3">
      <c r="A27" s="152"/>
      <c r="B27" s="505"/>
      <c r="C27" s="510" t="s">
        <v>345</v>
      </c>
      <c r="D27" s="516">
        <v>168</v>
      </c>
      <c r="E27" s="519" t="str">
        <f>+Metas!K194</f>
        <v xml:space="preserve">Módulos del sistema de información cultural (agentes, entidades, eventos,  formación y gestión) activos y en funcionamiento </v>
      </c>
      <c r="F27" s="522">
        <v>5</v>
      </c>
      <c r="G27" s="525">
        <f>SUM(H27:K27)</f>
        <v>5</v>
      </c>
      <c r="H27" s="528">
        <v>0</v>
      </c>
      <c r="I27" s="531">
        <v>1</v>
      </c>
      <c r="J27" s="559">
        <v>2</v>
      </c>
      <c r="K27" s="562">
        <v>2</v>
      </c>
      <c r="L27" s="409" t="s">
        <v>3388</v>
      </c>
      <c r="M27" s="409" t="s">
        <v>3598</v>
      </c>
      <c r="N27" s="149">
        <v>44378</v>
      </c>
      <c r="O27" s="149">
        <v>44560</v>
      </c>
      <c r="P27" s="149"/>
      <c r="Q27" s="149"/>
      <c r="R27" s="549">
        <f t="shared" ref="R27" si="63">+$D27</f>
        <v>168</v>
      </c>
      <c r="S27" s="565">
        <f t="shared" ref="S27" si="64">+F27</f>
        <v>5</v>
      </c>
      <c r="T27" s="156">
        <f t="shared" si="51"/>
        <v>16.02</v>
      </c>
      <c r="U27" s="156">
        <f t="shared" si="52"/>
        <v>16.02</v>
      </c>
      <c r="V27" s="156">
        <f t="shared" si="53"/>
        <v>0</v>
      </c>
      <c r="W27" s="156">
        <f t="shared" si="54"/>
        <v>0</v>
      </c>
      <c r="X27" s="156">
        <f t="shared" si="55"/>
        <v>0</v>
      </c>
      <c r="Y27" s="156">
        <f t="shared" si="56"/>
        <v>0</v>
      </c>
      <c r="Z27" s="156">
        <f t="shared" si="57"/>
        <v>0</v>
      </c>
      <c r="AA27" s="549">
        <f t="shared" ref="AA27" si="65">+$D27</f>
        <v>168</v>
      </c>
      <c r="AB27" s="568">
        <f>+H27</f>
        <v>0</v>
      </c>
      <c r="AC27" s="336">
        <f t="shared" si="15"/>
        <v>0</v>
      </c>
      <c r="AD27" s="280"/>
      <c r="AE27" s="329"/>
      <c r="AF27" s="329"/>
      <c r="AG27" s="329"/>
      <c r="AH27" s="329"/>
      <c r="AI27" s="329"/>
      <c r="AJ27" s="549">
        <f t="shared" ref="AJ27" si="66">+$D27</f>
        <v>168</v>
      </c>
      <c r="AK27" s="552">
        <f>+I27</f>
        <v>1</v>
      </c>
      <c r="AL27" s="300">
        <f t="shared" si="16"/>
        <v>5.34</v>
      </c>
      <c r="AM27" s="395">
        <v>5.34</v>
      </c>
      <c r="AN27" s="364">
        <f t="shared" si="39"/>
        <v>0</v>
      </c>
      <c r="AO27" s="364">
        <f t="shared" si="40"/>
        <v>0</v>
      </c>
      <c r="AP27" s="364">
        <f t="shared" si="41"/>
        <v>0</v>
      </c>
      <c r="AQ27" s="364">
        <f t="shared" si="42"/>
        <v>0</v>
      </c>
      <c r="AR27" s="364">
        <f t="shared" si="43"/>
        <v>0</v>
      </c>
      <c r="AS27" s="550">
        <f t="shared" ref="AS27" si="67">+$D27</f>
        <v>168</v>
      </c>
      <c r="AT27" s="555">
        <f>+J27</f>
        <v>2</v>
      </c>
      <c r="AU27" s="357">
        <f t="shared" si="23"/>
        <v>5.34</v>
      </c>
      <c r="AV27" s="353">
        <f t="shared" si="24"/>
        <v>5.34</v>
      </c>
      <c r="AW27" s="353">
        <f t="shared" si="25"/>
        <v>0</v>
      </c>
      <c r="AX27" s="353">
        <f t="shared" si="26"/>
        <v>0</v>
      </c>
      <c r="AY27" s="353">
        <f t="shared" si="27"/>
        <v>0</v>
      </c>
      <c r="AZ27" s="353">
        <f t="shared" si="28"/>
        <v>0</v>
      </c>
      <c r="BA27" s="353">
        <f t="shared" si="29"/>
        <v>0</v>
      </c>
      <c r="BB27" s="550">
        <f t="shared" ref="BB27" si="68">+$D27</f>
        <v>168</v>
      </c>
      <c r="BC27" s="557">
        <f>+K27</f>
        <v>2</v>
      </c>
      <c r="BD27" s="300">
        <f t="shared" si="30"/>
        <v>5.34</v>
      </c>
      <c r="BE27" s="352">
        <f t="shared" si="31"/>
        <v>5.34</v>
      </c>
      <c r="BF27" s="352">
        <f t="shared" si="32"/>
        <v>0</v>
      </c>
      <c r="BG27" s="352">
        <f t="shared" si="33"/>
        <v>0</v>
      </c>
      <c r="BH27" s="352">
        <f t="shared" si="34"/>
        <v>0</v>
      </c>
      <c r="BI27" s="352">
        <f t="shared" si="35"/>
        <v>0</v>
      </c>
      <c r="BJ27" s="352">
        <f t="shared" si="36"/>
        <v>0</v>
      </c>
      <c r="BK27" s="571"/>
      <c r="BL27" s="572"/>
      <c r="BM27" s="572"/>
      <c r="BN27" s="572"/>
      <c r="BO27" s="572"/>
      <c r="BP27" s="572"/>
      <c r="BQ27" s="572"/>
      <c r="BR27" s="572"/>
      <c r="BS27" s="573"/>
    </row>
    <row r="28" spans="1:71" s="158" customFormat="1" ht="48.75" customHeight="1" x14ac:dyDescent="0.3">
      <c r="A28" s="152"/>
      <c r="B28" s="505"/>
      <c r="C28" s="511"/>
      <c r="D28" s="517"/>
      <c r="E28" s="520"/>
      <c r="F28" s="523"/>
      <c r="G28" s="526"/>
      <c r="H28" s="529"/>
      <c r="I28" s="532"/>
      <c r="J28" s="560"/>
      <c r="K28" s="563"/>
      <c r="L28" s="410" t="s">
        <v>3389</v>
      </c>
      <c r="M28" s="410" t="s">
        <v>3599</v>
      </c>
      <c r="N28" s="150">
        <v>44378</v>
      </c>
      <c r="O28" s="150">
        <v>44560</v>
      </c>
      <c r="P28" s="150"/>
      <c r="Q28" s="150"/>
      <c r="R28" s="550"/>
      <c r="S28" s="566"/>
      <c r="T28" s="156">
        <f t="shared" si="51"/>
        <v>16.02</v>
      </c>
      <c r="U28" s="156">
        <f t="shared" si="52"/>
        <v>16.02</v>
      </c>
      <c r="V28" s="156">
        <f t="shared" si="53"/>
        <v>0</v>
      </c>
      <c r="W28" s="156">
        <f t="shared" si="54"/>
        <v>0</v>
      </c>
      <c r="X28" s="156">
        <f t="shared" si="55"/>
        <v>0</v>
      </c>
      <c r="Y28" s="156">
        <f t="shared" si="56"/>
        <v>0</v>
      </c>
      <c r="Z28" s="156">
        <f t="shared" si="57"/>
        <v>0</v>
      </c>
      <c r="AA28" s="550"/>
      <c r="AB28" s="569"/>
      <c r="AC28" s="337">
        <f t="shared" si="15"/>
        <v>0</v>
      </c>
      <c r="AD28" s="281"/>
      <c r="AE28" s="330"/>
      <c r="AF28" s="330"/>
      <c r="AG28" s="330"/>
      <c r="AH28" s="330"/>
      <c r="AI28" s="330"/>
      <c r="AJ28" s="550"/>
      <c r="AK28" s="553"/>
      <c r="AL28" s="301">
        <f t="shared" si="16"/>
        <v>5.34</v>
      </c>
      <c r="AM28" s="307">
        <v>5.34</v>
      </c>
      <c r="AN28" s="305">
        <f t="shared" si="39"/>
        <v>0</v>
      </c>
      <c r="AO28" s="305">
        <f t="shared" si="40"/>
        <v>0</v>
      </c>
      <c r="AP28" s="305">
        <f t="shared" si="41"/>
        <v>0</v>
      </c>
      <c r="AQ28" s="305">
        <f t="shared" si="42"/>
        <v>0</v>
      </c>
      <c r="AR28" s="305">
        <f t="shared" si="43"/>
        <v>0</v>
      </c>
      <c r="AS28" s="550"/>
      <c r="AT28" s="555"/>
      <c r="AU28" s="313">
        <f t="shared" si="23"/>
        <v>5.34</v>
      </c>
      <c r="AV28" s="314">
        <f t="shared" si="24"/>
        <v>5.34</v>
      </c>
      <c r="AW28" s="314">
        <f t="shared" si="25"/>
        <v>0</v>
      </c>
      <c r="AX28" s="314">
        <f t="shared" si="26"/>
        <v>0</v>
      </c>
      <c r="AY28" s="314">
        <f t="shared" si="27"/>
        <v>0</v>
      </c>
      <c r="AZ28" s="314">
        <f t="shared" si="28"/>
        <v>0</v>
      </c>
      <c r="BA28" s="314">
        <f t="shared" si="29"/>
        <v>0</v>
      </c>
      <c r="BB28" s="550"/>
      <c r="BC28" s="557"/>
      <c r="BD28" s="301">
        <f t="shared" si="30"/>
        <v>5.34</v>
      </c>
      <c r="BE28" s="314">
        <f t="shared" si="31"/>
        <v>5.34</v>
      </c>
      <c r="BF28" s="314">
        <f t="shared" si="32"/>
        <v>0</v>
      </c>
      <c r="BG28" s="314">
        <f t="shared" si="33"/>
        <v>0</v>
      </c>
      <c r="BH28" s="314">
        <f t="shared" si="34"/>
        <v>0</v>
      </c>
      <c r="BI28" s="314">
        <f t="shared" si="35"/>
        <v>0</v>
      </c>
      <c r="BJ28" s="314">
        <f t="shared" si="36"/>
        <v>0</v>
      </c>
      <c r="BK28" s="590"/>
      <c r="BL28" s="543"/>
      <c r="BM28" s="543"/>
      <c r="BN28" s="543"/>
      <c r="BO28" s="543"/>
      <c r="BP28" s="543"/>
      <c r="BQ28" s="543"/>
      <c r="BR28" s="543"/>
      <c r="BS28" s="544"/>
    </row>
    <row r="29" spans="1:71" s="158" customFormat="1" ht="46.5" customHeight="1" x14ac:dyDescent="0.3">
      <c r="A29" s="152"/>
      <c r="B29" s="505"/>
      <c r="C29" s="511"/>
      <c r="D29" s="517"/>
      <c r="E29" s="520"/>
      <c r="F29" s="523"/>
      <c r="G29" s="526"/>
      <c r="H29" s="529"/>
      <c r="I29" s="532"/>
      <c r="J29" s="560"/>
      <c r="K29" s="563"/>
      <c r="L29" s="410" t="s">
        <v>3390</v>
      </c>
      <c r="M29" s="410" t="s">
        <v>3600</v>
      </c>
      <c r="N29" s="150">
        <v>44378</v>
      </c>
      <c r="O29" s="150">
        <v>44560</v>
      </c>
      <c r="P29" s="150"/>
      <c r="Q29" s="150"/>
      <c r="R29" s="550"/>
      <c r="S29" s="566"/>
      <c r="T29" s="156">
        <f t="shared" si="51"/>
        <v>16.02</v>
      </c>
      <c r="U29" s="156">
        <f t="shared" si="52"/>
        <v>16.02</v>
      </c>
      <c r="V29" s="156">
        <f t="shared" si="53"/>
        <v>0</v>
      </c>
      <c r="W29" s="156">
        <f t="shared" si="54"/>
        <v>0</v>
      </c>
      <c r="X29" s="156">
        <f t="shared" si="55"/>
        <v>0</v>
      </c>
      <c r="Y29" s="156">
        <f t="shared" si="56"/>
        <v>0</v>
      </c>
      <c r="Z29" s="156">
        <f t="shared" si="57"/>
        <v>0</v>
      </c>
      <c r="AA29" s="550"/>
      <c r="AB29" s="569"/>
      <c r="AC29" s="337">
        <f t="shared" si="15"/>
        <v>0</v>
      </c>
      <c r="AD29" s="281"/>
      <c r="AE29" s="330"/>
      <c r="AF29" s="330"/>
      <c r="AG29" s="330"/>
      <c r="AH29" s="330"/>
      <c r="AI29" s="330"/>
      <c r="AJ29" s="550"/>
      <c r="AK29" s="553"/>
      <c r="AL29" s="301">
        <f t="shared" si="16"/>
        <v>5.34</v>
      </c>
      <c r="AM29" s="307">
        <v>5.34</v>
      </c>
      <c r="AN29" s="305">
        <f t="shared" si="39"/>
        <v>0</v>
      </c>
      <c r="AO29" s="305">
        <f t="shared" si="40"/>
        <v>0</v>
      </c>
      <c r="AP29" s="305">
        <f t="shared" si="41"/>
        <v>0</v>
      </c>
      <c r="AQ29" s="305">
        <f t="shared" si="42"/>
        <v>0</v>
      </c>
      <c r="AR29" s="305">
        <f t="shared" si="43"/>
        <v>0</v>
      </c>
      <c r="AS29" s="550"/>
      <c r="AT29" s="555"/>
      <c r="AU29" s="313">
        <f t="shared" si="23"/>
        <v>5.34</v>
      </c>
      <c r="AV29" s="314">
        <f t="shared" si="24"/>
        <v>5.34</v>
      </c>
      <c r="AW29" s="314">
        <f t="shared" si="25"/>
        <v>0</v>
      </c>
      <c r="AX29" s="314">
        <f t="shared" si="26"/>
        <v>0</v>
      </c>
      <c r="AY29" s="314">
        <f t="shared" si="27"/>
        <v>0</v>
      </c>
      <c r="AZ29" s="314">
        <f t="shared" si="28"/>
        <v>0</v>
      </c>
      <c r="BA29" s="314">
        <f t="shared" si="29"/>
        <v>0</v>
      </c>
      <c r="BB29" s="550"/>
      <c r="BC29" s="557"/>
      <c r="BD29" s="301">
        <f t="shared" si="30"/>
        <v>5.34</v>
      </c>
      <c r="BE29" s="314">
        <f t="shared" si="31"/>
        <v>5.34</v>
      </c>
      <c r="BF29" s="314">
        <f t="shared" si="32"/>
        <v>0</v>
      </c>
      <c r="BG29" s="314">
        <f t="shared" si="33"/>
        <v>0</v>
      </c>
      <c r="BH29" s="314">
        <f t="shared" si="34"/>
        <v>0</v>
      </c>
      <c r="BI29" s="314">
        <f t="shared" si="35"/>
        <v>0</v>
      </c>
      <c r="BJ29" s="314">
        <f t="shared" si="36"/>
        <v>0</v>
      </c>
      <c r="BK29" s="590"/>
      <c r="BL29" s="543"/>
      <c r="BM29" s="543"/>
      <c r="BN29" s="543"/>
      <c r="BO29" s="543"/>
      <c r="BP29" s="543"/>
      <c r="BQ29" s="543"/>
      <c r="BR29" s="543"/>
      <c r="BS29" s="544"/>
    </row>
    <row r="30" spans="1:71" s="158" customFormat="1" ht="36" customHeight="1" thickBot="1" x14ac:dyDescent="0.35">
      <c r="A30" s="152"/>
      <c r="B30" s="505"/>
      <c r="C30" s="511"/>
      <c r="D30" s="518"/>
      <c r="E30" s="521"/>
      <c r="F30" s="524"/>
      <c r="G30" s="527"/>
      <c r="H30" s="530"/>
      <c r="I30" s="533"/>
      <c r="J30" s="561"/>
      <c r="K30" s="564"/>
      <c r="L30" s="411" t="s">
        <v>3391</v>
      </c>
      <c r="M30" s="410" t="s">
        <v>3599</v>
      </c>
      <c r="N30" s="151">
        <v>44378</v>
      </c>
      <c r="O30" s="151">
        <v>44560</v>
      </c>
      <c r="P30" s="151"/>
      <c r="Q30" s="151"/>
      <c r="R30" s="551"/>
      <c r="S30" s="567"/>
      <c r="T30" s="156">
        <f t="shared" si="51"/>
        <v>16.02</v>
      </c>
      <c r="U30" s="156">
        <f t="shared" si="52"/>
        <v>16.02</v>
      </c>
      <c r="V30" s="156">
        <f t="shared" si="53"/>
        <v>0</v>
      </c>
      <c r="W30" s="156">
        <f t="shared" si="54"/>
        <v>0</v>
      </c>
      <c r="X30" s="156">
        <f t="shared" si="55"/>
        <v>0</v>
      </c>
      <c r="Y30" s="156">
        <f t="shared" si="56"/>
        <v>0</v>
      </c>
      <c r="Z30" s="156">
        <f t="shared" si="57"/>
        <v>0</v>
      </c>
      <c r="AA30" s="551"/>
      <c r="AB30" s="570"/>
      <c r="AC30" s="338">
        <f t="shared" si="15"/>
        <v>0</v>
      </c>
      <c r="AD30" s="282"/>
      <c r="AE30" s="331"/>
      <c r="AF30" s="331"/>
      <c r="AG30" s="331"/>
      <c r="AH30" s="331"/>
      <c r="AI30" s="331"/>
      <c r="AJ30" s="551"/>
      <c r="AK30" s="554"/>
      <c r="AL30" s="302">
        <f t="shared" si="16"/>
        <v>5.34</v>
      </c>
      <c r="AM30" s="394">
        <v>5.34</v>
      </c>
      <c r="AN30" s="363">
        <f t="shared" si="39"/>
        <v>0</v>
      </c>
      <c r="AO30" s="363">
        <f t="shared" si="40"/>
        <v>0</v>
      </c>
      <c r="AP30" s="363">
        <f t="shared" si="41"/>
        <v>0</v>
      </c>
      <c r="AQ30" s="363">
        <f t="shared" si="42"/>
        <v>0</v>
      </c>
      <c r="AR30" s="363">
        <f t="shared" si="43"/>
        <v>0</v>
      </c>
      <c r="AS30" s="551"/>
      <c r="AT30" s="556"/>
      <c r="AU30" s="302">
        <f t="shared" si="23"/>
        <v>5.34</v>
      </c>
      <c r="AV30" s="321">
        <f t="shared" si="24"/>
        <v>5.34</v>
      </c>
      <c r="AW30" s="321">
        <f t="shared" si="25"/>
        <v>0</v>
      </c>
      <c r="AX30" s="321">
        <f t="shared" si="26"/>
        <v>0</v>
      </c>
      <c r="AY30" s="321">
        <f t="shared" si="27"/>
        <v>0</v>
      </c>
      <c r="AZ30" s="321">
        <f t="shared" si="28"/>
        <v>0</v>
      </c>
      <c r="BA30" s="321">
        <f t="shared" si="29"/>
        <v>0</v>
      </c>
      <c r="BB30" s="551"/>
      <c r="BC30" s="558"/>
      <c r="BD30" s="302">
        <f t="shared" si="30"/>
        <v>5.34</v>
      </c>
      <c r="BE30" s="353">
        <f t="shared" si="31"/>
        <v>5.34</v>
      </c>
      <c r="BF30" s="353">
        <f t="shared" si="32"/>
        <v>0</v>
      </c>
      <c r="BG30" s="353">
        <f t="shared" si="33"/>
        <v>0</v>
      </c>
      <c r="BH30" s="353">
        <f t="shared" si="34"/>
        <v>0</v>
      </c>
      <c r="BI30" s="353">
        <f t="shared" si="35"/>
        <v>0</v>
      </c>
      <c r="BJ30" s="353">
        <f t="shared" si="36"/>
        <v>0</v>
      </c>
      <c r="BK30" s="574"/>
      <c r="BL30" s="547"/>
      <c r="BM30" s="547"/>
      <c r="BN30" s="547"/>
      <c r="BO30" s="547"/>
      <c r="BP30" s="547"/>
      <c r="BQ30" s="547"/>
      <c r="BR30" s="547"/>
      <c r="BS30" s="548"/>
    </row>
    <row r="31" spans="1:71" s="158" customFormat="1" ht="30.6" thickTop="1" x14ac:dyDescent="0.3">
      <c r="A31" s="152"/>
      <c r="B31" s="505"/>
      <c r="C31" s="511"/>
      <c r="D31" s="516">
        <v>169</v>
      </c>
      <c r="E31" s="519" t="str">
        <f>+Metas!K195</f>
        <v>Registros de información de agentes, entidades y eventos validados en SIDIC</v>
      </c>
      <c r="F31" s="522">
        <v>800</v>
      </c>
      <c r="G31" s="525">
        <f>SUM(H31:K31)</f>
        <v>800</v>
      </c>
      <c r="H31" s="528">
        <v>100</v>
      </c>
      <c r="I31" s="531">
        <v>100</v>
      </c>
      <c r="J31" s="559">
        <v>300</v>
      </c>
      <c r="K31" s="562">
        <v>300</v>
      </c>
      <c r="L31" s="409" t="s">
        <v>3392</v>
      </c>
      <c r="M31" s="409" t="s">
        <v>3601</v>
      </c>
      <c r="N31" s="149">
        <v>44378</v>
      </c>
      <c r="O31" s="149">
        <v>44560</v>
      </c>
      <c r="P31" s="149"/>
      <c r="Q31" s="149"/>
      <c r="R31" s="549">
        <f t="shared" ref="R31" si="69">+$D31</f>
        <v>169</v>
      </c>
      <c r="S31" s="565">
        <f t="shared" ref="S31" si="70">+F31</f>
        <v>800</v>
      </c>
      <c r="T31" s="156">
        <f t="shared" si="51"/>
        <v>16</v>
      </c>
      <c r="U31" s="156">
        <f t="shared" si="52"/>
        <v>16</v>
      </c>
      <c r="V31" s="156">
        <f t="shared" si="53"/>
        <v>0</v>
      </c>
      <c r="W31" s="156">
        <f t="shared" si="54"/>
        <v>0</v>
      </c>
      <c r="X31" s="156">
        <f t="shared" si="55"/>
        <v>0</v>
      </c>
      <c r="Y31" s="156">
        <f t="shared" si="56"/>
        <v>0</v>
      </c>
      <c r="Z31" s="156">
        <f t="shared" si="57"/>
        <v>0</v>
      </c>
      <c r="AA31" s="549">
        <f t="shared" ref="AA31" si="71">+$D31</f>
        <v>169</v>
      </c>
      <c r="AB31" s="568">
        <f>+H31</f>
        <v>100</v>
      </c>
      <c r="AC31" s="336">
        <f t="shared" si="15"/>
        <v>4</v>
      </c>
      <c r="AD31" s="333">
        <v>4</v>
      </c>
      <c r="AE31" s="329">
        <v>0</v>
      </c>
      <c r="AF31" s="329">
        <v>0</v>
      </c>
      <c r="AG31" s="329">
        <v>0</v>
      </c>
      <c r="AH31" s="329">
        <v>0</v>
      </c>
      <c r="AI31" s="329">
        <v>0</v>
      </c>
      <c r="AJ31" s="549">
        <f t="shared" ref="AJ31" si="72">+$D31</f>
        <v>169</v>
      </c>
      <c r="AK31" s="552">
        <f>+I31</f>
        <v>100</v>
      </c>
      <c r="AL31" s="300">
        <f t="shared" si="16"/>
        <v>4</v>
      </c>
      <c r="AM31" s="364">
        <v>4</v>
      </c>
      <c r="AN31" s="364">
        <f t="shared" si="39"/>
        <v>0</v>
      </c>
      <c r="AO31" s="364">
        <f t="shared" si="40"/>
        <v>0</v>
      </c>
      <c r="AP31" s="364">
        <f t="shared" si="41"/>
        <v>0</v>
      </c>
      <c r="AQ31" s="364">
        <f t="shared" si="42"/>
        <v>0</v>
      </c>
      <c r="AR31" s="364">
        <f t="shared" si="43"/>
        <v>0</v>
      </c>
      <c r="AS31" s="550">
        <f t="shared" ref="AS31" si="73">+$D31</f>
        <v>169</v>
      </c>
      <c r="AT31" s="555">
        <f>+J31</f>
        <v>300</v>
      </c>
      <c r="AU31" s="357">
        <f t="shared" si="23"/>
        <v>4</v>
      </c>
      <c r="AV31" s="353">
        <f t="shared" si="24"/>
        <v>4</v>
      </c>
      <c r="AW31" s="353">
        <f t="shared" si="25"/>
        <v>0</v>
      </c>
      <c r="AX31" s="353">
        <f t="shared" si="26"/>
        <v>0</v>
      </c>
      <c r="AY31" s="353">
        <f t="shared" si="27"/>
        <v>0</v>
      </c>
      <c r="AZ31" s="353">
        <f t="shared" si="28"/>
        <v>0</v>
      </c>
      <c r="BA31" s="353">
        <f t="shared" si="29"/>
        <v>0</v>
      </c>
      <c r="BB31" s="550">
        <f t="shared" ref="BB31" si="74">+$D31</f>
        <v>169</v>
      </c>
      <c r="BC31" s="557">
        <f>+K31</f>
        <v>300</v>
      </c>
      <c r="BD31" s="300">
        <f t="shared" si="30"/>
        <v>4</v>
      </c>
      <c r="BE31" s="352">
        <f t="shared" si="31"/>
        <v>4</v>
      </c>
      <c r="BF31" s="352">
        <f t="shared" si="32"/>
        <v>0</v>
      </c>
      <c r="BG31" s="352">
        <f t="shared" si="33"/>
        <v>0</v>
      </c>
      <c r="BH31" s="352">
        <f t="shared" si="34"/>
        <v>0</v>
      </c>
      <c r="BI31" s="352">
        <f t="shared" si="35"/>
        <v>0</v>
      </c>
      <c r="BJ31" s="352">
        <f t="shared" si="36"/>
        <v>0</v>
      </c>
      <c r="BK31" s="571"/>
      <c r="BL31" s="572"/>
      <c r="BM31" s="572"/>
      <c r="BN31" s="572"/>
      <c r="BO31" s="572"/>
      <c r="BP31" s="572"/>
      <c r="BQ31" s="572"/>
      <c r="BR31" s="572"/>
      <c r="BS31" s="573"/>
    </row>
    <row r="32" spans="1:71" s="158" customFormat="1" ht="30" x14ac:dyDescent="0.3">
      <c r="A32" s="152"/>
      <c r="B32" s="505"/>
      <c r="C32" s="511"/>
      <c r="D32" s="517"/>
      <c r="E32" s="520"/>
      <c r="F32" s="523"/>
      <c r="G32" s="526"/>
      <c r="H32" s="529"/>
      <c r="I32" s="532"/>
      <c r="J32" s="560"/>
      <c r="K32" s="563"/>
      <c r="L32" s="410" t="s">
        <v>3393</v>
      </c>
      <c r="M32" s="410" t="s">
        <v>3602</v>
      </c>
      <c r="N32" s="150">
        <v>44378</v>
      </c>
      <c r="O32" s="150">
        <v>44560</v>
      </c>
      <c r="P32" s="150"/>
      <c r="Q32" s="150"/>
      <c r="R32" s="550"/>
      <c r="S32" s="566"/>
      <c r="T32" s="156">
        <f t="shared" si="51"/>
        <v>16</v>
      </c>
      <c r="U32" s="156">
        <f t="shared" si="52"/>
        <v>16</v>
      </c>
      <c r="V32" s="156">
        <f t="shared" si="53"/>
        <v>0</v>
      </c>
      <c r="W32" s="156">
        <f t="shared" si="54"/>
        <v>0</v>
      </c>
      <c r="X32" s="156">
        <f t="shared" si="55"/>
        <v>0</v>
      </c>
      <c r="Y32" s="156">
        <f t="shared" si="56"/>
        <v>0</v>
      </c>
      <c r="Z32" s="156">
        <f t="shared" si="57"/>
        <v>0</v>
      </c>
      <c r="AA32" s="550"/>
      <c r="AB32" s="569"/>
      <c r="AC32" s="337">
        <f t="shared" si="15"/>
        <v>4</v>
      </c>
      <c r="AD32" s="334">
        <v>4</v>
      </c>
      <c r="AE32" s="330"/>
      <c r="AF32" s="330"/>
      <c r="AG32" s="330"/>
      <c r="AH32" s="330"/>
      <c r="AI32" s="330"/>
      <c r="AJ32" s="550"/>
      <c r="AK32" s="553"/>
      <c r="AL32" s="301">
        <f t="shared" si="16"/>
        <v>4</v>
      </c>
      <c r="AM32" s="305">
        <v>4</v>
      </c>
      <c r="AN32" s="305">
        <f t="shared" si="39"/>
        <v>0</v>
      </c>
      <c r="AO32" s="305">
        <f t="shared" si="40"/>
        <v>0</v>
      </c>
      <c r="AP32" s="305">
        <f t="shared" si="41"/>
        <v>0</v>
      </c>
      <c r="AQ32" s="305">
        <f t="shared" si="42"/>
        <v>0</v>
      </c>
      <c r="AR32" s="305">
        <f t="shared" si="43"/>
        <v>0</v>
      </c>
      <c r="AS32" s="550"/>
      <c r="AT32" s="555"/>
      <c r="AU32" s="313">
        <f t="shared" si="23"/>
        <v>4</v>
      </c>
      <c r="AV32" s="314">
        <f t="shared" si="24"/>
        <v>4</v>
      </c>
      <c r="AW32" s="314">
        <f t="shared" si="25"/>
        <v>0</v>
      </c>
      <c r="AX32" s="314">
        <f t="shared" si="26"/>
        <v>0</v>
      </c>
      <c r="AY32" s="314">
        <f t="shared" si="27"/>
        <v>0</v>
      </c>
      <c r="AZ32" s="314">
        <f t="shared" si="28"/>
        <v>0</v>
      </c>
      <c r="BA32" s="314">
        <f t="shared" si="29"/>
        <v>0</v>
      </c>
      <c r="BB32" s="550"/>
      <c r="BC32" s="557"/>
      <c r="BD32" s="301">
        <f t="shared" si="30"/>
        <v>4</v>
      </c>
      <c r="BE32" s="314">
        <f t="shared" si="31"/>
        <v>4</v>
      </c>
      <c r="BF32" s="314">
        <f t="shared" si="32"/>
        <v>0</v>
      </c>
      <c r="BG32" s="314">
        <f t="shared" si="33"/>
        <v>0</v>
      </c>
      <c r="BH32" s="314">
        <f t="shared" si="34"/>
        <v>0</v>
      </c>
      <c r="BI32" s="314">
        <f t="shared" si="35"/>
        <v>0</v>
      </c>
      <c r="BJ32" s="314">
        <f t="shared" si="36"/>
        <v>0</v>
      </c>
      <c r="BK32" s="590"/>
      <c r="BL32" s="543"/>
      <c r="BM32" s="543"/>
      <c r="BN32" s="543"/>
      <c r="BO32" s="543"/>
      <c r="BP32" s="543"/>
      <c r="BQ32" s="543"/>
      <c r="BR32" s="543"/>
      <c r="BS32" s="544"/>
    </row>
    <row r="33" spans="1:71" s="158" customFormat="1" ht="30" x14ac:dyDescent="0.3">
      <c r="A33" s="152"/>
      <c r="B33" s="505"/>
      <c r="C33" s="511"/>
      <c r="D33" s="517"/>
      <c r="E33" s="520"/>
      <c r="F33" s="523"/>
      <c r="G33" s="526"/>
      <c r="H33" s="529"/>
      <c r="I33" s="532"/>
      <c r="J33" s="560"/>
      <c r="K33" s="563"/>
      <c r="L33" s="410" t="s">
        <v>3394</v>
      </c>
      <c r="M33" s="410" t="s">
        <v>3603</v>
      </c>
      <c r="N33" s="150">
        <v>44378</v>
      </c>
      <c r="O33" s="150">
        <v>44560</v>
      </c>
      <c r="P33" s="150"/>
      <c r="Q33" s="150"/>
      <c r="R33" s="550"/>
      <c r="S33" s="566"/>
      <c r="T33" s="156">
        <f t="shared" si="51"/>
        <v>16</v>
      </c>
      <c r="U33" s="156">
        <f t="shared" si="52"/>
        <v>16</v>
      </c>
      <c r="V33" s="156">
        <f t="shared" si="53"/>
        <v>0</v>
      </c>
      <c r="W33" s="156">
        <f t="shared" si="54"/>
        <v>0</v>
      </c>
      <c r="X33" s="156">
        <f t="shared" si="55"/>
        <v>0</v>
      </c>
      <c r="Y33" s="156">
        <f t="shared" si="56"/>
        <v>0</v>
      </c>
      <c r="Z33" s="156">
        <f t="shared" si="57"/>
        <v>0</v>
      </c>
      <c r="AA33" s="550"/>
      <c r="AB33" s="569"/>
      <c r="AC33" s="337">
        <f t="shared" si="15"/>
        <v>4</v>
      </c>
      <c r="AD33" s="334">
        <v>4</v>
      </c>
      <c r="AE33" s="330"/>
      <c r="AF33" s="330"/>
      <c r="AG33" s="330"/>
      <c r="AH33" s="330"/>
      <c r="AI33" s="330"/>
      <c r="AJ33" s="550"/>
      <c r="AK33" s="553"/>
      <c r="AL33" s="301">
        <f t="shared" si="16"/>
        <v>4</v>
      </c>
      <c r="AM33" s="305">
        <v>4</v>
      </c>
      <c r="AN33" s="305">
        <f t="shared" si="39"/>
        <v>0</v>
      </c>
      <c r="AO33" s="305">
        <f t="shared" si="40"/>
        <v>0</v>
      </c>
      <c r="AP33" s="305">
        <f t="shared" si="41"/>
        <v>0</v>
      </c>
      <c r="AQ33" s="305">
        <f t="shared" si="42"/>
        <v>0</v>
      </c>
      <c r="AR33" s="305">
        <f t="shared" si="43"/>
        <v>0</v>
      </c>
      <c r="AS33" s="550"/>
      <c r="AT33" s="555"/>
      <c r="AU33" s="313">
        <f t="shared" si="23"/>
        <v>4</v>
      </c>
      <c r="AV33" s="314">
        <f t="shared" si="24"/>
        <v>4</v>
      </c>
      <c r="AW33" s="314">
        <f t="shared" si="25"/>
        <v>0</v>
      </c>
      <c r="AX33" s="314">
        <f t="shared" si="26"/>
        <v>0</v>
      </c>
      <c r="AY33" s="314">
        <f t="shared" si="27"/>
        <v>0</v>
      </c>
      <c r="AZ33" s="314">
        <f t="shared" si="28"/>
        <v>0</v>
      </c>
      <c r="BA33" s="314">
        <f t="shared" si="29"/>
        <v>0</v>
      </c>
      <c r="BB33" s="550"/>
      <c r="BC33" s="557"/>
      <c r="BD33" s="301">
        <f t="shared" si="30"/>
        <v>4</v>
      </c>
      <c r="BE33" s="314">
        <f t="shared" si="31"/>
        <v>4</v>
      </c>
      <c r="BF33" s="314">
        <f t="shared" si="32"/>
        <v>0</v>
      </c>
      <c r="BG33" s="314">
        <f t="shared" si="33"/>
        <v>0</v>
      </c>
      <c r="BH33" s="314">
        <f t="shared" si="34"/>
        <v>0</v>
      </c>
      <c r="BI33" s="314">
        <f t="shared" si="35"/>
        <v>0</v>
      </c>
      <c r="BJ33" s="314">
        <f t="shared" si="36"/>
        <v>0</v>
      </c>
      <c r="BK33" s="590"/>
      <c r="BL33" s="543"/>
      <c r="BM33" s="543"/>
      <c r="BN33" s="543"/>
      <c r="BO33" s="543"/>
      <c r="BP33" s="543"/>
      <c r="BQ33" s="543"/>
      <c r="BR33" s="543"/>
      <c r="BS33" s="544"/>
    </row>
    <row r="34" spans="1:71" s="158" customFormat="1" ht="60.6" thickBot="1" x14ac:dyDescent="0.35">
      <c r="A34" s="152"/>
      <c r="B34" s="505"/>
      <c r="C34" s="511"/>
      <c r="D34" s="518"/>
      <c r="E34" s="521"/>
      <c r="F34" s="524"/>
      <c r="G34" s="527"/>
      <c r="H34" s="530"/>
      <c r="I34" s="533"/>
      <c r="J34" s="561"/>
      <c r="K34" s="564"/>
      <c r="L34" s="411" t="s">
        <v>3395</v>
      </c>
      <c r="M34" s="411" t="s">
        <v>3604</v>
      </c>
      <c r="N34" s="151">
        <v>44378</v>
      </c>
      <c r="O34" s="151">
        <v>44560</v>
      </c>
      <c r="P34" s="151"/>
      <c r="Q34" s="151"/>
      <c r="R34" s="551"/>
      <c r="S34" s="567"/>
      <c r="T34" s="156">
        <f t="shared" si="51"/>
        <v>16</v>
      </c>
      <c r="U34" s="156">
        <f t="shared" si="52"/>
        <v>16</v>
      </c>
      <c r="V34" s="156">
        <f t="shared" si="53"/>
        <v>0</v>
      </c>
      <c r="W34" s="156">
        <f t="shared" si="54"/>
        <v>0</v>
      </c>
      <c r="X34" s="156">
        <f t="shared" si="55"/>
        <v>0</v>
      </c>
      <c r="Y34" s="156">
        <f t="shared" si="56"/>
        <v>0</v>
      </c>
      <c r="Z34" s="156">
        <f t="shared" si="57"/>
        <v>0</v>
      </c>
      <c r="AA34" s="551"/>
      <c r="AB34" s="570"/>
      <c r="AC34" s="338">
        <f t="shared" si="15"/>
        <v>4</v>
      </c>
      <c r="AD34" s="335">
        <v>4</v>
      </c>
      <c r="AE34" s="331"/>
      <c r="AF34" s="331"/>
      <c r="AG34" s="331"/>
      <c r="AH34" s="331"/>
      <c r="AI34" s="331"/>
      <c r="AJ34" s="551"/>
      <c r="AK34" s="554"/>
      <c r="AL34" s="302">
        <f t="shared" si="16"/>
        <v>4</v>
      </c>
      <c r="AM34" s="363">
        <v>4</v>
      </c>
      <c r="AN34" s="363">
        <f t="shared" si="39"/>
        <v>0</v>
      </c>
      <c r="AO34" s="363">
        <f t="shared" si="40"/>
        <v>0</v>
      </c>
      <c r="AP34" s="363">
        <f t="shared" si="41"/>
        <v>0</v>
      </c>
      <c r="AQ34" s="363">
        <f t="shared" si="42"/>
        <v>0</v>
      </c>
      <c r="AR34" s="363">
        <f t="shared" si="43"/>
        <v>0</v>
      </c>
      <c r="AS34" s="551"/>
      <c r="AT34" s="556"/>
      <c r="AU34" s="302">
        <f t="shared" si="23"/>
        <v>4</v>
      </c>
      <c r="AV34" s="321">
        <f t="shared" si="24"/>
        <v>4</v>
      </c>
      <c r="AW34" s="321">
        <f t="shared" si="25"/>
        <v>0</v>
      </c>
      <c r="AX34" s="321">
        <f t="shared" si="26"/>
        <v>0</v>
      </c>
      <c r="AY34" s="321">
        <f t="shared" si="27"/>
        <v>0</v>
      </c>
      <c r="AZ34" s="321">
        <f t="shared" si="28"/>
        <v>0</v>
      </c>
      <c r="BA34" s="321">
        <f t="shared" si="29"/>
        <v>0</v>
      </c>
      <c r="BB34" s="551"/>
      <c r="BC34" s="558"/>
      <c r="BD34" s="302">
        <f t="shared" si="30"/>
        <v>4</v>
      </c>
      <c r="BE34" s="353">
        <f t="shared" si="31"/>
        <v>4</v>
      </c>
      <c r="BF34" s="353">
        <f t="shared" si="32"/>
        <v>0</v>
      </c>
      <c r="BG34" s="353">
        <f t="shared" si="33"/>
        <v>0</v>
      </c>
      <c r="BH34" s="353">
        <f t="shared" si="34"/>
        <v>0</v>
      </c>
      <c r="BI34" s="353">
        <f t="shared" si="35"/>
        <v>0</v>
      </c>
      <c r="BJ34" s="353">
        <f t="shared" si="36"/>
        <v>0</v>
      </c>
      <c r="BK34" s="574"/>
      <c r="BL34" s="547"/>
      <c r="BM34" s="547"/>
      <c r="BN34" s="547"/>
      <c r="BO34" s="547"/>
      <c r="BP34" s="547"/>
      <c r="BQ34" s="547"/>
      <c r="BR34" s="547"/>
      <c r="BS34" s="548"/>
    </row>
    <row r="35" spans="1:71" s="158" customFormat="1" ht="45.6" thickTop="1" x14ac:dyDescent="0.3">
      <c r="A35" s="152"/>
      <c r="B35" s="505"/>
      <c r="C35" s="511"/>
      <c r="D35" s="516">
        <v>170</v>
      </c>
      <c r="E35" s="519" t="str">
        <f>+Metas!K196</f>
        <v>Usuarios activos por año en el sistema de información cultural departamental</v>
      </c>
      <c r="F35" s="522">
        <v>800</v>
      </c>
      <c r="G35" s="525">
        <f>SUM(H35:K35)</f>
        <v>800</v>
      </c>
      <c r="H35" s="528">
        <v>100</v>
      </c>
      <c r="I35" s="531">
        <v>100</v>
      </c>
      <c r="J35" s="559">
        <v>300</v>
      </c>
      <c r="K35" s="562">
        <v>300</v>
      </c>
      <c r="L35" s="409" t="s">
        <v>3396</v>
      </c>
      <c r="M35" s="409" t="s">
        <v>3605</v>
      </c>
      <c r="N35" s="149">
        <v>44378</v>
      </c>
      <c r="O35" s="149">
        <v>44560</v>
      </c>
      <c r="P35" s="149"/>
      <c r="Q35" s="149"/>
      <c r="R35" s="549">
        <f t="shared" ref="R35" si="75">+$D35</f>
        <v>170</v>
      </c>
      <c r="S35" s="565">
        <f t="shared" ref="S35" si="76">+F35</f>
        <v>800</v>
      </c>
      <c r="T35" s="156">
        <f t="shared" si="51"/>
        <v>16</v>
      </c>
      <c r="U35" s="156">
        <f t="shared" si="52"/>
        <v>16</v>
      </c>
      <c r="V35" s="156">
        <f t="shared" si="53"/>
        <v>0</v>
      </c>
      <c r="W35" s="156">
        <f t="shared" si="54"/>
        <v>0</v>
      </c>
      <c r="X35" s="156">
        <f t="shared" si="55"/>
        <v>0</v>
      </c>
      <c r="Y35" s="156">
        <f t="shared" si="56"/>
        <v>0</v>
      </c>
      <c r="Z35" s="156">
        <f t="shared" si="57"/>
        <v>0</v>
      </c>
      <c r="AA35" s="549">
        <f t="shared" ref="AA35" si="77">+$D35</f>
        <v>170</v>
      </c>
      <c r="AB35" s="568">
        <f>+H35</f>
        <v>100</v>
      </c>
      <c r="AC35" s="336">
        <f t="shared" si="15"/>
        <v>4</v>
      </c>
      <c r="AD35" s="333">
        <v>4</v>
      </c>
      <c r="AE35" s="329"/>
      <c r="AF35" s="329"/>
      <c r="AG35" s="329"/>
      <c r="AH35" s="329"/>
      <c r="AI35" s="329"/>
      <c r="AJ35" s="549">
        <f t="shared" ref="AJ35" si="78">+$D35</f>
        <v>170</v>
      </c>
      <c r="AK35" s="552">
        <f>+I35</f>
        <v>100</v>
      </c>
      <c r="AL35" s="300">
        <f t="shared" si="16"/>
        <v>4</v>
      </c>
      <c r="AM35" s="364">
        <f t="shared" si="38"/>
        <v>4</v>
      </c>
      <c r="AN35" s="364">
        <f t="shared" si="39"/>
        <v>0</v>
      </c>
      <c r="AO35" s="364">
        <f t="shared" si="40"/>
        <v>0</v>
      </c>
      <c r="AP35" s="364">
        <f t="shared" si="41"/>
        <v>0</v>
      </c>
      <c r="AQ35" s="364">
        <f t="shared" si="42"/>
        <v>0</v>
      </c>
      <c r="AR35" s="364">
        <f t="shared" si="43"/>
        <v>0</v>
      </c>
      <c r="AS35" s="550">
        <f t="shared" ref="AS35" si="79">+$D35</f>
        <v>170</v>
      </c>
      <c r="AT35" s="555">
        <f>+J35</f>
        <v>300</v>
      </c>
      <c r="AU35" s="357">
        <f t="shared" si="23"/>
        <v>4</v>
      </c>
      <c r="AV35" s="353">
        <f t="shared" si="24"/>
        <v>4</v>
      </c>
      <c r="AW35" s="353">
        <f t="shared" si="25"/>
        <v>0</v>
      </c>
      <c r="AX35" s="353">
        <f t="shared" si="26"/>
        <v>0</v>
      </c>
      <c r="AY35" s="353">
        <f t="shared" si="27"/>
        <v>0</v>
      </c>
      <c r="AZ35" s="353">
        <f t="shared" si="28"/>
        <v>0</v>
      </c>
      <c r="BA35" s="353">
        <f t="shared" si="29"/>
        <v>0</v>
      </c>
      <c r="BB35" s="550">
        <f t="shared" ref="BB35" si="80">+$D35</f>
        <v>170</v>
      </c>
      <c r="BC35" s="557">
        <f>+K35</f>
        <v>300</v>
      </c>
      <c r="BD35" s="300">
        <f t="shared" si="30"/>
        <v>4</v>
      </c>
      <c r="BE35" s="352">
        <f t="shared" si="31"/>
        <v>4</v>
      </c>
      <c r="BF35" s="352">
        <f t="shared" si="32"/>
        <v>0</v>
      </c>
      <c r="BG35" s="352">
        <f t="shared" si="33"/>
        <v>0</v>
      </c>
      <c r="BH35" s="352">
        <f t="shared" si="34"/>
        <v>0</v>
      </c>
      <c r="BI35" s="352">
        <f t="shared" si="35"/>
        <v>0</v>
      </c>
      <c r="BJ35" s="352">
        <f t="shared" si="36"/>
        <v>0</v>
      </c>
      <c r="BK35" s="571"/>
      <c r="BL35" s="572"/>
      <c r="BM35" s="572"/>
      <c r="BN35" s="572"/>
      <c r="BO35" s="572"/>
      <c r="BP35" s="572"/>
      <c r="BQ35" s="572"/>
      <c r="BR35" s="572"/>
      <c r="BS35" s="573"/>
    </row>
    <row r="36" spans="1:71" s="158" customFormat="1" ht="45" x14ac:dyDescent="0.3">
      <c r="A36" s="152"/>
      <c r="B36" s="505"/>
      <c r="C36" s="511"/>
      <c r="D36" s="517"/>
      <c r="E36" s="520"/>
      <c r="F36" s="523"/>
      <c r="G36" s="526"/>
      <c r="H36" s="529"/>
      <c r="I36" s="532"/>
      <c r="J36" s="560"/>
      <c r="K36" s="563"/>
      <c r="L36" s="410" t="s">
        <v>3397</v>
      </c>
      <c r="M36" s="410" t="s">
        <v>3606</v>
      </c>
      <c r="N36" s="150">
        <v>44378</v>
      </c>
      <c r="O36" s="150">
        <v>44560</v>
      </c>
      <c r="P36" s="150"/>
      <c r="Q36" s="150"/>
      <c r="R36" s="550"/>
      <c r="S36" s="566"/>
      <c r="T36" s="156">
        <f t="shared" si="51"/>
        <v>16</v>
      </c>
      <c r="U36" s="156">
        <f t="shared" si="52"/>
        <v>16</v>
      </c>
      <c r="V36" s="156">
        <f t="shared" si="53"/>
        <v>0</v>
      </c>
      <c r="W36" s="156">
        <f t="shared" si="54"/>
        <v>0</v>
      </c>
      <c r="X36" s="156">
        <f t="shared" si="55"/>
        <v>0</v>
      </c>
      <c r="Y36" s="156">
        <f t="shared" si="56"/>
        <v>0</v>
      </c>
      <c r="Z36" s="156">
        <f t="shared" si="57"/>
        <v>0</v>
      </c>
      <c r="AA36" s="550"/>
      <c r="AB36" s="569"/>
      <c r="AC36" s="337">
        <f t="shared" si="15"/>
        <v>4</v>
      </c>
      <c r="AD36" s="334">
        <v>4</v>
      </c>
      <c r="AE36" s="330"/>
      <c r="AF36" s="330"/>
      <c r="AG36" s="330"/>
      <c r="AH36" s="330"/>
      <c r="AI36" s="330"/>
      <c r="AJ36" s="550"/>
      <c r="AK36" s="553"/>
      <c r="AL36" s="301">
        <f t="shared" si="16"/>
        <v>4</v>
      </c>
      <c r="AM36" s="305">
        <f t="shared" si="38"/>
        <v>4</v>
      </c>
      <c r="AN36" s="305">
        <f t="shared" si="39"/>
        <v>0</v>
      </c>
      <c r="AO36" s="305">
        <f t="shared" si="40"/>
        <v>0</v>
      </c>
      <c r="AP36" s="305">
        <f t="shared" si="41"/>
        <v>0</v>
      </c>
      <c r="AQ36" s="305">
        <f t="shared" si="42"/>
        <v>0</v>
      </c>
      <c r="AR36" s="305">
        <f t="shared" si="43"/>
        <v>0</v>
      </c>
      <c r="AS36" s="550"/>
      <c r="AT36" s="555"/>
      <c r="AU36" s="313">
        <f t="shared" si="23"/>
        <v>4</v>
      </c>
      <c r="AV36" s="314">
        <f t="shared" si="24"/>
        <v>4</v>
      </c>
      <c r="AW36" s="314">
        <f t="shared" si="25"/>
        <v>0</v>
      </c>
      <c r="AX36" s="314">
        <f t="shared" si="26"/>
        <v>0</v>
      </c>
      <c r="AY36" s="314">
        <f t="shared" si="27"/>
        <v>0</v>
      </c>
      <c r="AZ36" s="314">
        <f t="shared" si="28"/>
        <v>0</v>
      </c>
      <c r="BA36" s="314">
        <f t="shared" si="29"/>
        <v>0</v>
      </c>
      <c r="BB36" s="550"/>
      <c r="BC36" s="557"/>
      <c r="BD36" s="301">
        <f t="shared" si="30"/>
        <v>4</v>
      </c>
      <c r="BE36" s="314">
        <f t="shared" si="31"/>
        <v>4</v>
      </c>
      <c r="BF36" s="314">
        <f t="shared" si="32"/>
        <v>0</v>
      </c>
      <c r="BG36" s="314">
        <f t="shared" si="33"/>
        <v>0</v>
      </c>
      <c r="BH36" s="314">
        <f t="shared" si="34"/>
        <v>0</v>
      </c>
      <c r="BI36" s="314">
        <f t="shared" si="35"/>
        <v>0</v>
      </c>
      <c r="BJ36" s="314">
        <f t="shared" si="36"/>
        <v>0</v>
      </c>
      <c r="BK36" s="590"/>
      <c r="BL36" s="543"/>
      <c r="BM36" s="543"/>
      <c r="BN36" s="543"/>
      <c r="BO36" s="543"/>
      <c r="BP36" s="543"/>
      <c r="BQ36" s="543"/>
      <c r="BR36" s="543"/>
      <c r="BS36" s="544"/>
    </row>
    <row r="37" spans="1:71" s="158" customFormat="1" ht="45" x14ac:dyDescent="0.3">
      <c r="A37" s="152"/>
      <c r="B37" s="505"/>
      <c r="C37" s="511"/>
      <c r="D37" s="517"/>
      <c r="E37" s="520"/>
      <c r="F37" s="523"/>
      <c r="G37" s="526"/>
      <c r="H37" s="529"/>
      <c r="I37" s="532"/>
      <c r="J37" s="560"/>
      <c r="K37" s="563"/>
      <c r="L37" s="410" t="s">
        <v>3398</v>
      </c>
      <c r="M37" s="410" t="s">
        <v>3607</v>
      </c>
      <c r="N37" s="150">
        <v>44378</v>
      </c>
      <c r="O37" s="150">
        <v>44560</v>
      </c>
      <c r="P37" s="150"/>
      <c r="Q37" s="150"/>
      <c r="R37" s="550"/>
      <c r="S37" s="566"/>
      <c r="T37" s="156">
        <f t="shared" si="51"/>
        <v>16</v>
      </c>
      <c r="U37" s="156">
        <f t="shared" si="52"/>
        <v>16</v>
      </c>
      <c r="V37" s="156">
        <f t="shared" si="53"/>
        <v>0</v>
      </c>
      <c r="W37" s="156">
        <f t="shared" si="54"/>
        <v>0</v>
      </c>
      <c r="X37" s="156">
        <f t="shared" si="55"/>
        <v>0</v>
      </c>
      <c r="Y37" s="156">
        <f t="shared" si="56"/>
        <v>0</v>
      </c>
      <c r="Z37" s="156">
        <f t="shared" si="57"/>
        <v>0</v>
      </c>
      <c r="AA37" s="550"/>
      <c r="AB37" s="569"/>
      <c r="AC37" s="337">
        <f t="shared" si="15"/>
        <v>4</v>
      </c>
      <c r="AD37" s="334">
        <v>4</v>
      </c>
      <c r="AE37" s="330"/>
      <c r="AF37" s="330"/>
      <c r="AG37" s="330"/>
      <c r="AH37" s="330"/>
      <c r="AI37" s="330"/>
      <c r="AJ37" s="550"/>
      <c r="AK37" s="553"/>
      <c r="AL37" s="301">
        <f t="shared" si="16"/>
        <v>4</v>
      </c>
      <c r="AM37" s="305">
        <f t="shared" si="38"/>
        <v>4</v>
      </c>
      <c r="AN37" s="305">
        <f t="shared" si="39"/>
        <v>0</v>
      </c>
      <c r="AO37" s="305">
        <f t="shared" si="40"/>
        <v>0</v>
      </c>
      <c r="AP37" s="305">
        <f t="shared" si="41"/>
        <v>0</v>
      </c>
      <c r="AQ37" s="305">
        <f t="shared" si="42"/>
        <v>0</v>
      </c>
      <c r="AR37" s="305">
        <f t="shared" si="43"/>
        <v>0</v>
      </c>
      <c r="AS37" s="550"/>
      <c r="AT37" s="555"/>
      <c r="AU37" s="313">
        <f t="shared" si="23"/>
        <v>4</v>
      </c>
      <c r="AV37" s="314">
        <f t="shared" si="24"/>
        <v>4</v>
      </c>
      <c r="AW37" s="314">
        <f t="shared" si="25"/>
        <v>0</v>
      </c>
      <c r="AX37" s="314">
        <f t="shared" si="26"/>
        <v>0</v>
      </c>
      <c r="AY37" s="314">
        <f t="shared" si="27"/>
        <v>0</v>
      </c>
      <c r="AZ37" s="314">
        <f t="shared" si="28"/>
        <v>0</v>
      </c>
      <c r="BA37" s="314">
        <f t="shared" si="29"/>
        <v>0</v>
      </c>
      <c r="BB37" s="550"/>
      <c r="BC37" s="557"/>
      <c r="BD37" s="301">
        <f t="shared" si="30"/>
        <v>4</v>
      </c>
      <c r="BE37" s="314">
        <f t="shared" si="31"/>
        <v>4</v>
      </c>
      <c r="BF37" s="314">
        <f t="shared" si="32"/>
        <v>0</v>
      </c>
      <c r="BG37" s="314">
        <f t="shared" si="33"/>
        <v>0</v>
      </c>
      <c r="BH37" s="314">
        <f t="shared" si="34"/>
        <v>0</v>
      </c>
      <c r="BI37" s="314">
        <f t="shared" si="35"/>
        <v>0</v>
      </c>
      <c r="BJ37" s="314">
        <f t="shared" si="36"/>
        <v>0</v>
      </c>
      <c r="BK37" s="590"/>
      <c r="BL37" s="543"/>
      <c r="BM37" s="543"/>
      <c r="BN37" s="543"/>
      <c r="BO37" s="543"/>
      <c r="BP37" s="543"/>
      <c r="BQ37" s="543"/>
      <c r="BR37" s="543"/>
      <c r="BS37" s="544"/>
    </row>
    <row r="38" spans="1:71" s="158" customFormat="1" ht="51.75" customHeight="1" thickBot="1" x14ac:dyDescent="0.35">
      <c r="A38" s="152"/>
      <c r="B38" s="505"/>
      <c r="C38" s="511"/>
      <c r="D38" s="518"/>
      <c r="E38" s="521"/>
      <c r="F38" s="524"/>
      <c r="G38" s="527"/>
      <c r="H38" s="530"/>
      <c r="I38" s="533"/>
      <c r="J38" s="561"/>
      <c r="K38" s="564"/>
      <c r="L38" s="411" t="s">
        <v>3608</v>
      </c>
      <c r="M38" s="411" t="s">
        <v>3609</v>
      </c>
      <c r="N38" s="151">
        <v>44378</v>
      </c>
      <c r="O38" s="151">
        <v>44560</v>
      </c>
      <c r="P38" s="151"/>
      <c r="Q38" s="151"/>
      <c r="R38" s="551"/>
      <c r="S38" s="567"/>
      <c r="T38" s="156">
        <f t="shared" si="51"/>
        <v>16</v>
      </c>
      <c r="U38" s="156">
        <f t="shared" si="52"/>
        <v>16</v>
      </c>
      <c r="V38" s="156">
        <f t="shared" si="53"/>
        <v>0</v>
      </c>
      <c r="W38" s="156">
        <f t="shared" si="54"/>
        <v>0</v>
      </c>
      <c r="X38" s="156">
        <f t="shared" si="55"/>
        <v>0</v>
      </c>
      <c r="Y38" s="156">
        <f t="shared" si="56"/>
        <v>0</v>
      </c>
      <c r="Z38" s="156">
        <f t="shared" si="57"/>
        <v>0</v>
      </c>
      <c r="AA38" s="551"/>
      <c r="AB38" s="570"/>
      <c r="AC38" s="338">
        <f t="shared" si="15"/>
        <v>4</v>
      </c>
      <c r="AD38" s="335">
        <v>4</v>
      </c>
      <c r="AE38" s="331"/>
      <c r="AF38" s="331"/>
      <c r="AG38" s="331"/>
      <c r="AH38" s="331"/>
      <c r="AI38" s="331"/>
      <c r="AJ38" s="551"/>
      <c r="AK38" s="554"/>
      <c r="AL38" s="302">
        <f t="shared" si="16"/>
        <v>4</v>
      </c>
      <c r="AM38" s="363">
        <f t="shared" si="38"/>
        <v>4</v>
      </c>
      <c r="AN38" s="363">
        <f t="shared" si="39"/>
        <v>0</v>
      </c>
      <c r="AO38" s="363">
        <f t="shared" si="40"/>
        <v>0</v>
      </c>
      <c r="AP38" s="363">
        <f t="shared" si="41"/>
        <v>0</v>
      </c>
      <c r="AQ38" s="363">
        <f t="shared" si="42"/>
        <v>0</v>
      </c>
      <c r="AR38" s="363">
        <f t="shared" si="43"/>
        <v>0</v>
      </c>
      <c r="AS38" s="551"/>
      <c r="AT38" s="556"/>
      <c r="AU38" s="302">
        <f t="shared" si="23"/>
        <v>4</v>
      </c>
      <c r="AV38" s="321">
        <f t="shared" si="24"/>
        <v>4</v>
      </c>
      <c r="AW38" s="321">
        <f t="shared" si="25"/>
        <v>0</v>
      </c>
      <c r="AX38" s="321">
        <f t="shared" si="26"/>
        <v>0</v>
      </c>
      <c r="AY38" s="321">
        <f t="shared" si="27"/>
        <v>0</v>
      </c>
      <c r="AZ38" s="321">
        <f t="shared" si="28"/>
        <v>0</v>
      </c>
      <c r="BA38" s="321">
        <f t="shared" si="29"/>
        <v>0</v>
      </c>
      <c r="BB38" s="551"/>
      <c r="BC38" s="558"/>
      <c r="BD38" s="302">
        <f t="shared" si="30"/>
        <v>4</v>
      </c>
      <c r="BE38" s="353">
        <f t="shared" si="31"/>
        <v>4</v>
      </c>
      <c r="BF38" s="353">
        <f t="shared" si="32"/>
        <v>0</v>
      </c>
      <c r="BG38" s="353">
        <f t="shared" si="33"/>
        <v>0</v>
      </c>
      <c r="BH38" s="353">
        <f t="shared" si="34"/>
        <v>0</v>
      </c>
      <c r="BI38" s="353">
        <f t="shared" si="35"/>
        <v>0</v>
      </c>
      <c r="BJ38" s="353">
        <f t="shared" si="36"/>
        <v>0</v>
      </c>
      <c r="BK38" s="574"/>
      <c r="BL38" s="547"/>
      <c r="BM38" s="547"/>
      <c r="BN38" s="547"/>
      <c r="BO38" s="547"/>
      <c r="BP38" s="547"/>
      <c r="BQ38" s="547"/>
      <c r="BR38" s="547"/>
      <c r="BS38" s="548"/>
    </row>
    <row r="39" spans="1:71" s="158" customFormat="1" ht="60.6" thickTop="1" x14ac:dyDescent="0.3">
      <c r="A39" s="152"/>
      <c r="B39" s="505"/>
      <c r="C39" s="511"/>
      <c r="D39" s="516">
        <v>171</v>
      </c>
      <c r="E39" s="519" t="str">
        <f>+Metas!K197</f>
        <v>Adecuaciones para el fortalecimiento y actualización de la Infraestructura técnica y tecnológica del nodo central del subsistema de información dotada y mantenida (1 por año)</v>
      </c>
      <c r="F39" s="522">
        <v>1</v>
      </c>
      <c r="G39" s="525">
        <f>SUM(H39:K39)</f>
        <v>1</v>
      </c>
      <c r="H39" s="528"/>
      <c r="I39" s="531">
        <v>1</v>
      </c>
      <c r="J39" s="559"/>
      <c r="K39" s="562"/>
      <c r="L39" s="409" t="s">
        <v>3399</v>
      </c>
      <c r="M39" s="409" t="s">
        <v>3610</v>
      </c>
      <c r="N39" s="149">
        <v>44378</v>
      </c>
      <c r="O39" s="149">
        <v>44560</v>
      </c>
      <c r="P39" s="149"/>
      <c r="Q39" s="149"/>
      <c r="R39" s="549">
        <f t="shared" ref="R39" si="81">+$D39</f>
        <v>171</v>
      </c>
      <c r="S39" s="565">
        <f t="shared" ref="S39" si="82">+F39</f>
        <v>1</v>
      </c>
      <c r="T39" s="156">
        <f t="shared" si="51"/>
        <v>5.34</v>
      </c>
      <c r="U39" s="156">
        <f t="shared" si="52"/>
        <v>5.34</v>
      </c>
      <c r="V39" s="156">
        <f t="shared" si="53"/>
        <v>0</v>
      </c>
      <c r="W39" s="156">
        <f t="shared" si="54"/>
        <v>0</v>
      </c>
      <c r="X39" s="156">
        <f t="shared" si="55"/>
        <v>0</v>
      </c>
      <c r="Y39" s="156">
        <f t="shared" si="56"/>
        <v>0</v>
      </c>
      <c r="Z39" s="156">
        <f t="shared" si="57"/>
        <v>0</v>
      </c>
      <c r="AA39" s="549">
        <f t="shared" ref="AA39" si="83">+$D39</f>
        <v>171</v>
      </c>
      <c r="AB39" s="568">
        <f>+H39</f>
        <v>0</v>
      </c>
      <c r="AC39" s="336">
        <f t="shared" si="15"/>
        <v>0</v>
      </c>
      <c r="AD39" s="280"/>
      <c r="AE39" s="329"/>
      <c r="AF39" s="329"/>
      <c r="AG39" s="329"/>
      <c r="AH39" s="329"/>
      <c r="AI39" s="329"/>
      <c r="AJ39" s="549">
        <f t="shared" ref="AJ39" si="84">+$D39</f>
        <v>171</v>
      </c>
      <c r="AK39" s="552">
        <f>+I39</f>
        <v>1</v>
      </c>
      <c r="AL39" s="300">
        <f t="shared" si="16"/>
        <v>5.34</v>
      </c>
      <c r="AM39" s="377">
        <v>5.34</v>
      </c>
      <c r="AN39" s="364">
        <f t="shared" si="39"/>
        <v>0</v>
      </c>
      <c r="AO39" s="364">
        <f t="shared" si="40"/>
        <v>0</v>
      </c>
      <c r="AP39" s="364">
        <f t="shared" si="41"/>
        <v>0</v>
      </c>
      <c r="AQ39" s="364">
        <f t="shared" si="42"/>
        <v>0</v>
      </c>
      <c r="AR39" s="364">
        <f t="shared" si="43"/>
        <v>0</v>
      </c>
      <c r="AS39" s="550">
        <f t="shared" ref="AS39" si="85">+$D39</f>
        <v>171</v>
      </c>
      <c r="AT39" s="555">
        <f>+J39</f>
        <v>0</v>
      </c>
      <c r="AU39" s="357">
        <f t="shared" si="23"/>
        <v>0</v>
      </c>
      <c r="AV39" s="353">
        <v>0</v>
      </c>
      <c r="AW39" s="353">
        <f t="shared" si="25"/>
        <v>0</v>
      </c>
      <c r="AX39" s="353">
        <f t="shared" si="26"/>
        <v>0</v>
      </c>
      <c r="AY39" s="353">
        <f t="shared" si="27"/>
        <v>0</v>
      </c>
      <c r="AZ39" s="353">
        <f t="shared" si="28"/>
        <v>0</v>
      </c>
      <c r="BA39" s="353">
        <f t="shared" si="29"/>
        <v>0</v>
      </c>
      <c r="BB39" s="550">
        <f t="shared" ref="BB39" si="86">+$D39</f>
        <v>171</v>
      </c>
      <c r="BC39" s="557">
        <f>+K39</f>
        <v>0</v>
      </c>
      <c r="BD39" s="300">
        <f t="shared" si="30"/>
        <v>0</v>
      </c>
      <c r="BE39" s="352">
        <f t="shared" si="31"/>
        <v>0</v>
      </c>
      <c r="BF39" s="352">
        <f t="shared" si="32"/>
        <v>0</v>
      </c>
      <c r="BG39" s="352">
        <f t="shared" si="33"/>
        <v>0</v>
      </c>
      <c r="BH39" s="352">
        <f t="shared" si="34"/>
        <v>0</v>
      </c>
      <c r="BI39" s="352">
        <f t="shared" si="35"/>
        <v>0</v>
      </c>
      <c r="BJ39" s="352">
        <f t="shared" si="36"/>
        <v>0</v>
      </c>
      <c r="BK39" s="571"/>
      <c r="BL39" s="572"/>
      <c r="BM39" s="572"/>
      <c r="BN39" s="572"/>
      <c r="BO39" s="572"/>
      <c r="BP39" s="572"/>
      <c r="BQ39" s="572"/>
      <c r="BR39" s="572"/>
      <c r="BS39" s="573"/>
    </row>
    <row r="40" spans="1:71" s="158" customFormat="1" ht="74.25" customHeight="1" x14ac:dyDescent="0.3">
      <c r="A40" s="152"/>
      <c r="B40" s="505"/>
      <c r="C40" s="511"/>
      <c r="D40" s="517"/>
      <c r="E40" s="520"/>
      <c r="F40" s="523"/>
      <c r="G40" s="526"/>
      <c r="H40" s="529"/>
      <c r="I40" s="532"/>
      <c r="J40" s="560"/>
      <c r="K40" s="563"/>
      <c r="L40" s="410" t="s">
        <v>3400</v>
      </c>
      <c r="M40" s="410" t="s">
        <v>3611</v>
      </c>
      <c r="N40" s="150">
        <v>44378</v>
      </c>
      <c r="O40" s="150">
        <v>44560</v>
      </c>
      <c r="P40" s="150"/>
      <c r="Q40" s="150"/>
      <c r="R40" s="550"/>
      <c r="S40" s="566"/>
      <c r="T40" s="156">
        <f t="shared" si="51"/>
        <v>5.34</v>
      </c>
      <c r="U40" s="156">
        <f t="shared" si="52"/>
        <v>5.34</v>
      </c>
      <c r="V40" s="156">
        <f t="shared" si="53"/>
        <v>0</v>
      </c>
      <c r="W40" s="156">
        <f t="shared" si="54"/>
        <v>0</v>
      </c>
      <c r="X40" s="156">
        <f t="shared" si="55"/>
        <v>0</v>
      </c>
      <c r="Y40" s="156">
        <f t="shared" si="56"/>
        <v>0</v>
      </c>
      <c r="Z40" s="156">
        <f t="shared" si="57"/>
        <v>0</v>
      </c>
      <c r="AA40" s="550"/>
      <c r="AB40" s="569"/>
      <c r="AC40" s="337">
        <f t="shared" si="15"/>
        <v>0</v>
      </c>
      <c r="AD40" s="281"/>
      <c r="AE40" s="330"/>
      <c r="AF40" s="330"/>
      <c r="AG40" s="330"/>
      <c r="AH40" s="330"/>
      <c r="AI40" s="330"/>
      <c r="AJ40" s="550"/>
      <c r="AK40" s="553"/>
      <c r="AL40" s="301">
        <f t="shared" si="16"/>
        <v>5.34</v>
      </c>
      <c r="AM40" s="306">
        <v>5.34</v>
      </c>
      <c r="AN40" s="305">
        <f t="shared" si="39"/>
        <v>0</v>
      </c>
      <c r="AO40" s="305">
        <f t="shared" si="40"/>
        <v>0</v>
      </c>
      <c r="AP40" s="305">
        <f t="shared" si="41"/>
        <v>0</v>
      </c>
      <c r="AQ40" s="305">
        <f t="shared" si="42"/>
        <v>0</v>
      </c>
      <c r="AR40" s="305">
        <f t="shared" si="43"/>
        <v>0</v>
      </c>
      <c r="AS40" s="550"/>
      <c r="AT40" s="555"/>
      <c r="AU40" s="313">
        <f t="shared" si="23"/>
        <v>0</v>
      </c>
      <c r="AV40" s="314">
        <v>0</v>
      </c>
      <c r="AW40" s="314">
        <f t="shared" si="25"/>
        <v>0</v>
      </c>
      <c r="AX40" s="314">
        <f t="shared" si="26"/>
        <v>0</v>
      </c>
      <c r="AY40" s="314">
        <f t="shared" si="27"/>
        <v>0</v>
      </c>
      <c r="AZ40" s="314">
        <f t="shared" si="28"/>
        <v>0</v>
      </c>
      <c r="BA40" s="314">
        <f t="shared" si="29"/>
        <v>0</v>
      </c>
      <c r="BB40" s="550"/>
      <c r="BC40" s="557"/>
      <c r="BD40" s="301">
        <f t="shared" si="30"/>
        <v>0</v>
      </c>
      <c r="BE40" s="314">
        <f t="shared" si="31"/>
        <v>0</v>
      </c>
      <c r="BF40" s="314">
        <f t="shared" si="32"/>
        <v>0</v>
      </c>
      <c r="BG40" s="314">
        <f t="shared" si="33"/>
        <v>0</v>
      </c>
      <c r="BH40" s="314">
        <f t="shared" si="34"/>
        <v>0</v>
      </c>
      <c r="BI40" s="314">
        <f t="shared" si="35"/>
        <v>0</v>
      </c>
      <c r="BJ40" s="314">
        <f t="shared" si="36"/>
        <v>0</v>
      </c>
      <c r="BK40" s="590"/>
      <c r="BL40" s="543"/>
      <c r="BM40" s="543"/>
      <c r="BN40" s="543"/>
      <c r="BO40" s="543"/>
      <c r="BP40" s="543"/>
      <c r="BQ40" s="543"/>
      <c r="BR40" s="543"/>
      <c r="BS40" s="544"/>
    </row>
    <row r="41" spans="1:71" s="158" customFormat="1" ht="87.75" customHeight="1" x14ac:dyDescent="0.3">
      <c r="A41" s="152"/>
      <c r="B41" s="505"/>
      <c r="C41" s="511"/>
      <c r="D41" s="517"/>
      <c r="E41" s="520"/>
      <c r="F41" s="523"/>
      <c r="G41" s="526"/>
      <c r="H41" s="529"/>
      <c r="I41" s="532"/>
      <c r="J41" s="560"/>
      <c r="K41" s="563"/>
      <c r="L41" s="410" t="s">
        <v>3401</v>
      </c>
      <c r="M41" s="410" t="s">
        <v>3612</v>
      </c>
      <c r="N41" s="150">
        <v>44378</v>
      </c>
      <c r="O41" s="150">
        <v>44560</v>
      </c>
      <c r="P41" s="150"/>
      <c r="Q41" s="150"/>
      <c r="R41" s="550"/>
      <c r="S41" s="566"/>
      <c r="T41" s="156">
        <f t="shared" si="51"/>
        <v>5.34</v>
      </c>
      <c r="U41" s="156">
        <f t="shared" si="52"/>
        <v>5.34</v>
      </c>
      <c r="V41" s="156">
        <f t="shared" si="53"/>
        <v>0</v>
      </c>
      <c r="W41" s="156">
        <f t="shared" si="54"/>
        <v>0</v>
      </c>
      <c r="X41" s="156">
        <f t="shared" si="55"/>
        <v>0</v>
      </c>
      <c r="Y41" s="156">
        <f t="shared" si="56"/>
        <v>0</v>
      </c>
      <c r="Z41" s="156">
        <f t="shared" si="57"/>
        <v>0</v>
      </c>
      <c r="AA41" s="550"/>
      <c r="AB41" s="569"/>
      <c r="AC41" s="337">
        <f t="shared" si="15"/>
        <v>0</v>
      </c>
      <c r="AD41" s="281"/>
      <c r="AE41" s="330"/>
      <c r="AF41" s="330"/>
      <c r="AG41" s="330"/>
      <c r="AH41" s="330"/>
      <c r="AI41" s="330"/>
      <c r="AJ41" s="550"/>
      <c r="AK41" s="553"/>
      <c r="AL41" s="301">
        <f t="shared" si="16"/>
        <v>5.34</v>
      </c>
      <c r="AM41" s="306">
        <v>5.34</v>
      </c>
      <c r="AN41" s="305">
        <f t="shared" si="39"/>
        <v>0</v>
      </c>
      <c r="AO41" s="305">
        <f t="shared" si="40"/>
        <v>0</v>
      </c>
      <c r="AP41" s="305">
        <f t="shared" si="41"/>
        <v>0</v>
      </c>
      <c r="AQ41" s="305">
        <f t="shared" si="42"/>
        <v>0</v>
      </c>
      <c r="AR41" s="305">
        <f t="shared" si="43"/>
        <v>0</v>
      </c>
      <c r="AS41" s="550"/>
      <c r="AT41" s="555"/>
      <c r="AU41" s="313">
        <f t="shared" si="23"/>
        <v>0</v>
      </c>
      <c r="AV41" s="314">
        <v>0</v>
      </c>
      <c r="AW41" s="314">
        <f t="shared" si="25"/>
        <v>0</v>
      </c>
      <c r="AX41" s="314">
        <f t="shared" si="26"/>
        <v>0</v>
      </c>
      <c r="AY41" s="314">
        <f t="shared" si="27"/>
        <v>0</v>
      </c>
      <c r="AZ41" s="314">
        <f t="shared" si="28"/>
        <v>0</v>
      </c>
      <c r="BA41" s="314">
        <f t="shared" si="29"/>
        <v>0</v>
      </c>
      <c r="BB41" s="550"/>
      <c r="BC41" s="557"/>
      <c r="BD41" s="301">
        <f t="shared" si="30"/>
        <v>0</v>
      </c>
      <c r="BE41" s="314">
        <f t="shared" si="31"/>
        <v>0</v>
      </c>
      <c r="BF41" s="314">
        <f t="shared" si="32"/>
        <v>0</v>
      </c>
      <c r="BG41" s="314">
        <f t="shared" si="33"/>
        <v>0</v>
      </c>
      <c r="BH41" s="314">
        <f t="shared" si="34"/>
        <v>0</v>
      </c>
      <c r="BI41" s="314">
        <f t="shared" si="35"/>
        <v>0</v>
      </c>
      <c r="BJ41" s="314">
        <f t="shared" si="36"/>
        <v>0</v>
      </c>
      <c r="BK41" s="590"/>
      <c r="BL41" s="543"/>
      <c r="BM41" s="543"/>
      <c r="BN41" s="543"/>
      <c r="BO41" s="543"/>
      <c r="BP41" s="543"/>
      <c r="BQ41" s="543"/>
      <c r="BR41" s="543"/>
      <c r="BS41" s="544"/>
    </row>
    <row r="42" spans="1:71" s="158" customFormat="1" ht="43.5" customHeight="1" thickBot="1" x14ac:dyDescent="0.35">
      <c r="A42" s="152"/>
      <c r="B42" s="505"/>
      <c r="C42" s="512"/>
      <c r="D42" s="518"/>
      <c r="E42" s="521"/>
      <c r="F42" s="524"/>
      <c r="G42" s="527"/>
      <c r="H42" s="530"/>
      <c r="I42" s="533"/>
      <c r="J42" s="561"/>
      <c r="K42" s="564"/>
      <c r="L42" s="411" t="s">
        <v>3614</v>
      </c>
      <c r="M42" s="411" t="s">
        <v>3615</v>
      </c>
      <c r="N42" s="151">
        <v>44378</v>
      </c>
      <c r="O42" s="151">
        <v>44560</v>
      </c>
      <c r="P42" s="151"/>
      <c r="Q42" s="151"/>
      <c r="R42" s="551"/>
      <c r="S42" s="567"/>
      <c r="T42" s="156">
        <f t="shared" si="51"/>
        <v>5.34</v>
      </c>
      <c r="U42" s="156">
        <f t="shared" si="52"/>
        <v>5.34</v>
      </c>
      <c r="V42" s="156">
        <f t="shared" si="53"/>
        <v>0</v>
      </c>
      <c r="W42" s="156">
        <f t="shared" si="54"/>
        <v>0</v>
      </c>
      <c r="X42" s="156">
        <f t="shared" si="55"/>
        <v>0</v>
      </c>
      <c r="Y42" s="156">
        <f t="shared" si="56"/>
        <v>0</v>
      </c>
      <c r="Z42" s="156">
        <f t="shared" si="57"/>
        <v>0</v>
      </c>
      <c r="AA42" s="551"/>
      <c r="AB42" s="570"/>
      <c r="AC42" s="338">
        <f t="shared" si="15"/>
        <v>0</v>
      </c>
      <c r="AD42" s="282"/>
      <c r="AE42" s="331"/>
      <c r="AF42" s="331"/>
      <c r="AG42" s="331"/>
      <c r="AH42" s="331"/>
      <c r="AI42" s="331"/>
      <c r="AJ42" s="551"/>
      <c r="AK42" s="554"/>
      <c r="AL42" s="302">
        <f t="shared" si="16"/>
        <v>5.34</v>
      </c>
      <c r="AM42" s="376">
        <v>5.34</v>
      </c>
      <c r="AN42" s="363">
        <f t="shared" si="39"/>
        <v>0</v>
      </c>
      <c r="AO42" s="363">
        <f t="shared" si="40"/>
        <v>0</v>
      </c>
      <c r="AP42" s="363">
        <f t="shared" si="41"/>
        <v>0</v>
      </c>
      <c r="AQ42" s="363">
        <f t="shared" si="42"/>
        <v>0</v>
      </c>
      <c r="AR42" s="363">
        <f t="shared" si="43"/>
        <v>0</v>
      </c>
      <c r="AS42" s="551"/>
      <c r="AT42" s="556"/>
      <c r="AU42" s="302">
        <f t="shared" si="23"/>
        <v>0</v>
      </c>
      <c r="AV42" s="321">
        <v>0</v>
      </c>
      <c r="AW42" s="321">
        <f t="shared" si="25"/>
        <v>0</v>
      </c>
      <c r="AX42" s="321">
        <f t="shared" si="26"/>
        <v>0</v>
      </c>
      <c r="AY42" s="321">
        <f t="shared" si="27"/>
        <v>0</v>
      </c>
      <c r="AZ42" s="321">
        <f t="shared" si="28"/>
        <v>0</v>
      </c>
      <c r="BA42" s="321">
        <f t="shared" si="29"/>
        <v>0</v>
      </c>
      <c r="BB42" s="551"/>
      <c r="BC42" s="558"/>
      <c r="BD42" s="302">
        <f t="shared" si="30"/>
        <v>0</v>
      </c>
      <c r="BE42" s="353">
        <f t="shared" si="31"/>
        <v>0</v>
      </c>
      <c r="BF42" s="353">
        <f t="shared" si="32"/>
        <v>0</v>
      </c>
      <c r="BG42" s="353">
        <f t="shared" si="33"/>
        <v>0</v>
      </c>
      <c r="BH42" s="353">
        <f t="shared" si="34"/>
        <v>0</v>
      </c>
      <c r="BI42" s="353">
        <f t="shared" si="35"/>
        <v>0</v>
      </c>
      <c r="BJ42" s="353">
        <f t="shared" si="36"/>
        <v>0</v>
      </c>
      <c r="BK42" s="574"/>
      <c r="BL42" s="547"/>
      <c r="BM42" s="547"/>
      <c r="BN42" s="547"/>
      <c r="BO42" s="547"/>
      <c r="BP42" s="547"/>
      <c r="BQ42" s="547"/>
      <c r="BR42" s="547"/>
      <c r="BS42" s="548"/>
    </row>
    <row r="43" spans="1:71" s="158" customFormat="1" ht="54.75" customHeight="1" thickTop="1" x14ac:dyDescent="0.3">
      <c r="A43" s="152"/>
      <c r="B43" s="505"/>
      <c r="C43" s="510" t="s">
        <v>351</v>
      </c>
      <c r="D43" s="516">
        <v>172</v>
      </c>
      <c r="E43" s="519" t="str">
        <f>+Metas!K198</f>
        <v>Edificio Torre del Reloj - Secretaría de cultura del departamento-  dotada, servida tecnologicamente y con mantenimiento técnico en todos sus espacios. (1 por año)</v>
      </c>
      <c r="F43" s="522">
        <v>1</v>
      </c>
      <c r="G43" s="525">
        <f>SUM(H43:K43)</f>
        <v>1</v>
      </c>
      <c r="H43" s="528"/>
      <c r="I43" s="531"/>
      <c r="J43" s="559"/>
      <c r="K43" s="562">
        <v>1</v>
      </c>
      <c r="L43" s="409" t="s">
        <v>3402</v>
      </c>
      <c r="M43" s="409" t="s">
        <v>3616</v>
      </c>
      <c r="N43" s="149">
        <v>44378</v>
      </c>
      <c r="O43" s="149">
        <v>44560</v>
      </c>
      <c r="P43" s="149"/>
      <c r="Q43" s="149"/>
      <c r="R43" s="549">
        <f t="shared" ref="R43" si="87">+$D43</f>
        <v>172</v>
      </c>
      <c r="S43" s="565">
        <f t="shared" ref="S43" si="88">+F43</f>
        <v>1</v>
      </c>
      <c r="T43" s="156">
        <f t="shared" si="51"/>
        <v>8.01</v>
      </c>
      <c r="U43" s="156">
        <f t="shared" si="52"/>
        <v>8.01</v>
      </c>
      <c r="V43" s="156">
        <f t="shared" si="53"/>
        <v>0</v>
      </c>
      <c r="W43" s="156">
        <f t="shared" si="54"/>
        <v>0</v>
      </c>
      <c r="X43" s="156">
        <f t="shared" si="55"/>
        <v>0</v>
      </c>
      <c r="Y43" s="156">
        <f t="shared" si="56"/>
        <v>0</v>
      </c>
      <c r="Z43" s="156">
        <f t="shared" si="57"/>
        <v>0</v>
      </c>
      <c r="AA43" s="549">
        <f t="shared" ref="AA43" si="89">+$D43</f>
        <v>172</v>
      </c>
      <c r="AB43" s="568">
        <f>+H43</f>
        <v>0</v>
      </c>
      <c r="AC43" s="336">
        <f t="shared" si="15"/>
        <v>0</v>
      </c>
      <c r="AD43" s="280"/>
      <c r="AE43" s="329"/>
      <c r="AF43" s="329"/>
      <c r="AG43" s="329"/>
      <c r="AH43" s="329"/>
      <c r="AI43" s="329"/>
      <c r="AJ43" s="549">
        <f t="shared" ref="AJ43" si="90">+$D43</f>
        <v>172</v>
      </c>
      <c r="AK43" s="552">
        <f>+I43</f>
        <v>0</v>
      </c>
      <c r="AL43" s="300">
        <f t="shared" si="16"/>
        <v>0</v>
      </c>
      <c r="AM43" s="364">
        <f t="shared" si="38"/>
        <v>0</v>
      </c>
      <c r="AN43" s="364">
        <f t="shared" si="39"/>
        <v>0</v>
      </c>
      <c r="AO43" s="364">
        <f t="shared" si="40"/>
        <v>0</v>
      </c>
      <c r="AP43" s="364">
        <f t="shared" si="41"/>
        <v>0</v>
      </c>
      <c r="AQ43" s="364">
        <f t="shared" si="42"/>
        <v>0</v>
      </c>
      <c r="AR43" s="364">
        <f t="shared" si="43"/>
        <v>0</v>
      </c>
      <c r="AS43" s="550">
        <f t="shared" ref="AS43" si="91">+$D43</f>
        <v>172</v>
      </c>
      <c r="AT43" s="555">
        <f>+J43</f>
        <v>0</v>
      </c>
      <c r="AU43" s="357">
        <f t="shared" si="23"/>
        <v>0</v>
      </c>
      <c r="AV43" s="353">
        <f t="shared" si="24"/>
        <v>0</v>
      </c>
      <c r="AW43" s="353">
        <f t="shared" si="25"/>
        <v>0</v>
      </c>
      <c r="AX43" s="353">
        <f t="shared" si="26"/>
        <v>0</v>
      </c>
      <c r="AY43" s="353">
        <f t="shared" si="27"/>
        <v>0</v>
      </c>
      <c r="AZ43" s="353">
        <f t="shared" si="28"/>
        <v>0</v>
      </c>
      <c r="BA43" s="353">
        <f t="shared" si="29"/>
        <v>0</v>
      </c>
      <c r="BB43" s="550">
        <f t="shared" ref="BB43" si="92">+$D43</f>
        <v>172</v>
      </c>
      <c r="BC43" s="588">
        <f>+K43</f>
        <v>1</v>
      </c>
      <c r="BD43" s="300">
        <f t="shared" si="30"/>
        <v>8.01</v>
      </c>
      <c r="BE43" s="352">
        <v>8.01</v>
      </c>
      <c r="BF43" s="352">
        <f t="shared" si="32"/>
        <v>0</v>
      </c>
      <c r="BG43" s="352">
        <f t="shared" si="33"/>
        <v>0</v>
      </c>
      <c r="BH43" s="352">
        <f t="shared" si="34"/>
        <v>0</v>
      </c>
      <c r="BI43" s="352">
        <f t="shared" si="35"/>
        <v>0</v>
      </c>
      <c r="BJ43" s="352">
        <f t="shared" si="36"/>
        <v>0</v>
      </c>
      <c r="BK43" s="571"/>
      <c r="BL43" s="572"/>
      <c r="BM43" s="572"/>
      <c r="BN43" s="572"/>
      <c r="BO43" s="572"/>
      <c r="BP43" s="572"/>
      <c r="BQ43" s="572"/>
      <c r="BR43" s="572"/>
      <c r="BS43" s="573"/>
    </row>
    <row r="44" spans="1:71" s="158" customFormat="1" ht="66" customHeight="1" x14ac:dyDescent="0.3">
      <c r="A44" s="152"/>
      <c r="B44" s="505"/>
      <c r="C44" s="511"/>
      <c r="D44" s="517"/>
      <c r="E44" s="520"/>
      <c r="F44" s="523"/>
      <c r="G44" s="526"/>
      <c r="H44" s="529"/>
      <c r="I44" s="532"/>
      <c r="J44" s="560"/>
      <c r="K44" s="563"/>
      <c r="L44" s="410" t="s">
        <v>3403</v>
      </c>
      <c r="M44" s="410" t="s">
        <v>3617</v>
      </c>
      <c r="N44" s="150">
        <v>44378</v>
      </c>
      <c r="O44" s="150">
        <v>44560</v>
      </c>
      <c r="P44" s="150"/>
      <c r="Q44" s="150"/>
      <c r="R44" s="550"/>
      <c r="S44" s="566"/>
      <c r="T44" s="156">
        <f t="shared" si="51"/>
        <v>8.01</v>
      </c>
      <c r="U44" s="156">
        <f t="shared" si="52"/>
        <v>8.01</v>
      </c>
      <c r="V44" s="156">
        <f t="shared" si="53"/>
        <v>0</v>
      </c>
      <c r="W44" s="156">
        <f t="shared" si="54"/>
        <v>0</v>
      </c>
      <c r="X44" s="156">
        <f t="shared" si="55"/>
        <v>0</v>
      </c>
      <c r="Y44" s="156">
        <f t="shared" si="56"/>
        <v>0</v>
      </c>
      <c r="Z44" s="156">
        <f t="shared" si="57"/>
        <v>0</v>
      </c>
      <c r="AA44" s="550"/>
      <c r="AB44" s="569"/>
      <c r="AC44" s="337">
        <f t="shared" si="15"/>
        <v>0</v>
      </c>
      <c r="AD44" s="281"/>
      <c r="AE44" s="330"/>
      <c r="AF44" s="330"/>
      <c r="AG44" s="330"/>
      <c r="AH44" s="330"/>
      <c r="AI44" s="330"/>
      <c r="AJ44" s="550"/>
      <c r="AK44" s="553"/>
      <c r="AL44" s="301">
        <f t="shared" si="16"/>
        <v>0</v>
      </c>
      <c r="AM44" s="305">
        <f t="shared" si="38"/>
        <v>0</v>
      </c>
      <c r="AN44" s="305">
        <f t="shared" si="39"/>
        <v>0</v>
      </c>
      <c r="AO44" s="305">
        <f t="shared" si="40"/>
        <v>0</v>
      </c>
      <c r="AP44" s="305">
        <f t="shared" si="41"/>
        <v>0</v>
      </c>
      <c r="AQ44" s="305">
        <f t="shared" si="42"/>
        <v>0</v>
      </c>
      <c r="AR44" s="305">
        <f t="shared" si="43"/>
        <v>0</v>
      </c>
      <c r="AS44" s="550"/>
      <c r="AT44" s="555"/>
      <c r="AU44" s="313">
        <f t="shared" si="23"/>
        <v>0</v>
      </c>
      <c r="AV44" s="314">
        <f t="shared" si="24"/>
        <v>0</v>
      </c>
      <c r="AW44" s="314">
        <f t="shared" si="25"/>
        <v>0</v>
      </c>
      <c r="AX44" s="314">
        <f t="shared" si="26"/>
        <v>0</v>
      </c>
      <c r="AY44" s="314">
        <f t="shared" si="27"/>
        <v>0</v>
      </c>
      <c r="AZ44" s="314">
        <f t="shared" si="28"/>
        <v>0</v>
      </c>
      <c r="BA44" s="314">
        <f t="shared" si="29"/>
        <v>0</v>
      </c>
      <c r="BB44" s="550"/>
      <c r="BC44" s="557"/>
      <c r="BD44" s="301">
        <f t="shared" si="30"/>
        <v>8.01</v>
      </c>
      <c r="BE44" s="314">
        <v>8.01</v>
      </c>
      <c r="BF44" s="314">
        <f t="shared" si="32"/>
        <v>0</v>
      </c>
      <c r="BG44" s="314">
        <f t="shared" si="33"/>
        <v>0</v>
      </c>
      <c r="BH44" s="314">
        <f t="shared" si="34"/>
        <v>0</v>
      </c>
      <c r="BI44" s="314">
        <f t="shared" si="35"/>
        <v>0</v>
      </c>
      <c r="BJ44" s="314">
        <f t="shared" si="36"/>
        <v>0</v>
      </c>
      <c r="BK44" s="590"/>
      <c r="BL44" s="543"/>
      <c r="BM44" s="543"/>
      <c r="BN44" s="543"/>
      <c r="BO44" s="543"/>
      <c r="BP44" s="543"/>
      <c r="BQ44" s="543"/>
      <c r="BR44" s="543"/>
      <c r="BS44" s="544"/>
    </row>
    <row r="45" spans="1:71" s="158" customFormat="1" ht="75" x14ac:dyDescent="0.3">
      <c r="A45" s="152"/>
      <c r="B45" s="505"/>
      <c r="C45" s="511"/>
      <c r="D45" s="517"/>
      <c r="E45" s="520"/>
      <c r="F45" s="523"/>
      <c r="G45" s="526"/>
      <c r="H45" s="529"/>
      <c r="I45" s="532"/>
      <c r="J45" s="560"/>
      <c r="K45" s="563"/>
      <c r="L45" s="410" t="s">
        <v>3404</v>
      </c>
      <c r="M45" s="410" t="s">
        <v>3618</v>
      </c>
      <c r="N45" s="150">
        <v>44378</v>
      </c>
      <c r="O45" s="150">
        <v>44560</v>
      </c>
      <c r="P45" s="150"/>
      <c r="Q45" s="150"/>
      <c r="R45" s="550"/>
      <c r="S45" s="566"/>
      <c r="T45" s="156">
        <f t="shared" si="51"/>
        <v>8.01</v>
      </c>
      <c r="U45" s="156">
        <f t="shared" si="52"/>
        <v>8.01</v>
      </c>
      <c r="V45" s="156">
        <f t="shared" si="53"/>
        <v>0</v>
      </c>
      <c r="W45" s="156">
        <f t="shared" si="54"/>
        <v>0</v>
      </c>
      <c r="X45" s="156">
        <f t="shared" si="55"/>
        <v>0</v>
      </c>
      <c r="Y45" s="156">
        <f t="shared" si="56"/>
        <v>0</v>
      </c>
      <c r="Z45" s="156">
        <f t="shared" si="57"/>
        <v>0</v>
      </c>
      <c r="AA45" s="550"/>
      <c r="AB45" s="569"/>
      <c r="AC45" s="337">
        <f t="shared" si="15"/>
        <v>0</v>
      </c>
      <c r="AD45" s="281"/>
      <c r="AE45" s="330"/>
      <c r="AF45" s="330"/>
      <c r="AG45" s="330"/>
      <c r="AH45" s="330"/>
      <c r="AI45" s="330"/>
      <c r="AJ45" s="550"/>
      <c r="AK45" s="553"/>
      <c r="AL45" s="301">
        <f t="shared" si="16"/>
        <v>0</v>
      </c>
      <c r="AM45" s="305">
        <f t="shared" si="38"/>
        <v>0</v>
      </c>
      <c r="AN45" s="305">
        <f t="shared" si="39"/>
        <v>0</v>
      </c>
      <c r="AO45" s="305">
        <f t="shared" si="40"/>
        <v>0</v>
      </c>
      <c r="AP45" s="305">
        <f t="shared" si="41"/>
        <v>0</v>
      </c>
      <c r="AQ45" s="305">
        <f t="shared" si="42"/>
        <v>0</v>
      </c>
      <c r="AR45" s="305">
        <f t="shared" si="43"/>
        <v>0</v>
      </c>
      <c r="AS45" s="550"/>
      <c r="AT45" s="555"/>
      <c r="AU45" s="313">
        <f t="shared" si="23"/>
        <v>0</v>
      </c>
      <c r="AV45" s="314">
        <f t="shared" si="24"/>
        <v>0</v>
      </c>
      <c r="AW45" s="314">
        <f t="shared" si="25"/>
        <v>0</v>
      </c>
      <c r="AX45" s="314">
        <f t="shared" si="26"/>
        <v>0</v>
      </c>
      <c r="AY45" s="314">
        <f t="shared" si="27"/>
        <v>0</v>
      </c>
      <c r="AZ45" s="314">
        <f t="shared" si="28"/>
        <v>0</v>
      </c>
      <c r="BA45" s="314">
        <f t="shared" si="29"/>
        <v>0</v>
      </c>
      <c r="BB45" s="550"/>
      <c r="BC45" s="557"/>
      <c r="BD45" s="301">
        <f t="shared" si="30"/>
        <v>8.01</v>
      </c>
      <c r="BE45" s="314">
        <v>8.01</v>
      </c>
      <c r="BF45" s="314">
        <f t="shared" si="32"/>
        <v>0</v>
      </c>
      <c r="BG45" s="314">
        <f t="shared" si="33"/>
        <v>0</v>
      </c>
      <c r="BH45" s="314">
        <f t="shared" si="34"/>
        <v>0</v>
      </c>
      <c r="BI45" s="314">
        <f t="shared" si="35"/>
        <v>0</v>
      </c>
      <c r="BJ45" s="314">
        <f t="shared" si="36"/>
        <v>0</v>
      </c>
      <c r="BK45" s="590"/>
      <c r="BL45" s="543"/>
      <c r="BM45" s="543"/>
      <c r="BN45" s="543"/>
      <c r="BO45" s="543"/>
      <c r="BP45" s="543"/>
      <c r="BQ45" s="543"/>
      <c r="BR45" s="543"/>
      <c r="BS45" s="544"/>
    </row>
    <row r="46" spans="1:71" s="158" customFormat="1" ht="45.6" thickBot="1" x14ac:dyDescent="0.35">
      <c r="A46" s="152"/>
      <c r="B46" s="505"/>
      <c r="C46" s="511"/>
      <c r="D46" s="518"/>
      <c r="E46" s="521"/>
      <c r="F46" s="524"/>
      <c r="G46" s="527"/>
      <c r="H46" s="530"/>
      <c r="I46" s="533"/>
      <c r="J46" s="561"/>
      <c r="K46" s="564"/>
      <c r="L46" s="411" t="s">
        <v>3405</v>
      </c>
      <c r="M46" s="411" t="s">
        <v>3613</v>
      </c>
      <c r="N46" s="151">
        <v>44378</v>
      </c>
      <c r="O46" s="151">
        <v>44560</v>
      </c>
      <c r="P46" s="151"/>
      <c r="Q46" s="151"/>
      <c r="R46" s="551"/>
      <c r="S46" s="567"/>
      <c r="T46" s="156">
        <f t="shared" si="51"/>
        <v>8.01</v>
      </c>
      <c r="U46" s="156">
        <f t="shared" si="52"/>
        <v>8.01</v>
      </c>
      <c r="V46" s="156">
        <f t="shared" si="53"/>
        <v>0</v>
      </c>
      <c r="W46" s="156">
        <f t="shared" si="54"/>
        <v>0</v>
      </c>
      <c r="X46" s="156">
        <f t="shared" si="55"/>
        <v>0</v>
      </c>
      <c r="Y46" s="156">
        <f t="shared" si="56"/>
        <v>0</v>
      </c>
      <c r="Z46" s="156">
        <f t="shared" si="57"/>
        <v>0</v>
      </c>
      <c r="AA46" s="551"/>
      <c r="AB46" s="570"/>
      <c r="AC46" s="338">
        <f t="shared" si="15"/>
        <v>0</v>
      </c>
      <c r="AD46" s="282"/>
      <c r="AE46" s="331"/>
      <c r="AF46" s="331"/>
      <c r="AG46" s="331"/>
      <c r="AH46" s="331"/>
      <c r="AI46" s="331"/>
      <c r="AJ46" s="551"/>
      <c r="AK46" s="554"/>
      <c r="AL46" s="302">
        <f t="shared" si="16"/>
        <v>0</v>
      </c>
      <c r="AM46" s="363">
        <f t="shared" si="38"/>
        <v>0</v>
      </c>
      <c r="AN46" s="363">
        <f t="shared" si="39"/>
        <v>0</v>
      </c>
      <c r="AO46" s="363">
        <f t="shared" si="40"/>
        <v>0</v>
      </c>
      <c r="AP46" s="363">
        <f t="shared" si="41"/>
        <v>0</v>
      </c>
      <c r="AQ46" s="363">
        <f t="shared" si="42"/>
        <v>0</v>
      </c>
      <c r="AR46" s="363">
        <f t="shared" si="43"/>
        <v>0</v>
      </c>
      <c r="AS46" s="551"/>
      <c r="AT46" s="556"/>
      <c r="AU46" s="302">
        <f t="shared" si="23"/>
        <v>0</v>
      </c>
      <c r="AV46" s="321">
        <f t="shared" si="24"/>
        <v>0</v>
      </c>
      <c r="AW46" s="321">
        <f t="shared" si="25"/>
        <v>0</v>
      </c>
      <c r="AX46" s="321">
        <f t="shared" si="26"/>
        <v>0</v>
      </c>
      <c r="AY46" s="321">
        <f t="shared" si="27"/>
        <v>0</v>
      </c>
      <c r="AZ46" s="321">
        <f t="shared" si="28"/>
        <v>0</v>
      </c>
      <c r="BA46" s="321">
        <f t="shared" si="29"/>
        <v>0</v>
      </c>
      <c r="BB46" s="551"/>
      <c r="BC46" s="558"/>
      <c r="BD46" s="302">
        <f t="shared" si="30"/>
        <v>8.01</v>
      </c>
      <c r="BE46" s="353">
        <v>8.01</v>
      </c>
      <c r="BF46" s="353">
        <f t="shared" si="32"/>
        <v>0</v>
      </c>
      <c r="BG46" s="353">
        <f t="shared" si="33"/>
        <v>0</v>
      </c>
      <c r="BH46" s="353">
        <f t="shared" si="34"/>
        <v>0</v>
      </c>
      <c r="BI46" s="353">
        <f t="shared" si="35"/>
        <v>0</v>
      </c>
      <c r="BJ46" s="353">
        <f t="shared" si="36"/>
        <v>0</v>
      </c>
      <c r="BK46" s="574"/>
      <c r="BL46" s="547"/>
      <c r="BM46" s="547"/>
      <c r="BN46" s="547"/>
      <c r="BO46" s="547"/>
      <c r="BP46" s="547"/>
      <c r="BQ46" s="547"/>
      <c r="BR46" s="547"/>
      <c r="BS46" s="548"/>
    </row>
    <row r="47" spans="1:71" s="158" customFormat="1" ht="45.6" thickTop="1" x14ac:dyDescent="0.3">
      <c r="A47" s="152"/>
      <c r="B47" s="505"/>
      <c r="C47" s="511"/>
      <c r="D47" s="516">
        <v>173</v>
      </c>
      <c r="E47" s="519" t="str">
        <f>+Metas!K199</f>
        <v>Infraestructuras culturales con mantenimiento, adecuación,  dotación y equipamiento para los servicios culturales en el departamento en municipios de Norte de Santander  (10 por año)</v>
      </c>
      <c r="F47" s="522">
        <v>10</v>
      </c>
      <c r="G47" s="525">
        <f>SUM(H47:K47)</f>
        <v>10</v>
      </c>
      <c r="H47" s="528"/>
      <c r="I47" s="531"/>
      <c r="J47" s="559">
        <v>5</v>
      </c>
      <c r="K47" s="562">
        <v>5</v>
      </c>
      <c r="L47" s="409" t="s">
        <v>3406</v>
      </c>
      <c r="M47" s="409" t="s">
        <v>3620</v>
      </c>
      <c r="N47" s="149">
        <v>44378</v>
      </c>
      <c r="O47" s="149">
        <v>44560</v>
      </c>
      <c r="P47" s="149"/>
      <c r="Q47" s="149"/>
      <c r="R47" s="549">
        <f t="shared" ref="R47" si="93">+$D47</f>
        <v>173</v>
      </c>
      <c r="S47" s="565">
        <f t="shared" ref="S47" si="94">+F47</f>
        <v>10</v>
      </c>
      <c r="T47" s="156">
        <f t="shared" si="51"/>
        <v>8</v>
      </c>
      <c r="U47" s="156">
        <f t="shared" si="52"/>
        <v>8</v>
      </c>
      <c r="V47" s="156">
        <f t="shared" si="53"/>
        <v>0</v>
      </c>
      <c r="W47" s="156">
        <f t="shared" si="54"/>
        <v>0</v>
      </c>
      <c r="X47" s="156">
        <f t="shared" si="55"/>
        <v>0</v>
      </c>
      <c r="Y47" s="156">
        <f t="shared" si="56"/>
        <v>0</v>
      </c>
      <c r="Z47" s="156">
        <f t="shared" si="57"/>
        <v>0</v>
      </c>
      <c r="AA47" s="549">
        <f t="shared" ref="AA47" si="95">+$D47</f>
        <v>173</v>
      </c>
      <c r="AB47" s="568">
        <f>+H47</f>
        <v>0</v>
      </c>
      <c r="AC47" s="336">
        <f t="shared" si="15"/>
        <v>0</v>
      </c>
      <c r="AD47" s="280"/>
      <c r="AE47" s="329"/>
      <c r="AF47" s="329"/>
      <c r="AG47" s="329"/>
      <c r="AH47" s="329"/>
      <c r="AI47" s="329"/>
      <c r="AJ47" s="549">
        <f t="shared" ref="AJ47" si="96">+$D47</f>
        <v>173</v>
      </c>
      <c r="AK47" s="552">
        <f>+I47</f>
        <v>0</v>
      </c>
      <c r="AL47" s="300">
        <f t="shared" si="16"/>
        <v>0</v>
      </c>
      <c r="AM47" s="364">
        <f t="shared" si="38"/>
        <v>0</v>
      </c>
      <c r="AN47" s="364">
        <f t="shared" si="39"/>
        <v>0</v>
      </c>
      <c r="AO47" s="364">
        <f t="shared" si="40"/>
        <v>0</v>
      </c>
      <c r="AP47" s="364">
        <f t="shared" si="41"/>
        <v>0</v>
      </c>
      <c r="AQ47" s="364">
        <f t="shared" si="42"/>
        <v>0</v>
      </c>
      <c r="AR47" s="364">
        <f t="shared" si="43"/>
        <v>0</v>
      </c>
      <c r="AS47" s="550">
        <f t="shared" ref="AS47" si="97">+$D47</f>
        <v>173</v>
      </c>
      <c r="AT47" s="555">
        <f>+J47</f>
        <v>5</v>
      </c>
      <c r="AU47" s="357">
        <f t="shared" si="23"/>
        <v>4</v>
      </c>
      <c r="AV47" s="353">
        <v>4</v>
      </c>
      <c r="AW47" s="353">
        <f t="shared" si="25"/>
        <v>0</v>
      </c>
      <c r="AX47" s="353">
        <f t="shared" si="26"/>
        <v>0</v>
      </c>
      <c r="AY47" s="353">
        <f t="shared" si="27"/>
        <v>0</v>
      </c>
      <c r="AZ47" s="353">
        <f t="shared" si="28"/>
        <v>0</v>
      </c>
      <c r="BA47" s="353">
        <f t="shared" si="29"/>
        <v>0</v>
      </c>
      <c r="BB47" s="550">
        <f t="shared" ref="BB47" si="98">+$D47</f>
        <v>173</v>
      </c>
      <c r="BC47" s="557">
        <f>+K47</f>
        <v>5</v>
      </c>
      <c r="BD47" s="300">
        <f t="shared" si="30"/>
        <v>4</v>
      </c>
      <c r="BE47" s="352">
        <f t="shared" si="31"/>
        <v>4</v>
      </c>
      <c r="BF47" s="352">
        <f t="shared" si="32"/>
        <v>0</v>
      </c>
      <c r="BG47" s="352">
        <f t="shared" si="33"/>
        <v>0</v>
      </c>
      <c r="BH47" s="352">
        <f t="shared" si="34"/>
        <v>0</v>
      </c>
      <c r="BI47" s="352">
        <f t="shared" si="35"/>
        <v>0</v>
      </c>
      <c r="BJ47" s="352">
        <f t="shared" si="36"/>
        <v>0</v>
      </c>
      <c r="BK47" s="571"/>
      <c r="BL47" s="572"/>
      <c r="BM47" s="572"/>
      <c r="BN47" s="572"/>
      <c r="BO47" s="572"/>
      <c r="BP47" s="572"/>
      <c r="BQ47" s="572"/>
      <c r="BR47" s="572"/>
      <c r="BS47" s="573"/>
    </row>
    <row r="48" spans="1:71" s="158" customFormat="1" ht="60" x14ac:dyDescent="0.3">
      <c r="A48" s="152"/>
      <c r="B48" s="505"/>
      <c r="C48" s="511"/>
      <c r="D48" s="517"/>
      <c r="E48" s="520"/>
      <c r="F48" s="523"/>
      <c r="G48" s="526"/>
      <c r="H48" s="529"/>
      <c r="I48" s="532"/>
      <c r="J48" s="560"/>
      <c r="K48" s="563"/>
      <c r="L48" s="410" t="s">
        <v>3407</v>
      </c>
      <c r="M48" s="410" t="s">
        <v>3619</v>
      </c>
      <c r="N48" s="150">
        <v>44378</v>
      </c>
      <c r="O48" s="150">
        <v>44560</v>
      </c>
      <c r="P48" s="150"/>
      <c r="Q48" s="150"/>
      <c r="R48" s="550"/>
      <c r="S48" s="566"/>
      <c r="T48" s="156">
        <f t="shared" si="51"/>
        <v>8</v>
      </c>
      <c r="U48" s="156">
        <f t="shared" si="52"/>
        <v>8</v>
      </c>
      <c r="V48" s="156">
        <f t="shared" si="53"/>
        <v>0</v>
      </c>
      <c r="W48" s="156">
        <f t="shared" si="54"/>
        <v>0</v>
      </c>
      <c r="X48" s="156">
        <f t="shared" si="55"/>
        <v>0</v>
      </c>
      <c r="Y48" s="156">
        <f t="shared" si="56"/>
        <v>0</v>
      </c>
      <c r="Z48" s="156">
        <f t="shared" si="57"/>
        <v>0</v>
      </c>
      <c r="AA48" s="550"/>
      <c r="AB48" s="569"/>
      <c r="AC48" s="337">
        <f t="shared" si="15"/>
        <v>0</v>
      </c>
      <c r="AD48" s="281"/>
      <c r="AE48" s="330"/>
      <c r="AF48" s="330"/>
      <c r="AG48" s="330"/>
      <c r="AH48" s="330"/>
      <c r="AI48" s="330"/>
      <c r="AJ48" s="550"/>
      <c r="AK48" s="553"/>
      <c r="AL48" s="301">
        <f t="shared" si="16"/>
        <v>0</v>
      </c>
      <c r="AM48" s="305">
        <f t="shared" si="38"/>
        <v>0</v>
      </c>
      <c r="AN48" s="305">
        <f t="shared" si="39"/>
        <v>0</v>
      </c>
      <c r="AO48" s="305">
        <f t="shared" si="40"/>
        <v>0</v>
      </c>
      <c r="AP48" s="305">
        <f t="shared" si="41"/>
        <v>0</v>
      </c>
      <c r="AQ48" s="305">
        <f t="shared" si="42"/>
        <v>0</v>
      </c>
      <c r="AR48" s="305">
        <f t="shared" si="43"/>
        <v>0</v>
      </c>
      <c r="AS48" s="550"/>
      <c r="AT48" s="555"/>
      <c r="AU48" s="313">
        <f t="shared" si="23"/>
        <v>4</v>
      </c>
      <c r="AV48" s="314">
        <v>4</v>
      </c>
      <c r="AW48" s="314">
        <f t="shared" si="25"/>
        <v>0</v>
      </c>
      <c r="AX48" s="314">
        <f t="shared" si="26"/>
        <v>0</v>
      </c>
      <c r="AY48" s="314">
        <f t="shared" si="27"/>
        <v>0</v>
      </c>
      <c r="AZ48" s="314">
        <f t="shared" si="28"/>
        <v>0</v>
      </c>
      <c r="BA48" s="314">
        <f t="shared" si="29"/>
        <v>0</v>
      </c>
      <c r="BB48" s="550"/>
      <c r="BC48" s="557"/>
      <c r="BD48" s="301">
        <f t="shared" si="30"/>
        <v>4</v>
      </c>
      <c r="BE48" s="314">
        <f t="shared" si="31"/>
        <v>4</v>
      </c>
      <c r="BF48" s="314">
        <f t="shared" si="32"/>
        <v>0</v>
      </c>
      <c r="BG48" s="314">
        <f t="shared" si="33"/>
        <v>0</v>
      </c>
      <c r="BH48" s="314">
        <f t="shared" si="34"/>
        <v>0</v>
      </c>
      <c r="BI48" s="314">
        <f t="shared" si="35"/>
        <v>0</v>
      </c>
      <c r="BJ48" s="314">
        <f t="shared" si="36"/>
        <v>0</v>
      </c>
      <c r="BK48" s="590"/>
      <c r="BL48" s="543"/>
      <c r="BM48" s="543"/>
      <c r="BN48" s="543"/>
      <c r="BO48" s="543"/>
      <c r="BP48" s="543"/>
      <c r="BQ48" s="543"/>
      <c r="BR48" s="543"/>
      <c r="BS48" s="544"/>
    </row>
    <row r="49" spans="1:71" s="158" customFormat="1" ht="68.25" customHeight="1" x14ac:dyDescent="0.3">
      <c r="A49" s="152"/>
      <c r="B49" s="505"/>
      <c r="C49" s="511"/>
      <c r="D49" s="517"/>
      <c r="E49" s="520"/>
      <c r="F49" s="523"/>
      <c r="G49" s="526"/>
      <c r="H49" s="529"/>
      <c r="I49" s="532"/>
      <c r="J49" s="560"/>
      <c r="K49" s="563"/>
      <c r="L49" s="410" t="s">
        <v>3408</v>
      </c>
      <c r="M49" s="410" t="s">
        <v>3621</v>
      </c>
      <c r="N49" s="150">
        <v>44378</v>
      </c>
      <c r="O49" s="150">
        <v>44560</v>
      </c>
      <c r="P49" s="150"/>
      <c r="Q49" s="150"/>
      <c r="R49" s="550"/>
      <c r="S49" s="566"/>
      <c r="T49" s="156">
        <f t="shared" si="51"/>
        <v>8</v>
      </c>
      <c r="U49" s="156">
        <f t="shared" si="52"/>
        <v>8</v>
      </c>
      <c r="V49" s="156">
        <f t="shared" si="53"/>
        <v>0</v>
      </c>
      <c r="W49" s="156">
        <f t="shared" si="54"/>
        <v>0</v>
      </c>
      <c r="X49" s="156">
        <f t="shared" si="55"/>
        <v>0</v>
      </c>
      <c r="Y49" s="156">
        <f t="shared" si="56"/>
        <v>0</v>
      </c>
      <c r="Z49" s="156">
        <f t="shared" si="57"/>
        <v>0</v>
      </c>
      <c r="AA49" s="550"/>
      <c r="AB49" s="569"/>
      <c r="AC49" s="337">
        <f t="shared" si="15"/>
        <v>0</v>
      </c>
      <c r="AD49" s="281"/>
      <c r="AE49" s="330"/>
      <c r="AF49" s="330"/>
      <c r="AG49" s="330"/>
      <c r="AH49" s="330"/>
      <c r="AI49" s="330"/>
      <c r="AJ49" s="550"/>
      <c r="AK49" s="553"/>
      <c r="AL49" s="301">
        <f t="shared" si="16"/>
        <v>0</v>
      </c>
      <c r="AM49" s="305">
        <f t="shared" si="38"/>
        <v>0</v>
      </c>
      <c r="AN49" s="305">
        <f t="shared" si="39"/>
        <v>0</v>
      </c>
      <c r="AO49" s="305">
        <f t="shared" si="40"/>
        <v>0</v>
      </c>
      <c r="AP49" s="305">
        <f t="shared" si="41"/>
        <v>0</v>
      </c>
      <c r="AQ49" s="305">
        <f t="shared" si="42"/>
        <v>0</v>
      </c>
      <c r="AR49" s="305">
        <f t="shared" si="43"/>
        <v>0</v>
      </c>
      <c r="AS49" s="550"/>
      <c r="AT49" s="555"/>
      <c r="AU49" s="313">
        <f t="shared" si="23"/>
        <v>4</v>
      </c>
      <c r="AV49" s="314">
        <v>4</v>
      </c>
      <c r="AW49" s="314">
        <f t="shared" si="25"/>
        <v>0</v>
      </c>
      <c r="AX49" s="314">
        <f t="shared" si="26"/>
        <v>0</v>
      </c>
      <c r="AY49" s="314">
        <f t="shared" si="27"/>
        <v>0</v>
      </c>
      <c r="AZ49" s="314">
        <f t="shared" si="28"/>
        <v>0</v>
      </c>
      <c r="BA49" s="314">
        <f t="shared" si="29"/>
        <v>0</v>
      </c>
      <c r="BB49" s="550"/>
      <c r="BC49" s="557"/>
      <c r="BD49" s="301">
        <f t="shared" si="30"/>
        <v>4</v>
      </c>
      <c r="BE49" s="314">
        <f t="shared" si="31"/>
        <v>4</v>
      </c>
      <c r="BF49" s="314">
        <f t="shared" si="32"/>
        <v>0</v>
      </c>
      <c r="BG49" s="314">
        <f t="shared" si="33"/>
        <v>0</v>
      </c>
      <c r="BH49" s="314">
        <f t="shared" si="34"/>
        <v>0</v>
      </c>
      <c r="BI49" s="314">
        <f t="shared" si="35"/>
        <v>0</v>
      </c>
      <c r="BJ49" s="314">
        <f t="shared" si="36"/>
        <v>0</v>
      </c>
      <c r="BK49" s="590"/>
      <c r="BL49" s="543"/>
      <c r="BM49" s="543"/>
      <c r="BN49" s="543"/>
      <c r="BO49" s="543"/>
      <c r="BP49" s="543"/>
      <c r="BQ49" s="543"/>
      <c r="BR49" s="543"/>
      <c r="BS49" s="544"/>
    </row>
    <row r="50" spans="1:71" s="158" customFormat="1" ht="64.5" customHeight="1" thickBot="1" x14ac:dyDescent="0.35">
      <c r="A50" s="152"/>
      <c r="B50" s="505"/>
      <c r="C50" s="511"/>
      <c r="D50" s="518"/>
      <c r="E50" s="521"/>
      <c r="F50" s="524"/>
      <c r="G50" s="527"/>
      <c r="H50" s="530"/>
      <c r="I50" s="533"/>
      <c r="J50" s="561"/>
      <c r="K50" s="564"/>
      <c r="L50" s="411" t="s">
        <v>3626</v>
      </c>
      <c r="M50" s="411" t="s">
        <v>3627</v>
      </c>
      <c r="N50" s="151">
        <v>44378</v>
      </c>
      <c r="O50" s="151">
        <v>44560</v>
      </c>
      <c r="P50" s="151"/>
      <c r="Q50" s="151"/>
      <c r="R50" s="551"/>
      <c r="S50" s="567"/>
      <c r="T50" s="156">
        <f t="shared" si="51"/>
        <v>8</v>
      </c>
      <c r="U50" s="156">
        <f t="shared" si="52"/>
        <v>8</v>
      </c>
      <c r="V50" s="156">
        <f t="shared" si="53"/>
        <v>0</v>
      </c>
      <c r="W50" s="156">
        <f t="shared" si="54"/>
        <v>0</v>
      </c>
      <c r="X50" s="156">
        <f t="shared" si="55"/>
        <v>0</v>
      </c>
      <c r="Y50" s="156">
        <f t="shared" si="56"/>
        <v>0</v>
      </c>
      <c r="Z50" s="156">
        <f t="shared" si="57"/>
        <v>0</v>
      </c>
      <c r="AA50" s="551"/>
      <c r="AB50" s="570"/>
      <c r="AC50" s="338">
        <f t="shared" si="15"/>
        <v>0</v>
      </c>
      <c r="AD50" s="282"/>
      <c r="AE50" s="331"/>
      <c r="AF50" s="331"/>
      <c r="AG50" s="331"/>
      <c r="AH50" s="331"/>
      <c r="AI50" s="331"/>
      <c r="AJ50" s="551"/>
      <c r="AK50" s="554"/>
      <c r="AL50" s="302">
        <f t="shared" si="16"/>
        <v>0</v>
      </c>
      <c r="AM50" s="363">
        <f t="shared" si="38"/>
        <v>0</v>
      </c>
      <c r="AN50" s="363">
        <f t="shared" si="39"/>
        <v>0</v>
      </c>
      <c r="AO50" s="363">
        <f t="shared" si="40"/>
        <v>0</v>
      </c>
      <c r="AP50" s="363">
        <f t="shared" si="41"/>
        <v>0</v>
      </c>
      <c r="AQ50" s="363">
        <f t="shared" si="42"/>
        <v>0</v>
      </c>
      <c r="AR50" s="363">
        <f t="shared" si="43"/>
        <v>0</v>
      </c>
      <c r="AS50" s="551"/>
      <c r="AT50" s="556"/>
      <c r="AU50" s="302">
        <f t="shared" si="23"/>
        <v>4</v>
      </c>
      <c r="AV50" s="321">
        <v>4</v>
      </c>
      <c r="AW50" s="321">
        <f t="shared" si="25"/>
        <v>0</v>
      </c>
      <c r="AX50" s="321">
        <f t="shared" si="26"/>
        <v>0</v>
      </c>
      <c r="AY50" s="321">
        <f t="shared" si="27"/>
        <v>0</v>
      </c>
      <c r="AZ50" s="321">
        <f t="shared" si="28"/>
        <v>0</v>
      </c>
      <c r="BA50" s="321">
        <f t="shared" si="29"/>
        <v>0</v>
      </c>
      <c r="BB50" s="551"/>
      <c r="BC50" s="558"/>
      <c r="BD50" s="302">
        <f t="shared" si="30"/>
        <v>4</v>
      </c>
      <c r="BE50" s="353">
        <f t="shared" si="31"/>
        <v>4</v>
      </c>
      <c r="BF50" s="353">
        <f t="shared" si="32"/>
        <v>0</v>
      </c>
      <c r="BG50" s="353">
        <f t="shared" si="33"/>
        <v>0</v>
      </c>
      <c r="BH50" s="353">
        <f t="shared" si="34"/>
        <v>0</v>
      </c>
      <c r="BI50" s="353">
        <f t="shared" si="35"/>
        <v>0</v>
      </c>
      <c r="BJ50" s="353">
        <f t="shared" si="36"/>
        <v>0</v>
      </c>
      <c r="BK50" s="574"/>
      <c r="BL50" s="547"/>
      <c r="BM50" s="547"/>
      <c r="BN50" s="547"/>
      <c r="BO50" s="547"/>
      <c r="BP50" s="547"/>
      <c r="BQ50" s="547"/>
      <c r="BR50" s="547"/>
      <c r="BS50" s="548"/>
    </row>
    <row r="51" spans="1:71" s="158" customFormat="1" ht="63.75" customHeight="1" thickTop="1" x14ac:dyDescent="0.3">
      <c r="A51" s="152"/>
      <c r="B51" s="505"/>
      <c r="C51" s="511"/>
      <c r="D51" s="516">
        <v>174</v>
      </c>
      <c r="E51" s="519" t="str">
        <f>+Metas!K200</f>
        <v>Casas de cultura apoyadas en su mantenimiento, adecuación y/o dotación, para la prestacion de servicios culturales en los municipios, (5 por año)</v>
      </c>
      <c r="F51" s="522">
        <v>5</v>
      </c>
      <c r="G51" s="525">
        <f>SUM(H51:K51)</f>
        <v>5</v>
      </c>
      <c r="H51" s="528"/>
      <c r="I51" s="531"/>
      <c r="J51" s="559">
        <v>2</v>
      </c>
      <c r="K51" s="562">
        <v>3</v>
      </c>
      <c r="L51" s="409" t="s">
        <v>3406</v>
      </c>
      <c r="M51" s="409" t="s">
        <v>3625</v>
      </c>
      <c r="N51" s="149">
        <v>44378</v>
      </c>
      <c r="O51" s="149">
        <v>44560</v>
      </c>
      <c r="P51" s="149"/>
      <c r="Q51" s="149"/>
      <c r="R51" s="549">
        <f t="shared" ref="R51" si="99">+$D51</f>
        <v>174</v>
      </c>
      <c r="S51" s="565">
        <f t="shared" ref="S51" si="100">+F51</f>
        <v>5</v>
      </c>
      <c r="T51" s="156">
        <f t="shared" si="51"/>
        <v>16.02</v>
      </c>
      <c r="U51" s="156">
        <f t="shared" si="52"/>
        <v>16.02</v>
      </c>
      <c r="V51" s="156">
        <f t="shared" si="53"/>
        <v>0</v>
      </c>
      <c r="W51" s="156">
        <f t="shared" si="54"/>
        <v>0</v>
      </c>
      <c r="X51" s="156">
        <f t="shared" si="55"/>
        <v>0</v>
      </c>
      <c r="Y51" s="156">
        <f t="shared" si="56"/>
        <v>0</v>
      </c>
      <c r="Z51" s="156">
        <f t="shared" si="57"/>
        <v>0</v>
      </c>
      <c r="AA51" s="549">
        <f t="shared" ref="AA51" si="101">+$D51</f>
        <v>174</v>
      </c>
      <c r="AB51" s="568">
        <f>+H51</f>
        <v>0</v>
      </c>
      <c r="AC51" s="336">
        <f t="shared" si="15"/>
        <v>0</v>
      </c>
      <c r="AD51" s="280"/>
      <c r="AE51" s="329"/>
      <c r="AF51" s="329"/>
      <c r="AG51" s="329"/>
      <c r="AH51" s="329"/>
      <c r="AI51" s="329"/>
      <c r="AJ51" s="549">
        <f t="shared" ref="AJ51" si="102">+$D51</f>
        <v>174</v>
      </c>
      <c r="AK51" s="552">
        <f>+I51</f>
        <v>0</v>
      </c>
      <c r="AL51" s="300">
        <f t="shared" si="16"/>
        <v>0</v>
      </c>
      <c r="AM51" s="364">
        <f t="shared" si="38"/>
        <v>0</v>
      </c>
      <c r="AN51" s="364">
        <f t="shared" si="39"/>
        <v>0</v>
      </c>
      <c r="AO51" s="364">
        <f t="shared" si="40"/>
        <v>0</v>
      </c>
      <c r="AP51" s="364">
        <f t="shared" si="41"/>
        <v>0</v>
      </c>
      <c r="AQ51" s="364">
        <f t="shared" si="42"/>
        <v>0</v>
      </c>
      <c r="AR51" s="364">
        <f t="shared" si="43"/>
        <v>0</v>
      </c>
      <c r="AS51" s="550">
        <f t="shared" ref="AS51" si="103">+$D51</f>
        <v>174</v>
      </c>
      <c r="AT51" s="555">
        <f>+J51</f>
        <v>2</v>
      </c>
      <c r="AU51" s="357">
        <f t="shared" si="23"/>
        <v>8.01</v>
      </c>
      <c r="AV51" s="393">
        <v>8.01</v>
      </c>
      <c r="AW51" s="353">
        <f t="shared" si="25"/>
        <v>0</v>
      </c>
      <c r="AX51" s="353">
        <f t="shared" si="26"/>
        <v>0</v>
      </c>
      <c r="AY51" s="353">
        <f t="shared" si="27"/>
        <v>0</v>
      </c>
      <c r="AZ51" s="353">
        <f t="shared" si="28"/>
        <v>0</v>
      </c>
      <c r="BA51" s="353">
        <f t="shared" si="29"/>
        <v>0</v>
      </c>
      <c r="BB51" s="550">
        <f t="shared" ref="BB51" si="104">+$D51</f>
        <v>174</v>
      </c>
      <c r="BC51" s="557">
        <f>+K51</f>
        <v>3</v>
      </c>
      <c r="BD51" s="300">
        <f t="shared" si="30"/>
        <v>8.01</v>
      </c>
      <c r="BE51" s="352">
        <f t="shared" si="31"/>
        <v>8.01</v>
      </c>
      <c r="BF51" s="352">
        <f t="shared" si="32"/>
        <v>0</v>
      </c>
      <c r="BG51" s="352">
        <f t="shared" si="33"/>
        <v>0</v>
      </c>
      <c r="BH51" s="352">
        <f t="shared" si="34"/>
        <v>0</v>
      </c>
      <c r="BI51" s="352">
        <f t="shared" si="35"/>
        <v>0</v>
      </c>
      <c r="BJ51" s="352">
        <f t="shared" si="36"/>
        <v>0</v>
      </c>
      <c r="BK51" s="571"/>
      <c r="BL51" s="572"/>
      <c r="BM51" s="572"/>
      <c r="BN51" s="572"/>
      <c r="BO51" s="572"/>
      <c r="BP51" s="572"/>
      <c r="BQ51" s="572"/>
      <c r="BR51" s="572"/>
      <c r="BS51" s="573"/>
    </row>
    <row r="52" spans="1:71" s="158" customFormat="1" ht="69.75" customHeight="1" x14ac:dyDescent="0.3">
      <c r="A52" s="152"/>
      <c r="B52" s="505"/>
      <c r="C52" s="511"/>
      <c r="D52" s="517"/>
      <c r="E52" s="520"/>
      <c r="F52" s="523"/>
      <c r="G52" s="526"/>
      <c r="H52" s="529"/>
      <c r="I52" s="532"/>
      <c r="J52" s="560"/>
      <c r="K52" s="563"/>
      <c r="L52" s="410" t="s">
        <v>3409</v>
      </c>
      <c r="M52" s="410" t="s">
        <v>3624</v>
      </c>
      <c r="N52" s="150">
        <v>44378</v>
      </c>
      <c r="O52" s="150">
        <v>44560</v>
      </c>
      <c r="P52" s="150"/>
      <c r="Q52" s="150"/>
      <c r="R52" s="550"/>
      <c r="S52" s="566"/>
      <c r="T52" s="156">
        <f t="shared" si="51"/>
        <v>16.02</v>
      </c>
      <c r="U52" s="156">
        <f t="shared" si="52"/>
        <v>16.02</v>
      </c>
      <c r="V52" s="156">
        <f t="shared" si="53"/>
        <v>0</v>
      </c>
      <c r="W52" s="156">
        <f t="shared" si="54"/>
        <v>0</v>
      </c>
      <c r="X52" s="156">
        <f t="shared" si="55"/>
        <v>0</v>
      </c>
      <c r="Y52" s="156">
        <f t="shared" si="56"/>
        <v>0</v>
      </c>
      <c r="Z52" s="156">
        <f t="shared" si="57"/>
        <v>0</v>
      </c>
      <c r="AA52" s="550"/>
      <c r="AB52" s="569"/>
      <c r="AC52" s="337">
        <f t="shared" si="15"/>
        <v>0</v>
      </c>
      <c r="AD52" s="281"/>
      <c r="AE52" s="330"/>
      <c r="AF52" s="330"/>
      <c r="AG52" s="330"/>
      <c r="AH52" s="330"/>
      <c r="AI52" s="330"/>
      <c r="AJ52" s="550"/>
      <c r="AK52" s="553"/>
      <c r="AL52" s="301">
        <f t="shared" si="16"/>
        <v>0</v>
      </c>
      <c r="AM52" s="305">
        <f t="shared" si="38"/>
        <v>0</v>
      </c>
      <c r="AN52" s="305">
        <f t="shared" si="39"/>
        <v>0</v>
      </c>
      <c r="AO52" s="305">
        <f t="shared" si="40"/>
        <v>0</v>
      </c>
      <c r="AP52" s="305">
        <f t="shared" si="41"/>
        <v>0</v>
      </c>
      <c r="AQ52" s="305">
        <f t="shared" si="42"/>
        <v>0</v>
      </c>
      <c r="AR52" s="305">
        <f t="shared" si="43"/>
        <v>0</v>
      </c>
      <c r="AS52" s="550"/>
      <c r="AT52" s="555"/>
      <c r="AU52" s="313">
        <f t="shared" si="23"/>
        <v>8.01</v>
      </c>
      <c r="AV52" s="316">
        <v>8.01</v>
      </c>
      <c r="AW52" s="314">
        <f t="shared" ref="AW52:AW54" si="105">AN52</f>
        <v>0</v>
      </c>
      <c r="AX52" s="314">
        <f t="shared" ref="AX52:AX54" si="106">AO52</f>
        <v>0</v>
      </c>
      <c r="AY52" s="314">
        <f t="shared" ref="AY52:AY54" si="107">AP52</f>
        <v>0</v>
      </c>
      <c r="AZ52" s="314">
        <f t="shared" ref="AZ52:AZ54" si="108">AQ52</f>
        <v>0</v>
      </c>
      <c r="BA52" s="314">
        <f t="shared" ref="BA52:BA54" si="109">AR52</f>
        <v>0</v>
      </c>
      <c r="BB52" s="550"/>
      <c r="BC52" s="557"/>
      <c r="BD52" s="301">
        <f t="shared" si="30"/>
        <v>8.01</v>
      </c>
      <c r="BE52" s="314">
        <f t="shared" si="31"/>
        <v>8.01</v>
      </c>
      <c r="BF52" s="314">
        <f t="shared" si="32"/>
        <v>0</v>
      </c>
      <c r="BG52" s="314">
        <f t="shared" si="33"/>
        <v>0</v>
      </c>
      <c r="BH52" s="314">
        <f t="shared" si="34"/>
        <v>0</v>
      </c>
      <c r="BI52" s="314">
        <f t="shared" si="35"/>
        <v>0</v>
      </c>
      <c r="BJ52" s="314">
        <f t="shared" si="36"/>
        <v>0</v>
      </c>
      <c r="BK52" s="590"/>
      <c r="BL52" s="543"/>
      <c r="BM52" s="543"/>
      <c r="BN52" s="543"/>
      <c r="BO52" s="543"/>
      <c r="BP52" s="543"/>
      <c r="BQ52" s="543"/>
      <c r="BR52" s="543"/>
      <c r="BS52" s="544"/>
    </row>
    <row r="53" spans="1:71" s="158" customFormat="1" ht="75" x14ac:dyDescent="0.3">
      <c r="A53" s="152"/>
      <c r="B53" s="505"/>
      <c r="C53" s="511"/>
      <c r="D53" s="517"/>
      <c r="E53" s="520"/>
      <c r="F53" s="523"/>
      <c r="G53" s="526"/>
      <c r="H53" s="529"/>
      <c r="I53" s="532"/>
      <c r="J53" s="560"/>
      <c r="K53" s="563"/>
      <c r="L53" s="410" t="s">
        <v>3410</v>
      </c>
      <c r="M53" s="410" t="s">
        <v>3623</v>
      </c>
      <c r="N53" s="150">
        <v>44378</v>
      </c>
      <c r="O53" s="150">
        <v>44560</v>
      </c>
      <c r="P53" s="150"/>
      <c r="Q53" s="150"/>
      <c r="R53" s="550"/>
      <c r="S53" s="566"/>
      <c r="T53" s="156">
        <f t="shared" si="51"/>
        <v>16.02</v>
      </c>
      <c r="U53" s="156">
        <f t="shared" si="52"/>
        <v>16.02</v>
      </c>
      <c r="V53" s="156">
        <f t="shared" si="53"/>
        <v>0</v>
      </c>
      <c r="W53" s="156">
        <f t="shared" si="54"/>
        <v>0</v>
      </c>
      <c r="X53" s="156">
        <f t="shared" si="55"/>
        <v>0</v>
      </c>
      <c r="Y53" s="156">
        <f t="shared" si="56"/>
        <v>0</v>
      </c>
      <c r="Z53" s="156">
        <f t="shared" si="57"/>
        <v>0</v>
      </c>
      <c r="AA53" s="550"/>
      <c r="AB53" s="569"/>
      <c r="AC53" s="337">
        <f t="shared" si="15"/>
        <v>0</v>
      </c>
      <c r="AD53" s="281"/>
      <c r="AE53" s="330"/>
      <c r="AF53" s="330"/>
      <c r="AG53" s="330"/>
      <c r="AH53" s="330"/>
      <c r="AI53" s="330"/>
      <c r="AJ53" s="550"/>
      <c r="AK53" s="553"/>
      <c r="AL53" s="301">
        <f t="shared" si="16"/>
        <v>0</v>
      </c>
      <c r="AM53" s="305">
        <f t="shared" si="38"/>
        <v>0</v>
      </c>
      <c r="AN53" s="305">
        <f t="shared" si="39"/>
        <v>0</v>
      </c>
      <c r="AO53" s="305">
        <f t="shared" si="40"/>
        <v>0</v>
      </c>
      <c r="AP53" s="305">
        <f t="shared" si="41"/>
        <v>0</v>
      </c>
      <c r="AQ53" s="305">
        <f t="shared" si="42"/>
        <v>0</v>
      </c>
      <c r="AR53" s="305">
        <f t="shared" si="43"/>
        <v>0</v>
      </c>
      <c r="AS53" s="550"/>
      <c r="AT53" s="555"/>
      <c r="AU53" s="313">
        <f t="shared" si="23"/>
        <v>8.01</v>
      </c>
      <c r="AV53" s="316">
        <v>8.01</v>
      </c>
      <c r="AW53" s="314">
        <f t="shared" si="105"/>
        <v>0</v>
      </c>
      <c r="AX53" s="314">
        <f t="shared" si="106"/>
        <v>0</v>
      </c>
      <c r="AY53" s="314">
        <f t="shared" si="107"/>
        <v>0</v>
      </c>
      <c r="AZ53" s="314">
        <f t="shared" si="108"/>
        <v>0</v>
      </c>
      <c r="BA53" s="314">
        <f t="shared" si="109"/>
        <v>0</v>
      </c>
      <c r="BB53" s="550"/>
      <c r="BC53" s="557"/>
      <c r="BD53" s="301">
        <f t="shared" si="30"/>
        <v>8.01</v>
      </c>
      <c r="BE53" s="314">
        <f t="shared" si="31"/>
        <v>8.01</v>
      </c>
      <c r="BF53" s="314">
        <f t="shared" si="32"/>
        <v>0</v>
      </c>
      <c r="BG53" s="314">
        <f t="shared" si="33"/>
        <v>0</v>
      </c>
      <c r="BH53" s="314">
        <f t="shared" si="34"/>
        <v>0</v>
      </c>
      <c r="BI53" s="314">
        <f t="shared" si="35"/>
        <v>0</v>
      </c>
      <c r="BJ53" s="314">
        <f t="shared" si="36"/>
        <v>0</v>
      </c>
      <c r="BK53" s="590"/>
      <c r="BL53" s="543"/>
      <c r="BM53" s="543"/>
      <c r="BN53" s="543"/>
      <c r="BO53" s="543"/>
      <c r="BP53" s="543"/>
      <c r="BQ53" s="543"/>
      <c r="BR53" s="543"/>
      <c r="BS53" s="544"/>
    </row>
    <row r="54" spans="1:71" s="158" customFormat="1" ht="60.6" thickBot="1" x14ac:dyDescent="0.35">
      <c r="A54" s="152"/>
      <c r="B54" s="505"/>
      <c r="C54" s="511"/>
      <c r="D54" s="518"/>
      <c r="E54" s="521"/>
      <c r="F54" s="524"/>
      <c r="G54" s="527"/>
      <c r="H54" s="530"/>
      <c r="I54" s="533"/>
      <c r="J54" s="561"/>
      <c r="K54" s="564"/>
      <c r="L54" s="411" t="s">
        <v>3411</v>
      </c>
      <c r="M54" s="411" t="s">
        <v>3622</v>
      </c>
      <c r="N54" s="151">
        <v>44378</v>
      </c>
      <c r="O54" s="151">
        <v>44560</v>
      </c>
      <c r="P54" s="151"/>
      <c r="Q54" s="151"/>
      <c r="R54" s="551"/>
      <c r="S54" s="567"/>
      <c r="T54" s="156">
        <f t="shared" si="51"/>
        <v>16.02</v>
      </c>
      <c r="U54" s="156">
        <f t="shared" si="52"/>
        <v>16.02</v>
      </c>
      <c r="V54" s="156">
        <f t="shared" si="53"/>
        <v>0</v>
      </c>
      <c r="W54" s="156">
        <f t="shared" si="54"/>
        <v>0</v>
      </c>
      <c r="X54" s="156">
        <f t="shared" si="55"/>
        <v>0</v>
      </c>
      <c r="Y54" s="156">
        <f t="shared" si="56"/>
        <v>0</v>
      </c>
      <c r="Z54" s="156">
        <f t="shared" si="57"/>
        <v>0</v>
      </c>
      <c r="AA54" s="551"/>
      <c r="AB54" s="570"/>
      <c r="AC54" s="338">
        <f t="shared" si="15"/>
        <v>0</v>
      </c>
      <c r="AD54" s="282"/>
      <c r="AE54" s="331"/>
      <c r="AF54" s="331"/>
      <c r="AG54" s="331"/>
      <c r="AH54" s="331"/>
      <c r="AI54" s="331"/>
      <c r="AJ54" s="551"/>
      <c r="AK54" s="554"/>
      <c r="AL54" s="302">
        <f t="shared" si="16"/>
        <v>0</v>
      </c>
      <c r="AM54" s="363">
        <f t="shared" si="38"/>
        <v>0</v>
      </c>
      <c r="AN54" s="363">
        <f t="shared" si="39"/>
        <v>0</v>
      </c>
      <c r="AO54" s="363">
        <f t="shared" si="40"/>
        <v>0</v>
      </c>
      <c r="AP54" s="363">
        <f t="shared" si="41"/>
        <v>0</v>
      </c>
      <c r="AQ54" s="363">
        <f t="shared" si="42"/>
        <v>0</v>
      </c>
      <c r="AR54" s="363">
        <f t="shared" si="43"/>
        <v>0</v>
      </c>
      <c r="AS54" s="551"/>
      <c r="AT54" s="556"/>
      <c r="AU54" s="302">
        <f t="shared" si="23"/>
        <v>8.01</v>
      </c>
      <c r="AV54" s="392">
        <v>8.01</v>
      </c>
      <c r="AW54" s="321">
        <f t="shared" si="105"/>
        <v>0</v>
      </c>
      <c r="AX54" s="321">
        <f t="shared" si="106"/>
        <v>0</v>
      </c>
      <c r="AY54" s="321">
        <f t="shared" si="107"/>
        <v>0</v>
      </c>
      <c r="AZ54" s="321">
        <f t="shared" si="108"/>
        <v>0</v>
      </c>
      <c r="BA54" s="321">
        <f t="shared" si="109"/>
        <v>0</v>
      </c>
      <c r="BB54" s="551"/>
      <c r="BC54" s="558"/>
      <c r="BD54" s="302">
        <f t="shared" si="30"/>
        <v>8.01</v>
      </c>
      <c r="BE54" s="353">
        <f t="shared" si="31"/>
        <v>8.01</v>
      </c>
      <c r="BF54" s="353">
        <f t="shared" si="32"/>
        <v>0</v>
      </c>
      <c r="BG54" s="353">
        <f t="shared" si="33"/>
        <v>0</v>
      </c>
      <c r="BH54" s="353">
        <f t="shared" si="34"/>
        <v>0</v>
      </c>
      <c r="BI54" s="353">
        <f t="shared" si="35"/>
        <v>0</v>
      </c>
      <c r="BJ54" s="353">
        <f t="shared" si="36"/>
        <v>0</v>
      </c>
      <c r="BK54" s="574"/>
      <c r="BL54" s="547"/>
      <c r="BM54" s="547"/>
      <c r="BN54" s="547"/>
      <c r="BO54" s="547"/>
      <c r="BP54" s="547"/>
      <c r="BQ54" s="547"/>
      <c r="BR54" s="547"/>
      <c r="BS54" s="548"/>
    </row>
    <row r="55" spans="1:71" s="158" customFormat="1" ht="82.5" customHeight="1" thickTop="1" x14ac:dyDescent="0.3">
      <c r="A55" s="152"/>
      <c r="B55" s="505"/>
      <c r="C55" s="511"/>
      <c r="D55" s="516">
        <v>175</v>
      </c>
      <c r="E55" s="519" t="str">
        <f>+Metas!K201</f>
        <v>Asignación de los recursos del programa de beneficios de la seguridad social a creadores y gestores culturales según lo establezca la reglamentación de la estampilla Procultura</v>
      </c>
      <c r="F55" s="522">
        <v>1</v>
      </c>
      <c r="G55" s="625">
        <f>SUM(H55:K55)</f>
        <v>1</v>
      </c>
      <c r="H55" s="628">
        <v>0.25</v>
      </c>
      <c r="I55" s="629">
        <v>0.25</v>
      </c>
      <c r="J55" s="620">
        <v>0.25</v>
      </c>
      <c r="K55" s="621">
        <v>0.25</v>
      </c>
      <c r="L55" s="409" t="s">
        <v>3412</v>
      </c>
      <c r="M55" s="409" t="s">
        <v>3628</v>
      </c>
      <c r="N55" s="149">
        <v>44378</v>
      </c>
      <c r="O55" s="149">
        <v>44560</v>
      </c>
      <c r="P55" s="149"/>
      <c r="Q55" s="149"/>
      <c r="R55" s="549">
        <f t="shared" ref="R55" si="110">+$D55</f>
        <v>175</v>
      </c>
      <c r="S55" s="565">
        <f t="shared" ref="S55" si="111">+F55</f>
        <v>1</v>
      </c>
      <c r="T55" s="156">
        <f t="shared" si="51"/>
        <v>2.0100000000000002</v>
      </c>
      <c r="U55" s="156" t="e">
        <f t="shared" si="52"/>
        <v>#VALUE!</v>
      </c>
      <c r="V55" s="156">
        <f t="shared" si="53"/>
        <v>0</v>
      </c>
      <c r="W55" s="156">
        <f t="shared" si="54"/>
        <v>0</v>
      </c>
      <c r="X55" s="156">
        <f t="shared" si="55"/>
        <v>0</v>
      </c>
      <c r="Y55" s="156">
        <f t="shared" si="56"/>
        <v>0</v>
      </c>
      <c r="Z55" s="156">
        <f t="shared" si="57"/>
        <v>0</v>
      </c>
      <c r="AA55" s="549">
        <f t="shared" ref="AA55" si="112">+$D55</f>
        <v>175</v>
      </c>
      <c r="AB55" s="622">
        <f>+H55</f>
        <v>0.25</v>
      </c>
      <c r="AC55" s="336">
        <f t="shared" si="15"/>
        <v>0</v>
      </c>
      <c r="AD55" s="280" t="s">
        <v>3849</v>
      </c>
      <c r="AE55" s="329"/>
      <c r="AF55" s="329"/>
      <c r="AG55" s="329"/>
      <c r="AH55" s="329"/>
      <c r="AI55" s="329"/>
      <c r="AJ55" s="549">
        <f t="shared" ref="AJ55" si="113">+$D55</f>
        <v>175</v>
      </c>
      <c r="AK55" s="617">
        <f>+I55</f>
        <v>0.25</v>
      </c>
      <c r="AL55" s="300">
        <f t="shared" si="16"/>
        <v>0.67</v>
      </c>
      <c r="AM55" s="364">
        <v>0.67</v>
      </c>
      <c r="AN55" s="364">
        <f t="shared" si="39"/>
        <v>0</v>
      </c>
      <c r="AO55" s="364">
        <f t="shared" si="40"/>
        <v>0</v>
      </c>
      <c r="AP55" s="364">
        <f t="shared" si="41"/>
        <v>0</v>
      </c>
      <c r="AQ55" s="364">
        <f t="shared" si="42"/>
        <v>0</v>
      </c>
      <c r="AR55" s="364">
        <f t="shared" si="43"/>
        <v>0</v>
      </c>
      <c r="AS55" s="550">
        <f t="shared" ref="AS55" si="114">+$D55</f>
        <v>175</v>
      </c>
      <c r="AT55" s="555">
        <f>+J55</f>
        <v>0.25</v>
      </c>
      <c r="AU55" s="357">
        <f t="shared" si="23"/>
        <v>0.67</v>
      </c>
      <c r="AV55" s="353">
        <f>AM55</f>
        <v>0.67</v>
      </c>
      <c r="AW55" s="353">
        <f t="shared" si="25"/>
        <v>0</v>
      </c>
      <c r="AX55" s="353">
        <f t="shared" si="26"/>
        <v>0</v>
      </c>
      <c r="AY55" s="353">
        <f t="shared" si="27"/>
        <v>0</v>
      </c>
      <c r="AZ55" s="353">
        <f t="shared" si="28"/>
        <v>0</v>
      </c>
      <c r="BA55" s="353">
        <f t="shared" si="29"/>
        <v>0</v>
      </c>
      <c r="BB55" s="550">
        <f t="shared" ref="BB55" si="115">+$D55</f>
        <v>175</v>
      </c>
      <c r="BC55" s="557">
        <f>+K55</f>
        <v>0.25</v>
      </c>
      <c r="BD55" s="300">
        <f t="shared" si="30"/>
        <v>0.67</v>
      </c>
      <c r="BE55" s="352">
        <f t="shared" si="31"/>
        <v>0.67</v>
      </c>
      <c r="BF55" s="352">
        <f t="shared" si="32"/>
        <v>0</v>
      </c>
      <c r="BG55" s="352">
        <f t="shared" si="33"/>
        <v>0</v>
      </c>
      <c r="BH55" s="352">
        <f t="shared" si="34"/>
        <v>0</v>
      </c>
      <c r="BI55" s="352">
        <f t="shared" si="35"/>
        <v>0</v>
      </c>
      <c r="BJ55" s="352">
        <f t="shared" si="36"/>
        <v>0</v>
      </c>
      <c r="BK55" s="571"/>
      <c r="BL55" s="572"/>
      <c r="BM55" s="572"/>
      <c r="BN55" s="572"/>
      <c r="BO55" s="572"/>
      <c r="BP55" s="572"/>
      <c r="BQ55" s="572"/>
      <c r="BR55" s="572"/>
      <c r="BS55" s="573"/>
    </row>
    <row r="56" spans="1:71" s="158" customFormat="1" ht="91.5" customHeight="1" x14ac:dyDescent="0.3">
      <c r="A56" s="152"/>
      <c r="B56" s="505"/>
      <c r="C56" s="511"/>
      <c r="D56" s="517"/>
      <c r="E56" s="520"/>
      <c r="F56" s="523"/>
      <c r="G56" s="626"/>
      <c r="H56" s="529"/>
      <c r="I56" s="532"/>
      <c r="J56" s="560"/>
      <c r="K56" s="563"/>
      <c r="L56" s="410" t="s">
        <v>3413</v>
      </c>
      <c r="M56" s="410" t="s">
        <v>3629</v>
      </c>
      <c r="N56" s="150">
        <v>44378</v>
      </c>
      <c r="O56" s="150">
        <v>44560</v>
      </c>
      <c r="P56" s="150"/>
      <c r="Q56" s="150"/>
      <c r="R56" s="550"/>
      <c r="S56" s="566"/>
      <c r="T56" s="156">
        <f t="shared" si="51"/>
        <v>2.0100000000000002</v>
      </c>
      <c r="U56" s="156" t="e">
        <f t="shared" si="52"/>
        <v>#VALUE!</v>
      </c>
      <c r="V56" s="156">
        <f t="shared" si="53"/>
        <v>0</v>
      </c>
      <c r="W56" s="156">
        <f t="shared" si="54"/>
        <v>0</v>
      </c>
      <c r="X56" s="156">
        <f t="shared" si="55"/>
        <v>0</v>
      </c>
      <c r="Y56" s="156">
        <f t="shared" si="56"/>
        <v>0</v>
      </c>
      <c r="Z56" s="156">
        <f t="shared" si="57"/>
        <v>0</v>
      </c>
      <c r="AA56" s="550"/>
      <c r="AB56" s="623"/>
      <c r="AC56" s="337">
        <f t="shared" si="15"/>
        <v>0</v>
      </c>
      <c r="AD56" s="281" t="s">
        <v>3849</v>
      </c>
      <c r="AE56" s="330"/>
      <c r="AF56" s="330"/>
      <c r="AG56" s="330"/>
      <c r="AH56" s="330"/>
      <c r="AI56" s="330"/>
      <c r="AJ56" s="550"/>
      <c r="AK56" s="618"/>
      <c r="AL56" s="301">
        <f t="shared" si="16"/>
        <v>0.67</v>
      </c>
      <c r="AM56" s="305">
        <v>0.67</v>
      </c>
      <c r="AN56" s="305">
        <f t="shared" si="39"/>
        <v>0</v>
      </c>
      <c r="AO56" s="305">
        <f t="shared" si="40"/>
        <v>0</v>
      </c>
      <c r="AP56" s="305">
        <f t="shared" si="41"/>
        <v>0</v>
      </c>
      <c r="AQ56" s="305">
        <f t="shared" si="42"/>
        <v>0</v>
      </c>
      <c r="AR56" s="305">
        <f t="shared" si="43"/>
        <v>0</v>
      </c>
      <c r="AS56" s="550"/>
      <c r="AT56" s="555"/>
      <c r="AU56" s="313">
        <f t="shared" si="23"/>
        <v>0.67</v>
      </c>
      <c r="AV56" s="314">
        <f t="shared" si="24"/>
        <v>0.67</v>
      </c>
      <c r="AW56" s="314">
        <f t="shared" si="25"/>
        <v>0</v>
      </c>
      <c r="AX56" s="314">
        <f t="shared" si="26"/>
        <v>0</v>
      </c>
      <c r="AY56" s="314">
        <f t="shared" si="27"/>
        <v>0</v>
      </c>
      <c r="AZ56" s="314">
        <f t="shared" si="28"/>
        <v>0</v>
      </c>
      <c r="BA56" s="314">
        <f t="shared" si="29"/>
        <v>0</v>
      </c>
      <c r="BB56" s="550"/>
      <c r="BC56" s="557"/>
      <c r="BD56" s="301">
        <f t="shared" si="30"/>
        <v>0.67</v>
      </c>
      <c r="BE56" s="314">
        <f t="shared" si="31"/>
        <v>0.67</v>
      </c>
      <c r="BF56" s="314">
        <f t="shared" si="32"/>
        <v>0</v>
      </c>
      <c r="BG56" s="314">
        <f t="shared" si="33"/>
        <v>0</v>
      </c>
      <c r="BH56" s="314">
        <f t="shared" si="34"/>
        <v>0</v>
      </c>
      <c r="BI56" s="314">
        <f t="shared" si="35"/>
        <v>0</v>
      </c>
      <c r="BJ56" s="314">
        <f t="shared" si="36"/>
        <v>0</v>
      </c>
      <c r="BK56" s="590"/>
      <c r="BL56" s="543"/>
      <c r="BM56" s="543"/>
      <c r="BN56" s="543"/>
      <c r="BO56" s="543"/>
      <c r="BP56" s="543"/>
      <c r="BQ56" s="543"/>
      <c r="BR56" s="543"/>
      <c r="BS56" s="544"/>
    </row>
    <row r="57" spans="1:71" s="158" customFormat="1" ht="67.5" customHeight="1" x14ac:dyDescent="0.3">
      <c r="A57" s="152"/>
      <c r="B57" s="505"/>
      <c r="C57" s="511"/>
      <c r="D57" s="517"/>
      <c r="E57" s="520"/>
      <c r="F57" s="523"/>
      <c r="G57" s="626"/>
      <c r="H57" s="529"/>
      <c r="I57" s="532"/>
      <c r="J57" s="560"/>
      <c r="K57" s="563"/>
      <c r="L57" s="410" t="s">
        <v>3414</v>
      </c>
      <c r="M57" s="410" t="s">
        <v>3630</v>
      </c>
      <c r="N57" s="150">
        <v>44378</v>
      </c>
      <c r="O57" s="150">
        <v>44560</v>
      </c>
      <c r="P57" s="150"/>
      <c r="Q57" s="150"/>
      <c r="R57" s="550"/>
      <c r="S57" s="566"/>
      <c r="T57" s="156">
        <f t="shared" si="51"/>
        <v>2.0100000000000002</v>
      </c>
      <c r="U57" s="156" t="e">
        <f t="shared" si="52"/>
        <v>#VALUE!</v>
      </c>
      <c r="V57" s="156">
        <f t="shared" si="53"/>
        <v>0</v>
      </c>
      <c r="W57" s="156">
        <f t="shared" si="54"/>
        <v>0</v>
      </c>
      <c r="X57" s="156">
        <f t="shared" si="55"/>
        <v>0</v>
      </c>
      <c r="Y57" s="156">
        <f t="shared" si="56"/>
        <v>0</v>
      </c>
      <c r="Z57" s="156">
        <f t="shared" si="57"/>
        <v>0</v>
      </c>
      <c r="AA57" s="550"/>
      <c r="AB57" s="623"/>
      <c r="AC57" s="337">
        <f t="shared" si="15"/>
        <v>0</v>
      </c>
      <c r="AD57" s="281" t="s">
        <v>3849</v>
      </c>
      <c r="AE57" s="330"/>
      <c r="AF57" s="330"/>
      <c r="AG57" s="330"/>
      <c r="AH57" s="330"/>
      <c r="AI57" s="330"/>
      <c r="AJ57" s="550"/>
      <c r="AK57" s="618"/>
      <c r="AL57" s="301">
        <f t="shared" si="16"/>
        <v>0.67</v>
      </c>
      <c r="AM57" s="305">
        <v>0.67</v>
      </c>
      <c r="AN57" s="305">
        <f t="shared" si="39"/>
        <v>0</v>
      </c>
      <c r="AO57" s="305">
        <f t="shared" si="40"/>
        <v>0</v>
      </c>
      <c r="AP57" s="305">
        <f t="shared" si="41"/>
        <v>0</v>
      </c>
      <c r="AQ57" s="305">
        <f t="shared" si="42"/>
        <v>0</v>
      </c>
      <c r="AR57" s="305">
        <f t="shared" si="43"/>
        <v>0</v>
      </c>
      <c r="AS57" s="550"/>
      <c r="AT57" s="555"/>
      <c r="AU57" s="313">
        <f t="shared" si="23"/>
        <v>0.67</v>
      </c>
      <c r="AV57" s="314">
        <f t="shared" si="24"/>
        <v>0.67</v>
      </c>
      <c r="AW57" s="314">
        <f t="shared" si="25"/>
        <v>0</v>
      </c>
      <c r="AX57" s="314">
        <f t="shared" si="26"/>
        <v>0</v>
      </c>
      <c r="AY57" s="314">
        <f t="shared" si="27"/>
        <v>0</v>
      </c>
      <c r="AZ57" s="314">
        <f t="shared" si="28"/>
        <v>0</v>
      </c>
      <c r="BA57" s="314">
        <f t="shared" si="29"/>
        <v>0</v>
      </c>
      <c r="BB57" s="550"/>
      <c r="BC57" s="557"/>
      <c r="BD57" s="301">
        <f t="shared" si="30"/>
        <v>0.67</v>
      </c>
      <c r="BE57" s="314">
        <f t="shared" si="31"/>
        <v>0.67</v>
      </c>
      <c r="BF57" s="314">
        <f t="shared" si="32"/>
        <v>0</v>
      </c>
      <c r="BG57" s="314">
        <f t="shared" si="33"/>
        <v>0</v>
      </c>
      <c r="BH57" s="314">
        <f t="shared" si="34"/>
        <v>0</v>
      </c>
      <c r="BI57" s="314">
        <f t="shared" si="35"/>
        <v>0</v>
      </c>
      <c r="BJ57" s="314">
        <f t="shared" si="36"/>
        <v>0</v>
      </c>
      <c r="BK57" s="590"/>
      <c r="BL57" s="543"/>
      <c r="BM57" s="543"/>
      <c r="BN57" s="543"/>
      <c r="BO57" s="543"/>
      <c r="BP57" s="543"/>
      <c r="BQ57" s="543"/>
      <c r="BR57" s="543"/>
      <c r="BS57" s="544"/>
    </row>
    <row r="58" spans="1:71" s="158" customFormat="1" ht="87" customHeight="1" thickBot="1" x14ac:dyDescent="0.35">
      <c r="A58" s="152"/>
      <c r="B58" s="506"/>
      <c r="C58" s="512"/>
      <c r="D58" s="518"/>
      <c r="E58" s="520"/>
      <c r="F58" s="524"/>
      <c r="G58" s="627"/>
      <c r="H58" s="530"/>
      <c r="I58" s="533"/>
      <c r="J58" s="561"/>
      <c r="K58" s="564"/>
      <c r="L58" s="411" t="s">
        <v>3415</v>
      </c>
      <c r="M58" s="411" t="s">
        <v>3631</v>
      </c>
      <c r="N58" s="151">
        <v>44378</v>
      </c>
      <c r="O58" s="151">
        <v>44560</v>
      </c>
      <c r="P58" s="151"/>
      <c r="Q58" s="151"/>
      <c r="R58" s="551"/>
      <c r="S58" s="567"/>
      <c r="T58" s="156">
        <f t="shared" si="51"/>
        <v>2.0100000000000002</v>
      </c>
      <c r="U58" s="156" t="e">
        <f t="shared" si="52"/>
        <v>#VALUE!</v>
      </c>
      <c r="V58" s="156">
        <f t="shared" si="53"/>
        <v>0</v>
      </c>
      <c r="W58" s="156">
        <f t="shared" si="54"/>
        <v>0</v>
      </c>
      <c r="X58" s="156">
        <f t="shared" si="55"/>
        <v>0</v>
      </c>
      <c r="Y58" s="156">
        <f t="shared" si="56"/>
        <v>0</v>
      </c>
      <c r="Z58" s="156">
        <f t="shared" si="57"/>
        <v>0</v>
      </c>
      <c r="AA58" s="551"/>
      <c r="AB58" s="624"/>
      <c r="AC58" s="338">
        <f t="shared" si="15"/>
        <v>0</v>
      </c>
      <c r="AD58" s="282" t="s">
        <v>3849</v>
      </c>
      <c r="AE58" s="331"/>
      <c r="AF58" s="331"/>
      <c r="AG58" s="331"/>
      <c r="AH58" s="331"/>
      <c r="AI58" s="331"/>
      <c r="AJ58" s="551"/>
      <c r="AK58" s="619"/>
      <c r="AL58" s="302">
        <f t="shared" si="16"/>
        <v>0.67</v>
      </c>
      <c r="AM58" s="363">
        <v>0.67</v>
      </c>
      <c r="AN58" s="363">
        <f t="shared" si="39"/>
        <v>0</v>
      </c>
      <c r="AO58" s="363">
        <f t="shared" si="40"/>
        <v>0</v>
      </c>
      <c r="AP58" s="363">
        <f t="shared" si="41"/>
        <v>0</v>
      </c>
      <c r="AQ58" s="363">
        <f t="shared" si="42"/>
        <v>0</v>
      </c>
      <c r="AR58" s="363">
        <f t="shared" si="43"/>
        <v>0</v>
      </c>
      <c r="AS58" s="551"/>
      <c r="AT58" s="556"/>
      <c r="AU58" s="302">
        <f t="shared" si="23"/>
        <v>0.67</v>
      </c>
      <c r="AV58" s="321">
        <f t="shared" si="24"/>
        <v>0.67</v>
      </c>
      <c r="AW58" s="321">
        <f t="shared" si="25"/>
        <v>0</v>
      </c>
      <c r="AX58" s="321">
        <f t="shared" si="26"/>
        <v>0</v>
      </c>
      <c r="AY58" s="321">
        <f t="shared" si="27"/>
        <v>0</v>
      </c>
      <c r="AZ58" s="321">
        <f t="shared" si="28"/>
        <v>0</v>
      </c>
      <c r="BA58" s="321">
        <f t="shared" si="29"/>
        <v>0</v>
      </c>
      <c r="BB58" s="551"/>
      <c r="BC58" s="558"/>
      <c r="BD58" s="302">
        <f t="shared" si="30"/>
        <v>0.67</v>
      </c>
      <c r="BE58" s="353">
        <f t="shared" si="31"/>
        <v>0.67</v>
      </c>
      <c r="BF58" s="353">
        <f t="shared" si="32"/>
        <v>0</v>
      </c>
      <c r="BG58" s="353">
        <f t="shared" si="33"/>
        <v>0</v>
      </c>
      <c r="BH58" s="353">
        <f t="shared" si="34"/>
        <v>0</v>
      </c>
      <c r="BI58" s="353">
        <f t="shared" si="35"/>
        <v>0</v>
      </c>
      <c r="BJ58" s="353">
        <f t="shared" si="36"/>
        <v>0</v>
      </c>
      <c r="BK58" s="574"/>
      <c r="BL58" s="547"/>
      <c r="BM58" s="547"/>
      <c r="BN58" s="547"/>
      <c r="BO58" s="547"/>
      <c r="BP58" s="547"/>
      <c r="BQ58" s="547"/>
      <c r="BR58" s="547"/>
      <c r="BS58" s="548"/>
    </row>
    <row r="59" spans="1:71" s="158" customFormat="1" ht="37.5" customHeight="1" thickTop="1" thickBot="1" x14ac:dyDescent="0.35">
      <c r="A59" s="152"/>
      <c r="B59" s="513" t="s">
        <v>356</v>
      </c>
      <c r="C59" s="536" t="s">
        <v>359</v>
      </c>
      <c r="D59" s="610">
        <v>176</v>
      </c>
      <c r="E59" s="611" t="str">
        <f>+Metas!K203</f>
        <v>Proyectos de investigación, creación, formación y producción de productos y/o proyectos artísticos y/o culturales (1 por año)</v>
      </c>
      <c r="F59" s="522">
        <v>1</v>
      </c>
      <c r="G59" s="614">
        <f t="shared" ref="G59:G78" si="116">SUM(H59:K59)</f>
        <v>1</v>
      </c>
      <c r="H59" s="528"/>
      <c r="I59" s="531"/>
      <c r="J59" s="559"/>
      <c r="K59" s="562">
        <v>1</v>
      </c>
      <c r="L59" s="414" t="s">
        <v>3488</v>
      </c>
      <c r="M59" s="409" t="s">
        <v>3632</v>
      </c>
      <c r="N59" s="149">
        <v>44378</v>
      </c>
      <c r="O59" s="149">
        <v>44560</v>
      </c>
      <c r="P59" s="149"/>
      <c r="Q59" s="149"/>
      <c r="R59" s="549">
        <f t="shared" ref="R59" si="117">+$D59</f>
        <v>176</v>
      </c>
      <c r="S59" s="565">
        <f t="shared" ref="S59" si="118">+F59</f>
        <v>1</v>
      </c>
      <c r="T59" s="156">
        <f t="shared" si="51"/>
        <v>23</v>
      </c>
      <c r="U59" s="156">
        <f t="shared" si="52"/>
        <v>17.8</v>
      </c>
      <c r="V59" s="156">
        <f t="shared" si="53"/>
        <v>0</v>
      </c>
      <c r="W59" s="156">
        <f t="shared" si="54"/>
        <v>0</v>
      </c>
      <c r="X59" s="156">
        <f t="shared" si="55"/>
        <v>0</v>
      </c>
      <c r="Y59" s="156">
        <f t="shared" si="56"/>
        <v>0</v>
      </c>
      <c r="Z59" s="156">
        <f t="shared" si="57"/>
        <v>5.2</v>
      </c>
      <c r="AA59" s="549">
        <f t="shared" ref="AA59" si="119">+$D59</f>
        <v>176</v>
      </c>
      <c r="AB59" s="568">
        <f t="shared" ref="AB59:AB78" si="120">+H59</f>
        <v>0</v>
      </c>
      <c r="AC59" s="336">
        <f t="shared" si="15"/>
        <v>0</v>
      </c>
      <c r="AD59" s="280"/>
      <c r="AE59" s="329"/>
      <c r="AF59" s="329"/>
      <c r="AG59" s="329"/>
      <c r="AH59" s="329"/>
      <c r="AI59" s="329"/>
      <c r="AJ59" s="549">
        <f t="shared" ref="AJ59" si="121">+$D59</f>
        <v>176</v>
      </c>
      <c r="AK59" s="552">
        <f t="shared" ref="AK59:AK78" si="122">+I59</f>
        <v>0</v>
      </c>
      <c r="AL59" s="300">
        <f t="shared" si="16"/>
        <v>0</v>
      </c>
      <c r="AM59" s="364">
        <f t="shared" si="38"/>
        <v>0</v>
      </c>
      <c r="AN59" s="364">
        <f t="shared" si="39"/>
        <v>0</v>
      </c>
      <c r="AO59" s="364">
        <f t="shared" si="40"/>
        <v>0</v>
      </c>
      <c r="AP59" s="364">
        <f t="shared" si="41"/>
        <v>0</v>
      </c>
      <c r="AQ59" s="364">
        <f t="shared" si="42"/>
        <v>0</v>
      </c>
      <c r="AR59" s="364">
        <f t="shared" si="43"/>
        <v>0</v>
      </c>
      <c r="AS59" s="550">
        <f t="shared" ref="AS59" si="123">+$D59</f>
        <v>176</v>
      </c>
      <c r="AT59" s="555">
        <f t="shared" ref="AT59:AT78" si="124">+J59</f>
        <v>0</v>
      </c>
      <c r="AU59" s="357">
        <f t="shared" si="23"/>
        <v>11.5</v>
      </c>
      <c r="AV59" s="391">
        <v>8.9</v>
      </c>
      <c r="AW59" s="353">
        <f t="shared" si="25"/>
        <v>0</v>
      </c>
      <c r="AX59" s="353">
        <f t="shared" si="26"/>
        <v>0</v>
      </c>
      <c r="AY59" s="353">
        <f t="shared" si="27"/>
        <v>0</v>
      </c>
      <c r="AZ59" s="353">
        <f t="shared" si="28"/>
        <v>0</v>
      </c>
      <c r="BA59" s="391">
        <v>2.6</v>
      </c>
      <c r="BB59" s="550">
        <f t="shared" ref="BB59" si="125">+$D59</f>
        <v>176</v>
      </c>
      <c r="BC59" s="557">
        <f t="shared" ref="BC59:BC78" si="126">+K59</f>
        <v>1</v>
      </c>
      <c r="BD59" s="300">
        <f t="shared" si="30"/>
        <v>11.5</v>
      </c>
      <c r="BE59" s="352">
        <f t="shared" si="31"/>
        <v>8.9</v>
      </c>
      <c r="BF59" s="352">
        <f t="shared" si="32"/>
        <v>0</v>
      </c>
      <c r="BG59" s="352">
        <f t="shared" si="33"/>
        <v>0</v>
      </c>
      <c r="BH59" s="352">
        <f t="shared" si="34"/>
        <v>0</v>
      </c>
      <c r="BI59" s="352">
        <f t="shared" si="35"/>
        <v>0</v>
      </c>
      <c r="BJ59" s="352">
        <f t="shared" si="36"/>
        <v>2.6</v>
      </c>
      <c r="BK59" s="571"/>
      <c r="BL59" s="572"/>
      <c r="BM59" s="572"/>
      <c r="BN59" s="572"/>
      <c r="BO59" s="572"/>
      <c r="BP59" s="572"/>
      <c r="BQ59" s="572"/>
      <c r="BR59" s="572"/>
      <c r="BS59" s="573"/>
    </row>
    <row r="60" spans="1:71" s="158" customFormat="1" ht="52.5" customHeight="1" thickTop="1" thickBot="1" x14ac:dyDescent="0.35">
      <c r="A60" s="152"/>
      <c r="B60" s="514"/>
      <c r="C60" s="537"/>
      <c r="D60" s="610"/>
      <c r="E60" s="612"/>
      <c r="F60" s="523"/>
      <c r="G60" s="615"/>
      <c r="H60" s="529"/>
      <c r="I60" s="532"/>
      <c r="J60" s="560"/>
      <c r="K60" s="563"/>
      <c r="L60" s="410" t="s">
        <v>3489</v>
      </c>
      <c r="M60" s="410" t="s">
        <v>3633</v>
      </c>
      <c r="N60" s="150">
        <v>44378</v>
      </c>
      <c r="O60" s="150">
        <v>44560</v>
      </c>
      <c r="P60" s="150"/>
      <c r="Q60" s="150"/>
      <c r="R60" s="550"/>
      <c r="S60" s="566"/>
      <c r="T60" s="156">
        <f t="shared" si="51"/>
        <v>23</v>
      </c>
      <c r="U60" s="156">
        <f t="shared" si="52"/>
        <v>17.8</v>
      </c>
      <c r="V60" s="156">
        <f t="shared" si="53"/>
        <v>0</v>
      </c>
      <c r="W60" s="156">
        <f t="shared" si="54"/>
        <v>0</v>
      </c>
      <c r="X60" s="156">
        <f t="shared" si="55"/>
        <v>0</v>
      </c>
      <c r="Y60" s="156">
        <f t="shared" si="56"/>
        <v>0</v>
      </c>
      <c r="Z60" s="156">
        <f t="shared" si="57"/>
        <v>5.2</v>
      </c>
      <c r="AA60" s="550"/>
      <c r="AB60" s="569"/>
      <c r="AC60" s="337">
        <f t="shared" si="15"/>
        <v>0</v>
      </c>
      <c r="AD60" s="281"/>
      <c r="AE60" s="330"/>
      <c r="AF60" s="330"/>
      <c r="AG60" s="330"/>
      <c r="AH60" s="330"/>
      <c r="AI60" s="330"/>
      <c r="AJ60" s="550"/>
      <c r="AK60" s="553"/>
      <c r="AL60" s="301">
        <f t="shared" si="16"/>
        <v>0</v>
      </c>
      <c r="AM60" s="305">
        <f t="shared" si="38"/>
        <v>0</v>
      </c>
      <c r="AN60" s="305">
        <f t="shared" si="39"/>
        <v>0</v>
      </c>
      <c r="AO60" s="305">
        <f t="shared" si="40"/>
        <v>0</v>
      </c>
      <c r="AP60" s="305">
        <f t="shared" si="41"/>
        <v>0</v>
      </c>
      <c r="AQ60" s="305">
        <f t="shared" si="42"/>
        <v>0</v>
      </c>
      <c r="AR60" s="305">
        <f t="shared" si="43"/>
        <v>0</v>
      </c>
      <c r="AS60" s="550"/>
      <c r="AT60" s="555"/>
      <c r="AU60" s="313">
        <f t="shared" si="23"/>
        <v>11.5</v>
      </c>
      <c r="AV60" s="315">
        <v>8.9</v>
      </c>
      <c r="AW60" s="314">
        <f t="shared" ref="AW60:AW64" si="127">AN60</f>
        <v>0</v>
      </c>
      <c r="AX60" s="314">
        <f t="shared" ref="AX60:AX64" si="128">AO60</f>
        <v>0</v>
      </c>
      <c r="AY60" s="314">
        <f t="shared" ref="AY60:AY64" si="129">AP60</f>
        <v>0</v>
      </c>
      <c r="AZ60" s="314">
        <f t="shared" ref="AZ60:AZ64" si="130">AQ60</f>
        <v>0</v>
      </c>
      <c r="BA60" s="315">
        <v>2.6</v>
      </c>
      <c r="BB60" s="550"/>
      <c r="BC60" s="557"/>
      <c r="BD60" s="301">
        <f t="shared" si="30"/>
        <v>11.5</v>
      </c>
      <c r="BE60" s="314">
        <f t="shared" si="31"/>
        <v>8.9</v>
      </c>
      <c r="BF60" s="314">
        <f t="shared" si="32"/>
        <v>0</v>
      </c>
      <c r="BG60" s="314">
        <f t="shared" si="33"/>
        <v>0</v>
      </c>
      <c r="BH60" s="314">
        <f t="shared" si="34"/>
        <v>0</v>
      </c>
      <c r="BI60" s="314">
        <f t="shared" si="35"/>
        <v>0</v>
      </c>
      <c r="BJ60" s="314">
        <f t="shared" si="36"/>
        <v>2.6</v>
      </c>
      <c r="BK60" s="590"/>
      <c r="BL60" s="543"/>
      <c r="BM60" s="543"/>
      <c r="BN60" s="543"/>
      <c r="BO60" s="543"/>
      <c r="BP60" s="543"/>
      <c r="BQ60" s="543"/>
      <c r="BR60" s="543"/>
      <c r="BS60" s="544"/>
    </row>
    <row r="61" spans="1:71" s="158" customFormat="1" ht="52.5" customHeight="1" thickTop="1" thickBot="1" x14ac:dyDescent="0.35">
      <c r="A61" s="152"/>
      <c r="B61" s="514"/>
      <c r="C61" s="537"/>
      <c r="D61" s="610"/>
      <c r="E61" s="612"/>
      <c r="F61" s="523"/>
      <c r="G61" s="615"/>
      <c r="H61" s="529"/>
      <c r="I61" s="532"/>
      <c r="J61" s="560"/>
      <c r="K61" s="563"/>
      <c r="L61" s="410" t="s">
        <v>3490</v>
      </c>
      <c r="M61" s="410" t="s">
        <v>3634</v>
      </c>
      <c r="N61" s="150">
        <v>44378</v>
      </c>
      <c r="O61" s="150">
        <v>44560</v>
      </c>
      <c r="P61" s="150"/>
      <c r="Q61" s="150"/>
      <c r="R61" s="550"/>
      <c r="S61" s="566"/>
      <c r="T61" s="156">
        <f t="shared" si="51"/>
        <v>23</v>
      </c>
      <c r="U61" s="156">
        <f t="shared" si="52"/>
        <v>17.8</v>
      </c>
      <c r="V61" s="156">
        <f t="shared" si="53"/>
        <v>0</v>
      </c>
      <c r="W61" s="156">
        <f t="shared" si="54"/>
        <v>0</v>
      </c>
      <c r="X61" s="156">
        <f t="shared" si="55"/>
        <v>0</v>
      </c>
      <c r="Y61" s="156">
        <f t="shared" si="56"/>
        <v>0</v>
      </c>
      <c r="Z61" s="156">
        <f t="shared" si="57"/>
        <v>5.2</v>
      </c>
      <c r="AA61" s="550"/>
      <c r="AB61" s="569"/>
      <c r="AC61" s="337">
        <f t="shared" si="15"/>
        <v>0</v>
      </c>
      <c r="AD61" s="281"/>
      <c r="AE61" s="330"/>
      <c r="AF61" s="330"/>
      <c r="AG61" s="330"/>
      <c r="AH61" s="330"/>
      <c r="AI61" s="330"/>
      <c r="AJ61" s="550"/>
      <c r="AK61" s="553"/>
      <c r="AL61" s="301">
        <f t="shared" si="16"/>
        <v>0</v>
      </c>
      <c r="AM61" s="305">
        <f t="shared" si="38"/>
        <v>0</v>
      </c>
      <c r="AN61" s="305">
        <f t="shared" si="39"/>
        <v>0</v>
      </c>
      <c r="AO61" s="305">
        <f t="shared" si="40"/>
        <v>0</v>
      </c>
      <c r="AP61" s="305">
        <f t="shared" si="41"/>
        <v>0</v>
      </c>
      <c r="AQ61" s="305">
        <f t="shared" si="42"/>
        <v>0</v>
      </c>
      <c r="AR61" s="305">
        <f t="shared" si="43"/>
        <v>0</v>
      </c>
      <c r="AS61" s="550"/>
      <c r="AT61" s="555"/>
      <c r="AU61" s="313">
        <f t="shared" si="23"/>
        <v>11.5</v>
      </c>
      <c r="AV61" s="315">
        <v>8.9</v>
      </c>
      <c r="AW61" s="314">
        <f t="shared" si="127"/>
        <v>0</v>
      </c>
      <c r="AX61" s="314">
        <f t="shared" si="128"/>
        <v>0</v>
      </c>
      <c r="AY61" s="314">
        <f t="shared" si="129"/>
        <v>0</v>
      </c>
      <c r="AZ61" s="314">
        <f t="shared" si="130"/>
        <v>0</v>
      </c>
      <c r="BA61" s="315">
        <v>2.6</v>
      </c>
      <c r="BB61" s="550"/>
      <c r="BC61" s="557"/>
      <c r="BD61" s="301">
        <f t="shared" si="30"/>
        <v>11.5</v>
      </c>
      <c r="BE61" s="314">
        <f t="shared" si="31"/>
        <v>8.9</v>
      </c>
      <c r="BF61" s="314">
        <f t="shared" si="32"/>
        <v>0</v>
      </c>
      <c r="BG61" s="314">
        <f t="shared" si="33"/>
        <v>0</v>
      </c>
      <c r="BH61" s="314">
        <f t="shared" si="34"/>
        <v>0</v>
      </c>
      <c r="BI61" s="314">
        <f t="shared" si="35"/>
        <v>0</v>
      </c>
      <c r="BJ61" s="314">
        <f t="shared" si="36"/>
        <v>2.6</v>
      </c>
      <c r="BK61" s="590"/>
      <c r="BL61" s="543"/>
      <c r="BM61" s="543"/>
      <c r="BN61" s="543"/>
      <c r="BO61" s="543"/>
      <c r="BP61" s="543"/>
      <c r="BQ61" s="543"/>
      <c r="BR61" s="543"/>
      <c r="BS61" s="544"/>
    </row>
    <row r="62" spans="1:71" s="158" customFormat="1" ht="45" customHeight="1" thickTop="1" thickBot="1" x14ac:dyDescent="0.35">
      <c r="A62" s="152"/>
      <c r="B62" s="514"/>
      <c r="C62" s="537"/>
      <c r="D62" s="610"/>
      <c r="E62" s="612"/>
      <c r="F62" s="523"/>
      <c r="G62" s="615"/>
      <c r="H62" s="529"/>
      <c r="I62" s="532"/>
      <c r="J62" s="560"/>
      <c r="K62" s="563"/>
      <c r="L62" s="415" t="s">
        <v>3492</v>
      </c>
      <c r="M62" s="415" t="s">
        <v>3635</v>
      </c>
      <c r="N62" s="150">
        <v>44378</v>
      </c>
      <c r="O62" s="150">
        <v>44560</v>
      </c>
      <c r="P62" s="150"/>
      <c r="Q62" s="150"/>
      <c r="R62" s="550"/>
      <c r="S62" s="566"/>
      <c r="T62" s="156">
        <f t="shared" si="51"/>
        <v>11.5</v>
      </c>
      <c r="U62" s="156">
        <f t="shared" si="52"/>
        <v>17.8</v>
      </c>
      <c r="V62" s="156">
        <f t="shared" si="53"/>
        <v>0</v>
      </c>
      <c r="W62" s="156">
        <f t="shared" si="54"/>
        <v>0</v>
      </c>
      <c r="X62" s="156">
        <f t="shared" si="55"/>
        <v>0</v>
      </c>
      <c r="Y62" s="156">
        <f t="shared" si="56"/>
        <v>0</v>
      </c>
      <c r="Z62" s="156">
        <f t="shared" si="57"/>
        <v>5.2</v>
      </c>
      <c r="AA62" s="550"/>
      <c r="AB62" s="569"/>
      <c r="AC62" s="339"/>
      <c r="AD62" s="285"/>
      <c r="AE62" s="332"/>
      <c r="AF62" s="332"/>
      <c r="AG62" s="332"/>
      <c r="AH62" s="332"/>
      <c r="AI62" s="332"/>
      <c r="AJ62" s="550"/>
      <c r="AK62" s="553"/>
      <c r="AL62" s="303"/>
      <c r="AM62" s="305">
        <f t="shared" si="38"/>
        <v>0</v>
      </c>
      <c r="AN62" s="305">
        <f t="shared" si="39"/>
        <v>0</v>
      </c>
      <c r="AO62" s="305">
        <f t="shared" si="40"/>
        <v>0</v>
      </c>
      <c r="AP62" s="305">
        <f t="shared" si="41"/>
        <v>0</v>
      </c>
      <c r="AQ62" s="305">
        <f t="shared" si="42"/>
        <v>0</v>
      </c>
      <c r="AR62" s="305">
        <f t="shared" si="43"/>
        <v>0</v>
      </c>
      <c r="AS62" s="550"/>
      <c r="AT62" s="555"/>
      <c r="AU62" s="313">
        <f t="shared" si="23"/>
        <v>11.5</v>
      </c>
      <c r="AV62" s="315">
        <v>8.9</v>
      </c>
      <c r="AW62" s="314">
        <f t="shared" si="127"/>
        <v>0</v>
      </c>
      <c r="AX62" s="314">
        <f t="shared" si="128"/>
        <v>0</v>
      </c>
      <c r="AY62" s="314">
        <f t="shared" si="129"/>
        <v>0</v>
      </c>
      <c r="AZ62" s="314">
        <f t="shared" si="130"/>
        <v>0</v>
      </c>
      <c r="BA62" s="315">
        <v>2.6</v>
      </c>
      <c r="BB62" s="550"/>
      <c r="BC62" s="557"/>
      <c r="BD62" s="303"/>
      <c r="BE62" s="314">
        <f t="shared" si="31"/>
        <v>8.9</v>
      </c>
      <c r="BF62" s="314">
        <f t="shared" si="32"/>
        <v>0</v>
      </c>
      <c r="BG62" s="314">
        <f t="shared" si="33"/>
        <v>0</v>
      </c>
      <c r="BH62" s="314">
        <f t="shared" si="34"/>
        <v>0</v>
      </c>
      <c r="BI62" s="314">
        <f t="shared" si="35"/>
        <v>0</v>
      </c>
      <c r="BJ62" s="314">
        <f t="shared" si="36"/>
        <v>2.6</v>
      </c>
      <c r="BK62" s="270"/>
      <c r="BL62" s="269"/>
      <c r="BM62" s="269"/>
      <c r="BN62" s="269"/>
      <c r="BO62" s="269"/>
      <c r="BP62" s="269"/>
      <c r="BQ62" s="269"/>
      <c r="BR62" s="269"/>
      <c r="BS62" s="271"/>
    </row>
    <row r="63" spans="1:71" s="158" customFormat="1" ht="78" customHeight="1" thickTop="1" thickBot="1" x14ac:dyDescent="0.35">
      <c r="A63" s="152"/>
      <c r="B63" s="514"/>
      <c r="C63" s="537"/>
      <c r="D63" s="610"/>
      <c r="E63" s="612"/>
      <c r="F63" s="523"/>
      <c r="G63" s="615"/>
      <c r="H63" s="529"/>
      <c r="I63" s="532"/>
      <c r="J63" s="560"/>
      <c r="K63" s="563"/>
      <c r="L63" s="415" t="s">
        <v>3493</v>
      </c>
      <c r="M63" s="415" t="s">
        <v>3636</v>
      </c>
      <c r="N63" s="272">
        <v>44378</v>
      </c>
      <c r="O63" s="272">
        <v>44560</v>
      </c>
      <c r="P63" s="272"/>
      <c r="Q63" s="272"/>
      <c r="R63" s="550"/>
      <c r="S63" s="566"/>
      <c r="T63" s="156">
        <f t="shared" si="51"/>
        <v>11.5</v>
      </c>
      <c r="U63" s="156">
        <f t="shared" si="52"/>
        <v>17.8</v>
      </c>
      <c r="V63" s="156">
        <f t="shared" si="53"/>
        <v>0</v>
      </c>
      <c r="W63" s="156">
        <f t="shared" si="54"/>
        <v>0</v>
      </c>
      <c r="X63" s="156">
        <f t="shared" si="55"/>
        <v>0</v>
      </c>
      <c r="Y63" s="156">
        <f t="shared" si="56"/>
        <v>0</v>
      </c>
      <c r="Z63" s="156">
        <f t="shared" si="57"/>
        <v>5.2</v>
      </c>
      <c r="AA63" s="550"/>
      <c r="AB63" s="569"/>
      <c r="AC63" s="339"/>
      <c r="AD63" s="285"/>
      <c r="AE63" s="332"/>
      <c r="AF63" s="332"/>
      <c r="AG63" s="332"/>
      <c r="AH63" s="332"/>
      <c r="AI63" s="332"/>
      <c r="AJ63" s="550"/>
      <c r="AK63" s="553"/>
      <c r="AL63" s="303"/>
      <c r="AM63" s="305">
        <f t="shared" si="38"/>
        <v>0</v>
      </c>
      <c r="AN63" s="305">
        <f t="shared" si="39"/>
        <v>0</v>
      </c>
      <c r="AO63" s="305">
        <f t="shared" si="40"/>
        <v>0</v>
      </c>
      <c r="AP63" s="305">
        <f t="shared" si="41"/>
        <v>0</v>
      </c>
      <c r="AQ63" s="305">
        <f t="shared" si="42"/>
        <v>0</v>
      </c>
      <c r="AR63" s="305">
        <f t="shared" si="43"/>
        <v>0</v>
      </c>
      <c r="AS63" s="550"/>
      <c r="AT63" s="555"/>
      <c r="AU63" s="313">
        <f t="shared" si="23"/>
        <v>11.5</v>
      </c>
      <c r="AV63" s="315">
        <v>8.9</v>
      </c>
      <c r="AW63" s="314">
        <f t="shared" si="127"/>
        <v>0</v>
      </c>
      <c r="AX63" s="314">
        <f t="shared" si="128"/>
        <v>0</v>
      </c>
      <c r="AY63" s="314">
        <f t="shared" si="129"/>
        <v>0</v>
      </c>
      <c r="AZ63" s="314">
        <f t="shared" si="130"/>
        <v>0</v>
      </c>
      <c r="BA63" s="315">
        <v>2.6</v>
      </c>
      <c r="BB63" s="550"/>
      <c r="BC63" s="557"/>
      <c r="BD63" s="303"/>
      <c r="BE63" s="353">
        <f t="shared" si="31"/>
        <v>8.9</v>
      </c>
      <c r="BF63" s="353">
        <f t="shared" si="32"/>
        <v>0</v>
      </c>
      <c r="BG63" s="353">
        <f t="shared" si="33"/>
        <v>0</v>
      </c>
      <c r="BH63" s="353">
        <f t="shared" si="34"/>
        <v>0</v>
      </c>
      <c r="BI63" s="353">
        <f t="shared" si="35"/>
        <v>0</v>
      </c>
      <c r="BJ63" s="353">
        <f t="shared" si="36"/>
        <v>2.6</v>
      </c>
      <c r="BK63" s="270"/>
      <c r="BL63" s="269"/>
      <c r="BM63" s="269"/>
      <c r="BN63" s="269"/>
      <c r="BO63" s="269"/>
      <c r="BP63" s="269"/>
      <c r="BQ63" s="269"/>
      <c r="BR63" s="269"/>
      <c r="BS63" s="271"/>
    </row>
    <row r="64" spans="1:71" s="158" customFormat="1" ht="47.25" customHeight="1" thickTop="1" thickBot="1" x14ac:dyDescent="0.35">
      <c r="A64" s="152"/>
      <c r="B64" s="514"/>
      <c r="C64" s="537"/>
      <c r="D64" s="610"/>
      <c r="E64" s="613"/>
      <c r="F64" s="524"/>
      <c r="G64" s="616"/>
      <c r="H64" s="530"/>
      <c r="I64" s="533"/>
      <c r="J64" s="561"/>
      <c r="K64" s="564"/>
      <c r="L64" s="411" t="s">
        <v>3491</v>
      </c>
      <c r="M64" s="411" t="s">
        <v>3637</v>
      </c>
      <c r="N64" s="150">
        <v>44378</v>
      </c>
      <c r="O64" s="150">
        <v>44560</v>
      </c>
      <c r="P64" s="150"/>
      <c r="Q64" s="150"/>
      <c r="R64" s="551"/>
      <c r="S64" s="567"/>
      <c r="T64" s="156">
        <f t="shared" si="51"/>
        <v>23</v>
      </c>
      <c r="U64" s="156">
        <f t="shared" si="52"/>
        <v>17.8</v>
      </c>
      <c r="V64" s="156">
        <f t="shared" si="53"/>
        <v>0</v>
      </c>
      <c r="W64" s="156">
        <f t="shared" si="54"/>
        <v>0</v>
      </c>
      <c r="X64" s="156">
        <f t="shared" si="55"/>
        <v>0</v>
      </c>
      <c r="Y64" s="156">
        <f t="shared" si="56"/>
        <v>0</v>
      </c>
      <c r="Z64" s="156">
        <f t="shared" si="57"/>
        <v>5.2</v>
      </c>
      <c r="AA64" s="551"/>
      <c r="AB64" s="570"/>
      <c r="AC64" s="338">
        <f t="shared" si="15"/>
        <v>0</v>
      </c>
      <c r="AD64" s="282"/>
      <c r="AE64" s="331"/>
      <c r="AF64" s="331"/>
      <c r="AG64" s="331"/>
      <c r="AH64" s="331"/>
      <c r="AI64" s="331"/>
      <c r="AJ64" s="551"/>
      <c r="AK64" s="554"/>
      <c r="AL64" s="302">
        <f t="shared" si="16"/>
        <v>0</v>
      </c>
      <c r="AM64" s="363">
        <f t="shared" si="38"/>
        <v>0</v>
      </c>
      <c r="AN64" s="363">
        <f t="shared" si="39"/>
        <v>0</v>
      </c>
      <c r="AO64" s="363">
        <f t="shared" si="40"/>
        <v>0</v>
      </c>
      <c r="AP64" s="363">
        <f t="shared" si="41"/>
        <v>0</v>
      </c>
      <c r="AQ64" s="363">
        <f t="shared" si="42"/>
        <v>0</v>
      </c>
      <c r="AR64" s="363">
        <f t="shared" si="43"/>
        <v>0</v>
      </c>
      <c r="AS64" s="551"/>
      <c r="AT64" s="556"/>
      <c r="AU64" s="302">
        <f t="shared" si="23"/>
        <v>11.5</v>
      </c>
      <c r="AV64" s="322">
        <v>8.9</v>
      </c>
      <c r="AW64" s="321">
        <f t="shared" si="127"/>
        <v>0</v>
      </c>
      <c r="AX64" s="321">
        <f t="shared" si="128"/>
        <v>0</v>
      </c>
      <c r="AY64" s="321">
        <f t="shared" si="129"/>
        <v>0</v>
      </c>
      <c r="AZ64" s="321">
        <f t="shared" si="130"/>
        <v>0</v>
      </c>
      <c r="BA64" s="322">
        <v>2.6</v>
      </c>
      <c r="BB64" s="551"/>
      <c r="BC64" s="558"/>
      <c r="BD64" s="302">
        <f t="shared" si="30"/>
        <v>11.5</v>
      </c>
      <c r="BE64" s="312">
        <f t="shared" si="31"/>
        <v>8.9</v>
      </c>
      <c r="BF64" s="312">
        <f t="shared" si="32"/>
        <v>0</v>
      </c>
      <c r="BG64" s="312">
        <f t="shared" si="33"/>
        <v>0</v>
      </c>
      <c r="BH64" s="312">
        <f t="shared" si="34"/>
        <v>0</v>
      </c>
      <c r="BI64" s="312">
        <f t="shared" si="35"/>
        <v>0</v>
      </c>
      <c r="BJ64" s="312">
        <f t="shared" si="36"/>
        <v>2.6</v>
      </c>
      <c r="BK64" s="574"/>
      <c r="BL64" s="547"/>
      <c r="BM64" s="547"/>
      <c r="BN64" s="547"/>
      <c r="BO64" s="547"/>
      <c r="BP64" s="547"/>
      <c r="BQ64" s="547"/>
      <c r="BR64" s="547"/>
      <c r="BS64" s="548"/>
    </row>
    <row r="65" spans="1:71" s="158" customFormat="1" ht="63" customHeight="1" thickTop="1" x14ac:dyDescent="0.3">
      <c r="A65" s="152"/>
      <c r="B65" s="514"/>
      <c r="C65" s="537"/>
      <c r="D65" s="516">
        <v>177</v>
      </c>
      <c r="E65" s="519" t="str">
        <f>+Metas!K204</f>
        <v>Estímulos a la creación en las areas artisitcas (10 por año)</v>
      </c>
      <c r="F65" s="522">
        <v>10</v>
      </c>
      <c r="G65" s="525">
        <f t="shared" si="116"/>
        <v>10</v>
      </c>
      <c r="H65" s="528"/>
      <c r="I65" s="531"/>
      <c r="J65" s="559">
        <v>5</v>
      </c>
      <c r="K65" s="562">
        <v>5</v>
      </c>
      <c r="L65" s="409" t="s">
        <v>3638</v>
      </c>
      <c r="M65" s="409" t="s">
        <v>3636</v>
      </c>
      <c r="N65" s="149">
        <v>44378</v>
      </c>
      <c r="O65" s="149">
        <v>44560</v>
      </c>
      <c r="P65" s="149"/>
      <c r="Q65" s="149"/>
      <c r="R65" s="549">
        <f t="shared" ref="R65" si="131">+$D65</f>
        <v>177</v>
      </c>
      <c r="S65" s="565">
        <f t="shared" ref="S65" si="132">+F65</f>
        <v>10</v>
      </c>
      <c r="T65" s="156">
        <f t="shared" si="51"/>
        <v>17.239999999999998</v>
      </c>
      <c r="U65" s="156">
        <f t="shared" si="52"/>
        <v>13.34</v>
      </c>
      <c r="V65" s="156">
        <f t="shared" si="53"/>
        <v>0</v>
      </c>
      <c r="W65" s="156">
        <f t="shared" si="54"/>
        <v>0</v>
      </c>
      <c r="X65" s="156">
        <f t="shared" si="55"/>
        <v>0</v>
      </c>
      <c r="Y65" s="156">
        <f t="shared" si="56"/>
        <v>0</v>
      </c>
      <c r="Z65" s="156">
        <f t="shared" si="57"/>
        <v>3.9</v>
      </c>
      <c r="AA65" s="549">
        <f t="shared" ref="AA65" si="133">+$D65</f>
        <v>177</v>
      </c>
      <c r="AB65" s="568">
        <f t="shared" si="120"/>
        <v>0</v>
      </c>
      <c r="AC65" s="336">
        <f t="shared" si="15"/>
        <v>0</v>
      </c>
      <c r="AD65" s="280"/>
      <c r="AE65" s="329"/>
      <c r="AF65" s="329"/>
      <c r="AG65" s="329"/>
      <c r="AH65" s="329"/>
      <c r="AI65" s="329"/>
      <c r="AJ65" s="549">
        <f t="shared" ref="AJ65" si="134">+$D65</f>
        <v>177</v>
      </c>
      <c r="AK65" s="552">
        <f t="shared" si="122"/>
        <v>0</v>
      </c>
      <c r="AL65" s="300">
        <f t="shared" si="16"/>
        <v>0</v>
      </c>
      <c r="AM65" s="364">
        <f t="shared" si="38"/>
        <v>0</v>
      </c>
      <c r="AN65" s="364">
        <f t="shared" si="39"/>
        <v>0</v>
      </c>
      <c r="AO65" s="364">
        <f t="shared" si="40"/>
        <v>0</v>
      </c>
      <c r="AP65" s="364">
        <f t="shared" si="41"/>
        <v>0</v>
      </c>
      <c r="AQ65" s="364">
        <f t="shared" si="42"/>
        <v>0</v>
      </c>
      <c r="AR65" s="364">
        <f t="shared" si="43"/>
        <v>0</v>
      </c>
      <c r="AS65" s="550">
        <f t="shared" ref="AS65" si="135">+$D65</f>
        <v>177</v>
      </c>
      <c r="AT65" s="555">
        <f t="shared" si="124"/>
        <v>5</v>
      </c>
      <c r="AU65" s="357">
        <f t="shared" si="23"/>
        <v>8.6199999999999992</v>
      </c>
      <c r="AV65" s="353">
        <v>6.67</v>
      </c>
      <c r="AW65" s="353">
        <f t="shared" si="25"/>
        <v>0</v>
      </c>
      <c r="AX65" s="353">
        <f t="shared" si="26"/>
        <v>0</v>
      </c>
      <c r="AY65" s="353">
        <f t="shared" si="27"/>
        <v>0</v>
      </c>
      <c r="AZ65" s="353">
        <f t="shared" si="28"/>
        <v>0</v>
      </c>
      <c r="BA65" s="353">
        <v>1.95</v>
      </c>
      <c r="BB65" s="550">
        <f t="shared" ref="BB65" si="136">+$D65</f>
        <v>177</v>
      </c>
      <c r="BC65" s="557">
        <f t="shared" si="126"/>
        <v>5</v>
      </c>
      <c r="BD65" s="300">
        <f t="shared" si="30"/>
        <v>8.6199999999999992</v>
      </c>
      <c r="BE65" s="352">
        <f t="shared" si="31"/>
        <v>6.67</v>
      </c>
      <c r="BF65" s="352">
        <f t="shared" si="32"/>
        <v>0</v>
      </c>
      <c r="BG65" s="352">
        <f t="shared" si="33"/>
        <v>0</v>
      </c>
      <c r="BH65" s="352">
        <f t="shared" si="34"/>
        <v>0</v>
      </c>
      <c r="BI65" s="352">
        <f t="shared" si="35"/>
        <v>0</v>
      </c>
      <c r="BJ65" s="352">
        <f t="shared" si="36"/>
        <v>1.95</v>
      </c>
      <c r="BK65" s="571"/>
      <c r="BL65" s="572"/>
      <c r="BM65" s="572"/>
      <c r="BN65" s="572"/>
      <c r="BO65" s="572"/>
      <c r="BP65" s="572"/>
      <c r="BQ65" s="572"/>
      <c r="BR65" s="572"/>
      <c r="BS65" s="573"/>
    </row>
    <row r="66" spans="1:71" s="158" customFormat="1" ht="40.5" customHeight="1" x14ac:dyDescent="0.3">
      <c r="A66" s="152"/>
      <c r="B66" s="514"/>
      <c r="C66" s="537"/>
      <c r="D66" s="517"/>
      <c r="E66" s="520"/>
      <c r="F66" s="523"/>
      <c r="G66" s="526"/>
      <c r="H66" s="529"/>
      <c r="I66" s="532"/>
      <c r="J66" s="560"/>
      <c r="K66" s="563"/>
      <c r="L66" s="410" t="s">
        <v>3639</v>
      </c>
      <c r="M66" s="410" t="s">
        <v>3640</v>
      </c>
      <c r="N66" s="150">
        <v>44378</v>
      </c>
      <c r="O66" s="150">
        <v>44560</v>
      </c>
      <c r="P66" s="150"/>
      <c r="Q66" s="150"/>
      <c r="R66" s="550"/>
      <c r="S66" s="566"/>
      <c r="T66" s="156">
        <f t="shared" si="51"/>
        <v>17.239999999999998</v>
      </c>
      <c r="U66" s="156">
        <f t="shared" si="52"/>
        <v>13.34</v>
      </c>
      <c r="V66" s="156">
        <f t="shared" si="53"/>
        <v>0</v>
      </c>
      <c r="W66" s="156">
        <f t="shared" si="54"/>
        <v>0</v>
      </c>
      <c r="X66" s="156">
        <f t="shared" si="55"/>
        <v>0</v>
      </c>
      <c r="Y66" s="156">
        <f t="shared" si="56"/>
        <v>0</v>
      </c>
      <c r="Z66" s="156">
        <f t="shared" si="57"/>
        <v>3.9</v>
      </c>
      <c r="AA66" s="550"/>
      <c r="AB66" s="569"/>
      <c r="AC66" s="337">
        <f t="shared" si="15"/>
        <v>0</v>
      </c>
      <c r="AD66" s="281"/>
      <c r="AE66" s="330"/>
      <c r="AF66" s="330"/>
      <c r="AG66" s="330"/>
      <c r="AH66" s="330"/>
      <c r="AI66" s="330"/>
      <c r="AJ66" s="550"/>
      <c r="AK66" s="553"/>
      <c r="AL66" s="301">
        <f t="shared" si="16"/>
        <v>0</v>
      </c>
      <c r="AM66" s="305">
        <f t="shared" si="38"/>
        <v>0</v>
      </c>
      <c r="AN66" s="305">
        <f t="shared" si="39"/>
        <v>0</v>
      </c>
      <c r="AO66" s="305">
        <f t="shared" si="40"/>
        <v>0</v>
      </c>
      <c r="AP66" s="305">
        <f t="shared" si="41"/>
        <v>0</v>
      </c>
      <c r="AQ66" s="305">
        <f t="shared" si="42"/>
        <v>0</v>
      </c>
      <c r="AR66" s="305">
        <f t="shared" si="43"/>
        <v>0</v>
      </c>
      <c r="AS66" s="550"/>
      <c r="AT66" s="555"/>
      <c r="AU66" s="313">
        <f t="shared" si="23"/>
        <v>8.6199999999999992</v>
      </c>
      <c r="AV66" s="314">
        <v>6.67</v>
      </c>
      <c r="AW66" s="314">
        <f t="shared" ref="AW66:AW68" si="137">AN66</f>
        <v>0</v>
      </c>
      <c r="AX66" s="314">
        <f t="shared" ref="AX66:AX68" si="138">AO66</f>
        <v>0</v>
      </c>
      <c r="AY66" s="314">
        <f t="shared" ref="AY66:AY68" si="139">AP66</f>
        <v>0</v>
      </c>
      <c r="AZ66" s="314">
        <f t="shared" ref="AZ66:AZ68" si="140">AQ66</f>
        <v>0</v>
      </c>
      <c r="BA66" s="314">
        <v>1.95</v>
      </c>
      <c r="BB66" s="550"/>
      <c r="BC66" s="557"/>
      <c r="BD66" s="301">
        <f t="shared" si="30"/>
        <v>8.6199999999999992</v>
      </c>
      <c r="BE66" s="314">
        <f t="shared" si="31"/>
        <v>6.67</v>
      </c>
      <c r="BF66" s="314">
        <f t="shared" si="32"/>
        <v>0</v>
      </c>
      <c r="BG66" s="314">
        <f t="shared" si="33"/>
        <v>0</v>
      </c>
      <c r="BH66" s="314">
        <f t="shared" si="34"/>
        <v>0</v>
      </c>
      <c r="BI66" s="314">
        <f t="shared" si="35"/>
        <v>0</v>
      </c>
      <c r="BJ66" s="314">
        <f t="shared" si="36"/>
        <v>1.95</v>
      </c>
      <c r="BK66" s="590"/>
      <c r="BL66" s="543"/>
      <c r="BM66" s="543"/>
      <c r="BN66" s="543"/>
      <c r="BO66" s="543"/>
      <c r="BP66" s="543"/>
      <c r="BQ66" s="543"/>
      <c r="BR66" s="543"/>
      <c r="BS66" s="544"/>
    </row>
    <row r="67" spans="1:71" s="158" customFormat="1" ht="54" customHeight="1" x14ac:dyDescent="0.3">
      <c r="A67" s="152"/>
      <c r="B67" s="514"/>
      <c r="C67" s="537"/>
      <c r="D67" s="517"/>
      <c r="E67" s="520"/>
      <c r="F67" s="523"/>
      <c r="G67" s="526"/>
      <c r="H67" s="529"/>
      <c r="I67" s="532"/>
      <c r="J67" s="560"/>
      <c r="K67" s="563"/>
      <c r="L67" s="410" t="s">
        <v>3506</v>
      </c>
      <c r="M67" s="410" t="s">
        <v>3641</v>
      </c>
      <c r="N67" s="150">
        <v>44378</v>
      </c>
      <c r="O67" s="150">
        <v>44560</v>
      </c>
      <c r="P67" s="150"/>
      <c r="Q67" s="150"/>
      <c r="R67" s="550"/>
      <c r="S67" s="566"/>
      <c r="T67" s="156">
        <f t="shared" si="51"/>
        <v>17.239999999999998</v>
      </c>
      <c r="U67" s="156">
        <f t="shared" si="52"/>
        <v>13.34</v>
      </c>
      <c r="V67" s="156">
        <f t="shared" si="53"/>
        <v>0</v>
      </c>
      <c r="W67" s="156">
        <f t="shared" si="54"/>
        <v>0</v>
      </c>
      <c r="X67" s="156">
        <f t="shared" si="55"/>
        <v>0</v>
      </c>
      <c r="Y67" s="156">
        <f t="shared" si="56"/>
        <v>0</v>
      </c>
      <c r="Z67" s="156">
        <f t="shared" si="57"/>
        <v>3.9</v>
      </c>
      <c r="AA67" s="550"/>
      <c r="AB67" s="569"/>
      <c r="AC67" s="337">
        <f t="shared" si="15"/>
        <v>0</v>
      </c>
      <c r="AD67" s="281"/>
      <c r="AE67" s="330"/>
      <c r="AF67" s="330"/>
      <c r="AG67" s="330"/>
      <c r="AH67" s="330"/>
      <c r="AI67" s="330"/>
      <c r="AJ67" s="550"/>
      <c r="AK67" s="553"/>
      <c r="AL67" s="301">
        <f t="shared" si="16"/>
        <v>0</v>
      </c>
      <c r="AM67" s="305">
        <f t="shared" si="38"/>
        <v>0</v>
      </c>
      <c r="AN67" s="305">
        <f t="shared" si="39"/>
        <v>0</v>
      </c>
      <c r="AO67" s="305">
        <f t="shared" si="40"/>
        <v>0</v>
      </c>
      <c r="AP67" s="305">
        <f t="shared" si="41"/>
        <v>0</v>
      </c>
      <c r="AQ67" s="305">
        <f t="shared" si="42"/>
        <v>0</v>
      </c>
      <c r="AR67" s="305">
        <f t="shared" si="43"/>
        <v>0</v>
      </c>
      <c r="AS67" s="550"/>
      <c r="AT67" s="555"/>
      <c r="AU67" s="313">
        <f t="shared" si="23"/>
        <v>8.6199999999999992</v>
      </c>
      <c r="AV67" s="314">
        <v>6.67</v>
      </c>
      <c r="AW67" s="314">
        <f t="shared" si="137"/>
        <v>0</v>
      </c>
      <c r="AX67" s="314">
        <f t="shared" si="138"/>
        <v>0</v>
      </c>
      <c r="AY67" s="314">
        <f t="shared" si="139"/>
        <v>0</v>
      </c>
      <c r="AZ67" s="314">
        <f t="shared" si="140"/>
        <v>0</v>
      </c>
      <c r="BA67" s="314">
        <v>1.95</v>
      </c>
      <c r="BB67" s="550"/>
      <c r="BC67" s="557"/>
      <c r="BD67" s="301">
        <f t="shared" si="30"/>
        <v>8.6199999999999992</v>
      </c>
      <c r="BE67" s="314">
        <f t="shared" si="31"/>
        <v>6.67</v>
      </c>
      <c r="BF67" s="314">
        <f t="shared" si="32"/>
        <v>0</v>
      </c>
      <c r="BG67" s="314">
        <f t="shared" si="33"/>
        <v>0</v>
      </c>
      <c r="BH67" s="314">
        <f t="shared" si="34"/>
        <v>0</v>
      </c>
      <c r="BI67" s="314">
        <f t="shared" si="35"/>
        <v>0</v>
      </c>
      <c r="BJ67" s="314">
        <f t="shared" si="36"/>
        <v>1.95</v>
      </c>
      <c r="BK67" s="590"/>
      <c r="BL67" s="543"/>
      <c r="BM67" s="543"/>
      <c r="BN67" s="543"/>
      <c r="BO67" s="543"/>
      <c r="BP67" s="543"/>
      <c r="BQ67" s="543"/>
      <c r="BR67" s="543"/>
      <c r="BS67" s="544"/>
    </row>
    <row r="68" spans="1:71" s="158" customFormat="1" ht="45" customHeight="1" thickBot="1" x14ac:dyDescent="0.35">
      <c r="A68" s="152"/>
      <c r="B68" s="514"/>
      <c r="C68" s="537"/>
      <c r="D68" s="518"/>
      <c r="E68" s="521"/>
      <c r="F68" s="524"/>
      <c r="G68" s="527"/>
      <c r="H68" s="530"/>
      <c r="I68" s="533"/>
      <c r="J68" s="561"/>
      <c r="K68" s="564"/>
      <c r="L68" s="411" t="s">
        <v>3494</v>
      </c>
      <c r="M68" s="411" t="s">
        <v>3642</v>
      </c>
      <c r="N68" s="151">
        <v>44378</v>
      </c>
      <c r="O68" s="151">
        <v>44560</v>
      </c>
      <c r="P68" s="151"/>
      <c r="Q68" s="151"/>
      <c r="R68" s="551"/>
      <c r="S68" s="567"/>
      <c r="T68" s="156">
        <f t="shared" si="51"/>
        <v>17.239999999999998</v>
      </c>
      <c r="U68" s="156">
        <f t="shared" si="52"/>
        <v>13.34</v>
      </c>
      <c r="V68" s="156">
        <f t="shared" si="53"/>
        <v>0</v>
      </c>
      <c r="W68" s="156">
        <f t="shared" si="54"/>
        <v>0</v>
      </c>
      <c r="X68" s="156">
        <f t="shared" si="55"/>
        <v>0</v>
      </c>
      <c r="Y68" s="156">
        <f t="shared" si="56"/>
        <v>0</v>
      </c>
      <c r="Z68" s="156">
        <f t="shared" si="57"/>
        <v>3.9</v>
      </c>
      <c r="AA68" s="551"/>
      <c r="AB68" s="570"/>
      <c r="AC68" s="338">
        <f t="shared" si="15"/>
        <v>0</v>
      </c>
      <c r="AD68" s="282"/>
      <c r="AE68" s="331"/>
      <c r="AF68" s="331"/>
      <c r="AG68" s="331"/>
      <c r="AH68" s="331"/>
      <c r="AI68" s="331"/>
      <c r="AJ68" s="551"/>
      <c r="AK68" s="554"/>
      <c r="AL68" s="302">
        <f t="shared" si="16"/>
        <v>0</v>
      </c>
      <c r="AM68" s="363">
        <f t="shared" si="38"/>
        <v>0</v>
      </c>
      <c r="AN68" s="363">
        <f t="shared" si="39"/>
        <v>0</v>
      </c>
      <c r="AO68" s="363">
        <f t="shared" si="40"/>
        <v>0</v>
      </c>
      <c r="AP68" s="363">
        <f t="shared" si="41"/>
        <v>0</v>
      </c>
      <c r="AQ68" s="363">
        <f t="shared" si="42"/>
        <v>0</v>
      </c>
      <c r="AR68" s="363">
        <f t="shared" si="43"/>
        <v>0</v>
      </c>
      <c r="AS68" s="551"/>
      <c r="AT68" s="556"/>
      <c r="AU68" s="302">
        <f t="shared" si="23"/>
        <v>8.6199999999999992</v>
      </c>
      <c r="AV68" s="321">
        <v>6.67</v>
      </c>
      <c r="AW68" s="321">
        <f t="shared" si="137"/>
        <v>0</v>
      </c>
      <c r="AX68" s="321">
        <f t="shared" si="138"/>
        <v>0</v>
      </c>
      <c r="AY68" s="321">
        <f t="shared" si="139"/>
        <v>0</v>
      </c>
      <c r="AZ68" s="321">
        <f t="shared" si="140"/>
        <v>0</v>
      </c>
      <c r="BA68" s="321">
        <v>1.95</v>
      </c>
      <c r="BB68" s="551"/>
      <c r="BC68" s="558"/>
      <c r="BD68" s="302">
        <f t="shared" si="30"/>
        <v>8.6199999999999992</v>
      </c>
      <c r="BE68" s="353">
        <f t="shared" si="31"/>
        <v>6.67</v>
      </c>
      <c r="BF68" s="353">
        <f t="shared" si="32"/>
        <v>0</v>
      </c>
      <c r="BG68" s="353">
        <f t="shared" si="33"/>
        <v>0</v>
      </c>
      <c r="BH68" s="353">
        <f t="shared" si="34"/>
        <v>0</v>
      </c>
      <c r="BI68" s="353">
        <f t="shared" si="35"/>
        <v>0</v>
      </c>
      <c r="BJ68" s="353">
        <f t="shared" si="36"/>
        <v>1.95</v>
      </c>
      <c r="BK68" s="574"/>
      <c r="BL68" s="547"/>
      <c r="BM68" s="547"/>
      <c r="BN68" s="547"/>
      <c r="BO68" s="547"/>
      <c r="BP68" s="547"/>
      <c r="BQ68" s="547"/>
      <c r="BR68" s="547"/>
      <c r="BS68" s="548"/>
    </row>
    <row r="69" spans="1:71" s="158" customFormat="1" ht="60.75" customHeight="1" thickTop="1" thickBot="1" x14ac:dyDescent="0.35">
      <c r="A69" s="152"/>
      <c r="B69" s="514"/>
      <c r="C69" s="537"/>
      <c r="D69" s="516">
        <v>178</v>
      </c>
      <c r="E69" s="519" t="str">
        <f>+Metas!K205</f>
        <v>Estímulos a la creación y formación cultural, dirigidos a la población con discapacidad (2 por año)</v>
      </c>
      <c r="F69" s="522">
        <v>2</v>
      </c>
      <c r="G69" s="525">
        <f t="shared" si="116"/>
        <v>2</v>
      </c>
      <c r="H69" s="528"/>
      <c r="I69" s="531"/>
      <c r="J69" s="559"/>
      <c r="K69" s="562">
        <v>2</v>
      </c>
      <c r="L69" s="409" t="s">
        <v>3493</v>
      </c>
      <c r="M69" s="409" t="s">
        <v>3636</v>
      </c>
      <c r="N69" s="149">
        <v>44378</v>
      </c>
      <c r="O69" s="149">
        <v>44560</v>
      </c>
      <c r="P69" s="149"/>
      <c r="Q69" s="149"/>
      <c r="R69" s="549">
        <f t="shared" ref="R69" si="141">+$D69</f>
        <v>178</v>
      </c>
      <c r="S69" s="565">
        <f t="shared" ref="S69" si="142">+F69</f>
        <v>2</v>
      </c>
      <c r="T69" s="156">
        <f t="shared" si="51"/>
        <v>34.5</v>
      </c>
      <c r="U69" s="156">
        <f t="shared" si="52"/>
        <v>26.69</v>
      </c>
      <c r="V69" s="156">
        <f t="shared" si="53"/>
        <v>0</v>
      </c>
      <c r="W69" s="156">
        <f t="shared" si="54"/>
        <v>0</v>
      </c>
      <c r="X69" s="156">
        <f t="shared" si="55"/>
        <v>0</v>
      </c>
      <c r="Y69" s="156">
        <f t="shared" si="56"/>
        <v>0</v>
      </c>
      <c r="Z69" s="156">
        <f t="shared" si="57"/>
        <v>7.81</v>
      </c>
      <c r="AA69" s="549">
        <f t="shared" ref="AA69" si="143">+$D69</f>
        <v>178</v>
      </c>
      <c r="AB69" s="568">
        <f t="shared" si="120"/>
        <v>0</v>
      </c>
      <c r="AC69" s="336">
        <f t="shared" si="15"/>
        <v>0</v>
      </c>
      <c r="AD69" s="280"/>
      <c r="AE69" s="329"/>
      <c r="AF69" s="329"/>
      <c r="AG69" s="329"/>
      <c r="AH69" s="329"/>
      <c r="AI69" s="329"/>
      <c r="AJ69" s="549">
        <f t="shared" ref="AJ69" si="144">+$D69</f>
        <v>178</v>
      </c>
      <c r="AK69" s="552">
        <f t="shared" si="122"/>
        <v>0</v>
      </c>
      <c r="AL69" s="300">
        <f t="shared" si="16"/>
        <v>0</v>
      </c>
      <c r="AM69" s="364">
        <f t="shared" si="38"/>
        <v>0</v>
      </c>
      <c r="AN69" s="364">
        <f t="shared" si="39"/>
        <v>0</v>
      </c>
      <c r="AO69" s="364">
        <f t="shared" si="40"/>
        <v>0</v>
      </c>
      <c r="AP69" s="364">
        <f t="shared" si="41"/>
        <v>0</v>
      </c>
      <c r="AQ69" s="364">
        <f t="shared" si="42"/>
        <v>0</v>
      </c>
      <c r="AR69" s="364">
        <f t="shared" si="43"/>
        <v>0</v>
      </c>
      <c r="AS69" s="550">
        <f t="shared" ref="AS69" si="145">+$D69</f>
        <v>178</v>
      </c>
      <c r="AT69" s="555">
        <f t="shared" si="124"/>
        <v>0</v>
      </c>
      <c r="AU69" s="357">
        <f t="shared" si="23"/>
        <v>0</v>
      </c>
      <c r="AV69" s="353">
        <f t="shared" si="24"/>
        <v>0</v>
      </c>
      <c r="AW69" s="353">
        <f t="shared" si="25"/>
        <v>0</v>
      </c>
      <c r="AX69" s="353">
        <f t="shared" si="26"/>
        <v>0</v>
      </c>
      <c r="AY69" s="353">
        <f t="shared" si="27"/>
        <v>0</v>
      </c>
      <c r="AZ69" s="353">
        <f t="shared" si="28"/>
        <v>0</v>
      </c>
      <c r="BA69" s="353">
        <f t="shared" si="29"/>
        <v>0</v>
      </c>
      <c r="BB69" s="550">
        <f t="shared" ref="BB69" si="146">+$D69</f>
        <v>178</v>
      </c>
      <c r="BC69" s="557">
        <f t="shared" si="126"/>
        <v>2</v>
      </c>
      <c r="BD69" s="300">
        <f t="shared" si="30"/>
        <v>34.5</v>
      </c>
      <c r="BE69" s="312">
        <v>26.69</v>
      </c>
      <c r="BF69" s="312">
        <f t="shared" si="32"/>
        <v>0</v>
      </c>
      <c r="BG69" s="312">
        <f t="shared" si="33"/>
        <v>0</v>
      </c>
      <c r="BH69" s="312">
        <f t="shared" si="34"/>
        <v>0</v>
      </c>
      <c r="BI69" s="312">
        <f t="shared" si="35"/>
        <v>0</v>
      </c>
      <c r="BJ69" s="312">
        <v>7.81</v>
      </c>
      <c r="BK69" s="571"/>
      <c r="BL69" s="572"/>
      <c r="BM69" s="572"/>
      <c r="BN69" s="572"/>
      <c r="BO69" s="572"/>
      <c r="BP69" s="572"/>
      <c r="BQ69" s="572"/>
      <c r="BR69" s="572"/>
      <c r="BS69" s="573"/>
    </row>
    <row r="70" spans="1:71" s="158" customFormat="1" ht="61.5" customHeight="1" thickTop="1" thickBot="1" x14ac:dyDescent="0.35">
      <c r="A70" s="152"/>
      <c r="B70" s="514"/>
      <c r="C70" s="537"/>
      <c r="D70" s="517"/>
      <c r="E70" s="520"/>
      <c r="F70" s="523"/>
      <c r="G70" s="526"/>
      <c r="H70" s="529"/>
      <c r="I70" s="532"/>
      <c r="J70" s="560"/>
      <c r="K70" s="563"/>
      <c r="L70" s="410" t="s">
        <v>3503</v>
      </c>
      <c r="M70" s="410" t="s">
        <v>3643</v>
      </c>
      <c r="N70" s="273">
        <v>44378</v>
      </c>
      <c r="O70" s="273">
        <v>44560</v>
      </c>
      <c r="P70" s="273"/>
      <c r="Q70" s="273"/>
      <c r="R70" s="550"/>
      <c r="S70" s="566"/>
      <c r="T70" s="156">
        <f t="shared" si="51"/>
        <v>34.5</v>
      </c>
      <c r="U70" s="156">
        <f t="shared" si="52"/>
        <v>26.69</v>
      </c>
      <c r="V70" s="156">
        <f t="shared" si="53"/>
        <v>0</v>
      </c>
      <c r="W70" s="156">
        <f t="shared" si="54"/>
        <v>0</v>
      </c>
      <c r="X70" s="156">
        <f t="shared" si="55"/>
        <v>0</v>
      </c>
      <c r="Y70" s="156">
        <f t="shared" si="56"/>
        <v>0</v>
      </c>
      <c r="Z70" s="156">
        <f t="shared" si="57"/>
        <v>7.81</v>
      </c>
      <c r="AA70" s="550"/>
      <c r="AB70" s="569"/>
      <c r="AC70" s="337">
        <f t="shared" si="15"/>
        <v>0</v>
      </c>
      <c r="AD70" s="281"/>
      <c r="AE70" s="330"/>
      <c r="AF70" s="330"/>
      <c r="AG70" s="330"/>
      <c r="AH70" s="330"/>
      <c r="AI70" s="330"/>
      <c r="AJ70" s="550"/>
      <c r="AK70" s="553"/>
      <c r="AL70" s="301">
        <f t="shared" si="16"/>
        <v>0</v>
      </c>
      <c r="AM70" s="363">
        <f t="shared" si="38"/>
        <v>0</v>
      </c>
      <c r="AN70" s="363">
        <f t="shared" si="39"/>
        <v>0</v>
      </c>
      <c r="AO70" s="363">
        <f t="shared" si="40"/>
        <v>0</v>
      </c>
      <c r="AP70" s="363">
        <f t="shared" si="41"/>
        <v>0</v>
      </c>
      <c r="AQ70" s="363">
        <f t="shared" si="42"/>
        <v>0</v>
      </c>
      <c r="AR70" s="363">
        <f t="shared" si="43"/>
        <v>0</v>
      </c>
      <c r="AS70" s="551"/>
      <c r="AT70" s="556"/>
      <c r="AU70" s="302">
        <f t="shared" si="23"/>
        <v>0</v>
      </c>
      <c r="AV70" s="321">
        <f t="shared" si="24"/>
        <v>0</v>
      </c>
      <c r="AW70" s="321">
        <f t="shared" si="25"/>
        <v>0</v>
      </c>
      <c r="AX70" s="321">
        <f t="shared" si="26"/>
        <v>0</v>
      </c>
      <c r="AY70" s="321">
        <f t="shared" si="27"/>
        <v>0</v>
      </c>
      <c r="AZ70" s="321">
        <f t="shared" si="28"/>
        <v>0</v>
      </c>
      <c r="BA70" s="321">
        <f t="shared" si="29"/>
        <v>0</v>
      </c>
      <c r="BB70" s="551"/>
      <c r="BC70" s="558"/>
      <c r="BD70" s="301">
        <f t="shared" si="30"/>
        <v>34.5</v>
      </c>
      <c r="BE70" s="312">
        <v>26.69</v>
      </c>
      <c r="BF70" s="312">
        <f t="shared" ref="BF70" si="147">AW70</f>
        <v>0</v>
      </c>
      <c r="BG70" s="312">
        <f t="shared" ref="BG70" si="148">AX70</f>
        <v>0</v>
      </c>
      <c r="BH70" s="312">
        <f t="shared" ref="BH70" si="149">AY70</f>
        <v>0</v>
      </c>
      <c r="BI70" s="312">
        <f t="shared" ref="BI70" si="150">AZ70</f>
        <v>0</v>
      </c>
      <c r="BJ70" s="312">
        <v>7.81</v>
      </c>
      <c r="BK70" s="590"/>
      <c r="BL70" s="543"/>
      <c r="BM70" s="543"/>
      <c r="BN70" s="543"/>
      <c r="BO70" s="543"/>
      <c r="BP70" s="543"/>
      <c r="BQ70" s="543"/>
      <c r="BR70" s="543"/>
      <c r="BS70" s="544"/>
    </row>
    <row r="71" spans="1:71" s="158" customFormat="1" ht="60.6" thickTop="1" x14ac:dyDescent="0.3">
      <c r="A71" s="152"/>
      <c r="B71" s="514"/>
      <c r="C71" s="537"/>
      <c r="D71" s="516">
        <v>179</v>
      </c>
      <c r="E71" s="519" t="str">
        <f>+Metas!K206</f>
        <v>Estimulos para la creacion de artesanias propias del departamento convocados y asignados en el cuatrenio (3 por año)</v>
      </c>
      <c r="F71" s="522">
        <v>3</v>
      </c>
      <c r="G71" s="525">
        <f t="shared" si="116"/>
        <v>3</v>
      </c>
      <c r="H71" s="528"/>
      <c r="I71" s="531"/>
      <c r="J71" s="559">
        <v>1</v>
      </c>
      <c r="K71" s="562">
        <v>2</v>
      </c>
      <c r="L71" s="409" t="s">
        <v>3493</v>
      </c>
      <c r="M71" s="409" t="s">
        <v>3636</v>
      </c>
      <c r="N71" s="272">
        <v>44378</v>
      </c>
      <c r="O71" s="272">
        <v>44560</v>
      </c>
      <c r="P71" s="272"/>
      <c r="Q71" s="272"/>
      <c r="R71" s="549">
        <f t="shared" ref="R71" si="151">+$D71</f>
        <v>179</v>
      </c>
      <c r="S71" s="565">
        <f t="shared" ref="S71" si="152">+F71</f>
        <v>3</v>
      </c>
      <c r="T71" s="156">
        <f t="shared" si="51"/>
        <v>23</v>
      </c>
      <c r="U71" s="156">
        <f t="shared" si="52"/>
        <v>17.8</v>
      </c>
      <c r="V71" s="156">
        <f t="shared" si="53"/>
        <v>0</v>
      </c>
      <c r="W71" s="156">
        <f t="shared" si="54"/>
        <v>0</v>
      </c>
      <c r="X71" s="156">
        <f t="shared" si="55"/>
        <v>0</v>
      </c>
      <c r="Y71" s="156">
        <f t="shared" si="56"/>
        <v>0</v>
      </c>
      <c r="Z71" s="156">
        <f t="shared" si="57"/>
        <v>5.2</v>
      </c>
      <c r="AA71" s="549">
        <f t="shared" ref="AA71" si="153">+$D71</f>
        <v>179</v>
      </c>
      <c r="AB71" s="568">
        <f t="shared" si="120"/>
        <v>0</v>
      </c>
      <c r="AC71" s="336">
        <f t="shared" si="15"/>
        <v>0</v>
      </c>
      <c r="AD71" s="280"/>
      <c r="AE71" s="329"/>
      <c r="AF71" s="329"/>
      <c r="AG71" s="329"/>
      <c r="AH71" s="329"/>
      <c r="AI71" s="329"/>
      <c r="AJ71" s="549">
        <f t="shared" ref="AJ71" si="154">+$D71</f>
        <v>179</v>
      </c>
      <c r="AK71" s="552">
        <f t="shared" si="122"/>
        <v>0</v>
      </c>
      <c r="AL71" s="300">
        <f t="shared" si="16"/>
        <v>0</v>
      </c>
      <c r="AM71" s="364">
        <f t="shared" si="38"/>
        <v>0</v>
      </c>
      <c r="AN71" s="364">
        <f t="shared" si="39"/>
        <v>0</v>
      </c>
      <c r="AO71" s="364">
        <f t="shared" si="40"/>
        <v>0</v>
      </c>
      <c r="AP71" s="364">
        <f t="shared" si="41"/>
        <v>0</v>
      </c>
      <c r="AQ71" s="364">
        <f t="shared" si="42"/>
        <v>0</v>
      </c>
      <c r="AR71" s="364">
        <f t="shared" si="43"/>
        <v>0</v>
      </c>
      <c r="AS71" s="550">
        <f t="shared" ref="AS71" si="155">+$D71</f>
        <v>179</v>
      </c>
      <c r="AT71" s="555">
        <f t="shared" si="124"/>
        <v>1</v>
      </c>
      <c r="AU71" s="357">
        <f t="shared" si="23"/>
        <v>11.5</v>
      </c>
      <c r="AV71" s="391">
        <v>8.9</v>
      </c>
      <c r="AW71" s="353">
        <f t="shared" ref="AW71:AW73" si="156">AN71</f>
        <v>0</v>
      </c>
      <c r="AX71" s="353">
        <f t="shared" ref="AX71:AX73" si="157">AO71</f>
        <v>0</v>
      </c>
      <c r="AY71" s="353">
        <f t="shared" ref="AY71:AY73" si="158">AP71</f>
        <v>0</v>
      </c>
      <c r="AZ71" s="353">
        <f t="shared" ref="AZ71:AZ73" si="159">AQ71</f>
        <v>0</v>
      </c>
      <c r="BA71" s="391">
        <v>2.6</v>
      </c>
      <c r="BB71" s="550">
        <f t="shared" ref="BB71" si="160">+$D71</f>
        <v>179</v>
      </c>
      <c r="BC71" s="557">
        <f t="shared" si="126"/>
        <v>2</v>
      </c>
      <c r="BD71" s="300">
        <f t="shared" si="30"/>
        <v>11.5</v>
      </c>
      <c r="BE71" s="352">
        <f t="shared" si="31"/>
        <v>8.9</v>
      </c>
      <c r="BF71" s="352">
        <f t="shared" si="32"/>
        <v>0</v>
      </c>
      <c r="BG71" s="352">
        <f t="shared" si="33"/>
        <v>0</v>
      </c>
      <c r="BH71" s="352">
        <f t="shared" si="34"/>
        <v>0</v>
      </c>
      <c r="BI71" s="352">
        <f t="shared" si="35"/>
        <v>0</v>
      </c>
      <c r="BJ71" s="352">
        <f t="shared" si="36"/>
        <v>2.6</v>
      </c>
      <c r="BK71" s="571"/>
      <c r="BL71" s="572"/>
      <c r="BM71" s="572"/>
      <c r="BN71" s="572"/>
      <c r="BO71" s="572"/>
      <c r="BP71" s="572"/>
      <c r="BQ71" s="572"/>
      <c r="BR71" s="572"/>
      <c r="BS71" s="573"/>
    </row>
    <row r="72" spans="1:71" s="158" customFormat="1" ht="42" customHeight="1" x14ac:dyDescent="0.3">
      <c r="A72" s="152"/>
      <c r="B72" s="514"/>
      <c r="C72" s="537"/>
      <c r="D72" s="517"/>
      <c r="E72" s="520"/>
      <c r="F72" s="523"/>
      <c r="G72" s="526"/>
      <c r="H72" s="529"/>
      <c r="I72" s="532"/>
      <c r="J72" s="560"/>
      <c r="K72" s="563"/>
      <c r="L72" s="410" t="s">
        <v>3495</v>
      </c>
      <c r="M72" s="410" t="s">
        <v>3644</v>
      </c>
      <c r="N72" s="150">
        <v>44378</v>
      </c>
      <c r="O72" s="150">
        <v>44560</v>
      </c>
      <c r="P72" s="150"/>
      <c r="Q72" s="150"/>
      <c r="R72" s="550"/>
      <c r="S72" s="566"/>
      <c r="T72" s="156">
        <f t="shared" si="51"/>
        <v>23</v>
      </c>
      <c r="U72" s="156">
        <f t="shared" si="52"/>
        <v>17.8</v>
      </c>
      <c r="V72" s="156">
        <f t="shared" si="53"/>
        <v>0</v>
      </c>
      <c r="W72" s="156">
        <f t="shared" si="54"/>
        <v>0</v>
      </c>
      <c r="X72" s="156">
        <f t="shared" si="55"/>
        <v>0</v>
      </c>
      <c r="Y72" s="156">
        <f t="shared" si="56"/>
        <v>0</v>
      </c>
      <c r="Z72" s="156">
        <f t="shared" si="57"/>
        <v>5.2</v>
      </c>
      <c r="AA72" s="550"/>
      <c r="AB72" s="569"/>
      <c r="AC72" s="337">
        <f t="shared" si="15"/>
        <v>0</v>
      </c>
      <c r="AD72" s="281"/>
      <c r="AE72" s="330"/>
      <c r="AF72" s="330"/>
      <c r="AG72" s="330"/>
      <c r="AH72" s="330"/>
      <c r="AI72" s="330"/>
      <c r="AJ72" s="550"/>
      <c r="AK72" s="553"/>
      <c r="AL72" s="301">
        <f t="shared" si="16"/>
        <v>0</v>
      </c>
      <c r="AM72" s="305">
        <f t="shared" si="38"/>
        <v>0</v>
      </c>
      <c r="AN72" s="305">
        <f t="shared" si="39"/>
        <v>0</v>
      </c>
      <c r="AO72" s="305">
        <f t="shared" si="40"/>
        <v>0</v>
      </c>
      <c r="AP72" s="305">
        <f t="shared" si="41"/>
        <v>0</v>
      </c>
      <c r="AQ72" s="305">
        <f t="shared" si="42"/>
        <v>0</v>
      </c>
      <c r="AR72" s="305">
        <f t="shared" si="43"/>
        <v>0</v>
      </c>
      <c r="AS72" s="550"/>
      <c r="AT72" s="555"/>
      <c r="AU72" s="313">
        <f t="shared" si="23"/>
        <v>11.5</v>
      </c>
      <c r="AV72" s="315">
        <v>8.9</v>
      </c>
      <c r="AW72" s="314">
        <f t="shared" si="156"/>
        <v>0</v>
      </c>
      <c r="AX72" s="314">
        <f t="shared" si="157"/>
        <v>0</v>
      </c>
      <c r="AY72" s="314">
        <f t="shared" si="158"/>
        <v>0</v>
      </c>
      <c r="AZ72" s="314">
        <f t="shared" si="159"/>
        <v>0</v>
      </c>
      <c r="BA72" s="315">
        <v>2.6</v>
      </c>
      <c r="BB72" s="550"/>
      <c r="BC72" s="557"/>
      <c r="BD72" s="301">
        <f t="shared" si="30"/>
        <v>11.5</v>
      </c>
      <c r="BE72" s="314">
        <f t="shared" si="31"/>
        <v>8.9</v>
      </c>
      <c r="BF72" s="314">
        <f t="shared" si="32"/>
        <v>0</v>
      </c>
      <c r="BG72" s="314">
        <f t="shared" si="33"/>
        <v>0</v>
      </c>
      <c r="BH72" s="314">
        <f t="shared" si="34"/>
        <v>0</v>
      </c>
      <c r="BI72" s="314">
        <f t="shared" si="35"/>
        <v>0</v>
      </c>
      <c r="BJ72" s="314">
        <f t="shared" si="36"/>
        <v>2.6</v>
      </c>
      <c r="BK72" s="590"/>
      <c r="BL72" s="543"/>
      <c r="BM72" s="543"/>
      <c r="BN72" s="543"/>
      <c r="BO72" s="543"/>
      <c r="BP72" s="543"/>
      <c r="BQ72" s="543"/>
      <c r="BR72" s="543"/>
      <c r="BS72" s="544"/>
    </row>
    <row r="73" spans="1:71" s="158" customFormat="1" ht="45.6" thickBot="1" x14ac:dyDescent="0.35">
      <c r="A73" s="152"/>
      <c r="B73" s="514"/>
      <c r="C73" s="537"/>
      <c r="D73" s="517"/>
      <c r="E73" s="520"/>
      <c r="F73" s="523"/>
      <c r="G73" s="526"/>
      <c r="H73" s="529"/>
      <c r="I73" s="532"/>
      <c r="J73" s="560"/>
      <c r="K73" s="563"/>
      <c r="L73" s="410" t="s">
        <v>3496</v>
      </c>
      <c r="M73" s="410" t="s">
        <v>3645</v>
      </c>
      <c r="N73" s="275">
        <v>44378</v>
      </c>
      <c r="O73" s="275">
        <v>44560</v>
      </c>
      <c r="P73" s="275"/>
      <c r="Q73" s="275"/>
      <c r="R73" s="550"/>
      <c r="S73" s="566"/>
      <c r="T73" s="156">
        <f t="shared" si="51"/>
        <v>23</v>
      </c>
      <c r="U73" s="156">
        <f t="shared" si="52"/>
        <v>17.8</v>
      </c>
      <c r="V73" s="156">
        <f t="shared" si="53"/>
        <v>0</v>
      </c>
      <c r="W73" s="156">
        <f t="shared" si="54"/>
        <v>0</v>
      </c>
      <c r="X73" s="156">
        <f t="shared" si="55"/>
        <v>0</v>
      </c>
      <c r="Y73" s="156">
        <f t="shared" si="56"/>
        <v>0</v>
      </c>
      <c r="Z73" s="156">
        <f t="shared" si="57"/>
        <v>5.2</v>
      </c>
      <c r="AA73" s="550"/>
      <c r="AB73" s="569"/>
      <c r="AC73" s="337">
        <f t="shared" si="15"/>
        <v>0</v>
      </c>
      <c r="AD73" s="281"/>
      <c r="AE73" s="330"/>
      <c r="AF73" s="330"/>
      <c r="AG73" s="330"/>
      <c r="AH73" s="330"/>
      <c r="AI73" s="330"/>
      <c r="AJ73" s="550"/>
      <c r="AK73" s="553"/>
      <c r="AL73" s="301">
        <f t="shared" si="16"/>
        <v>0</v>
      </c>
      <c r="AM73" s="363">
        <f t="shared" si="38"/>
        <v>0</v>
      </c>
      <c r="AN73" s="363">
        <f t="shared" si="39"/>
        <v>0</v>
      </c>
      <c r="AO73" s="363">
        <f t="shared" si="40"/>
        <v>0</v>
      </c>
      <c r="AP73" s="363">
        <f t="shared" si="41"/>
        <v>0</v>
      </c>
      <c r="AQ73" s="363">
        <f t="shared" si="42"/>
        <v>0</v>
      </c>
      <c r="AR73" s="363">
        <f t="shared" si="43"/>
        <v>0</v>
      </c>
      <c r="AS73" s="551"/>
      <c r="AT73" s="556"/>
      <c r="AU73" s="302">
        <f t="shared" si="23"/>
        <v>11.5</v>
      </c>
      <c r="AV73" s="322">
        <v>8.9</v>
      </c>
      <c r="AW73" s="321">
        <f t="shared" si="156"/>
        <v>0</v>
      </c>
      <c r="AX73" s="321">
        <f t="shared" si="157"/>
        <v>0</v>
      </c>
      <c r="AY73" s="321">
        <f t="shared" si="158"/>
        <v>0</v>
      </c>
      <c r="AZ73" s="321">
        <f t="shared" si="159"/>
        <v>0</v>
      </c>
      <c r="BA73" s="322">
        <v>2.6</v>
      </c>
      <c r="BB73" s="551"/>
      <c r="BC73" s="558"/>
      <c r="BD73" s="302">
        <f t="shared" si="30"/>
        <v>11.5</v>
      </c>
      <c r="BE73" s="353">
        <f t="shared" si="31"/>
        <v>8.9</v>
      </c>
      <c r="BF73" s="353">
        <f t="shared" si="32"/>
        <v>0</v>
      </c>
      <c r="BG73" s="353">
        <f t="shared" si="33"/>
        <v>0</v>
      </c>
      <c r="BH73" s="353">
        <f t="shared" si="34"/>
        <v>0</v>
      </c>
      <c r="BI73" s="353">
        <f t="shared" si="35"/>
        <v>0</v>
      </c>
      <c r="BJ73" s="353">
        <f t="shared" si="36"/>
        <v>2.6</v>
      </c>
      <c r="BK73" s="590"/>
      <c r="BL73" s="543"/>
      <c r="BM73" s="543"/>
      <c r="BN73" s="543"/>
      <c r="BO73" s="543"/>
      <c r="BP73" s="543"/>
      <c r="BQ73" s="543"/>
      <c r="BR73" s="543"/>
      <c r="BS73" s="544"/>
    </row>
    <row r="74" spans="1:71" s="158" customFormat="1" ht="61.5" customHeight="1" thickTop="1" x14ac:dyDescent="0.3">
      <c r="A74" s="152"/>
      <c r="B74" s="514"/>
      <c r="C74" s="510" t="s">
        <v>365</v>
      </c>
      <c r="D74" s="516">
        <v>180</v>
      </c>
      <c r="E74" s="519" t="str">
        <f>+Metas!K207</f>
        <v>Encuentros departamentales en las areas artisticas y cinematografia (5 por año)</v>
      </c>
      <c r="F74" s="522">
        <v>5</v>
      </c>
      <c r="G74" s="525">
        <f t="shared" si="116"/>
        <v>5</v>
      </c>
      <c r="H74" s="528"/>
      <c r="I74" s="531"/>
      <c r="J74" s="559">
        <v>2</v>
      </c>
      <c r="K74" s="562">
        <v>3</v>
      </c>
      <c r="L74" s="409" t="s">
        <v>3493</v>
      </c>
      <c r="M74" s="409" t="s">
        <v>3636</v>
      </c>
      <c r="N74" s="272">
        <v>44378</v>
      </c>
      <c r="O74" s="272">
        <v>44560</v>
      </c>
      <c r="P74" s="272"/>
      <c r="Q74" s="272"/>
      <c r="R74" s="549">
        <f t="shared" ref="R74" si="161">+$D74</f>
        <v>180</v>
      </c>
      <c r="S74" s="565">
        <f t="shared" ref="S74" si="162">+F74</f>
        <v>5</v>
      </c>
      <c r="T74" s="156">
        <f t="shared" si="51"/>
        <v>8.64</v>
      </c>
      <c r="U74" s="156">
        <f t="shared" si="52"/>
        <v>6.68</v>
      </c>
      <c r="V74" s="156">
        <f t="shared" si="53"/>
        <v>0</v>
      </c>
      <c r="W74" s="156">
        <f t="shared" si="54"/>
        <v>0</v>
      </c>
      <c r="X74" s="156">
        <f t="shared" si="55"/>
        <v>0</v>
      </c>
      <c r="Y74" s="156">
        <f t="shared" si="56"/>
        <v>0</v>
      </c>
      <c r="Z74" s="156">
        <f t="shared" si="57"/>
        <v>1.96</v>
      </c>
      <c r="AA74" s="549">
        <f t="shared" ref="AA74" si="163">+$D74</f>
        <v>180</v>
      </c>
      <c r="AB74" s="568">
        <f t="shared" si="120"/>
        <v>0</v>
      </c>
      <c r="AC74" s="336">
        <f t="shared" si="15"/>
        <v>0</v>
      </c>
      <c r="AD74" s="280"/>
      <c r="AE74" s="329"/>
      <c r="AF74" s="329"/>
      <c r="AG74" s="329"/>
      <c r="AH74" s="329"/>
      <c r="AI74" s="329"/>
      <c r="AJ74" s="549">
        <f t="shared" ref="AJ74" si="164">+$D74</f>
        <v>180</v>
      </c>
      <c r="AK74" s="552">
        <f t="shared" si="122"/>
        <v>0</v>
      </c>
      <c r="AL74" s="300">
        <f t="shared" si="16"/>
        <v>0</v>
      </c>
      <c r="AM74" s="364">
        <f t="shared" si="38"/>
        <v>0</v>
      </c>
      <c r="AN74" s="364">
        <f t="shared" si="39"/>
        <v>0</v>
      </c>
      <c r="AO74" s="364">
        <f t="shared" si="40"/>
        <v>0</v>
      </c>
      <c r="AP74" s="364">
        <f t="shared" si="41"/>
        <v>0</v>
      </c>
      <c r="AQ74" s="364">
        <f t="shared" si="42"/>
        <v>0</v>
      </c>
      <c r="AR74" s="364">
        <f t="shared" si="43"/>
        <v>0</v>
      </c>
      <c r="AS74" s="550">
        <f t="shared" ref="AS74" si="165">+$D74</f>
        <v>180</v>
      </c>
      <c r="AT74" s="555">
        <f t="shared" si="124"/>
        <v>2</v>
      </c>
      <c r="AU74" s="357">
        <f t="shared" si="23"/>
        <v>4.32</v>
      </c>
      <c r="AV74" s="353">
        <v>3.34</v>
      </c>
      <c r="AW74" s="353">
        <f t="shared" si="25"/>
        <v>0</v>
      </c>
      <c r="AX74" s="353">
        <f t="shared" si="26"/>
        <v>0</v>
      </c>
      <c r="AY74" s="353">
        <f t="shared" si="27"/>
        <v>0</v>
      </c>
      <c r="AZ74" s="353">
        <f t="shared" si="28"/>
        <v>0</v>
      </c>
      <c r="BA74" s="353">
        <v>0.98</v>
      </c>
      <c r="BB74" s="550">
        <f t="shared" ref="BB74" si="166">+$D74</f>
        <v>180</v>
      </c>
      <c r="BC74" s="557">
        <f t="shared" si="126"/>
        <v>3</v>
      </c>
      <c r="BD74" s="357">
        <f t="shared" si="30"/>
        <v>4.32</v>
      </c>
      <c r="BE74" s="352">
        <f t="shared" si="31"/>
        <v>3.34</v>
      </c>
      <c r="BF74" s="352">
        <f t="shared" si="32"/>
        <v>0</v>
      </c>
      <c r="BG74" s="352">
        <f t="shared" si="33"/>
        <v>0</v>
      </c>
      <c r="BH74" s="352">
        <f t="shared" si="34"/>
        <v>0</v>
      </c>
      <c r="BI74" s="352">
        <f t="shared" si="35"/>
        <v>0</v>
      </c>
      <c r="BJ74" s="352">
        <f t="shared" si="36"/>
        <v>0.98</v>
      </c>
      <c r="BK74" s="571"/>
      <c r="BL74" s="572"/>
      <c r="BM74" s="572"/>
      <c r="BN74" s="572"/>
      <c r="BO74" s="572"/>
      <c r="BP74" s="572"/>
      <c r="BQ74" s="572"/>
      <c r="BR74" s="572"/>
      <c r="BS74" s="573"/>
    </row>
    <row r="75" spans="1:71" s="158" customFormat="1" ht="51.75" customHeight="1" x14ac:dyDescent="0.3">
      <c r="A75" s="152"/>
      <c r="B75" s="514"/>
      <c r="C75" s="511"/>
      <c r="D75" s="517"/>
      <c r="E75" s="520"/>
      <c r="F75" s="523"/>
      <c r="G75" s="526"/>
      <c r="H75" s="529"/>
      <c r="I75" s="532"/>
      <c r="J75" s="560"/>
      <c r="K75" s="563"/>
      <c r="L75" s="410" t="s">
        <v>3646</v>
      </c>
      <c r="M75" s="410" t="s">
        <v>3647</v>
      </c>
      <c r="N75" s="150">
        <v>44378</v>
      </c>
      <c r="O75" s="150">
        <v>44560</v>
      </c>
      <c r="P75" s="150"/>
      <c r="Q75" s="150"/>
      <c r="R75" s="550"/>
      <c r="S75" s="566"/>
      <c r="T75" s="156">
        <f t="shared" si="51"/>
        <v>8.64</v>
      </c>
      <c r="U75" s="156">
        <f t="shared" si="52"/>
        <v>6.68</v>
      </c>
      <c r="V75" s="156">
        <f t="shared" si="53"/>
        <v>0</v>
      </c>
      <c r="W75" s="156">
        <f t="shared" si="54"/>
        <v>0</v>
      </c>
      <c r="X75" s="156">
        <f t="shared" si="55"/>
        <v>0</v>
      </c>
      <c r="Y75" s="156">
        <f t="shared" si="56"/>
        <v>0</v>
      </c>
      <c r="Z75" s="156">
        <f t="shared" si="57"/>
        <v>1.96</v>
      </c>
      <c r="AA75" s="550"/>
      <c r="AB75" s="569"/>
      <c r="AC75" s="337">
        <f t="shared" ref="AC75:AC126" si="167">SUM(AD75:AI75)</f>
        <v>0</v>
      </c>
      <c r="AD75" s="281"/>
      <c r="AE75" s="330"/>
      <c r="AF75" s="330"/>
      <c r="AG75" s="330"/>
      <c r="AH75" s="330"/>
      <c r="AI75" s="330"/>
      <c r="AJ75" s="550"/>
      <c r="AK75" s="553"/>
      <c r="AL75" s="301">
        <f t="shared" ref="AL75:AL126" si="168">SUM(AM75:AR75)</f>
        <v>0</v>
      </c>
      <c r="AM75" s="305">
        <f t="shared" si="38"/>
        <v>0</v>
      </c>
      <c r="AN75" s="305">
        <f t="shared" si="39"/>
        <v>0</v>
      </c>
      <c r="AO75" s="305">
        <f t="shared" si="40"/>
        <v>0</v>
      </c>
      <c r="AP75" s="305">
        <f t="shared" si="41"/>
        <v>0</v>
      </c>
      <c r="AQ75" s="305">
        <f t="shared" si="42"/>
        <v>0</v>
      </c>
      <c r="AR75" s="305">
        <f t="shared" si="43"/>
        <v>0</v>
      </c>
      <c r="AS75" s="550"/>
      <c r="AT75" s="555"/>
      <c r="AU75" s="313">
        <f t="shared" ref="AU75:AU126" si="169">SUM(AV75:BA75)</f>
        <v>4.32</v>
      </c>
      <c r="AV75" s="314">
        <v>3.34</v>
      </c>
      <c r="AW75" s="314">
        <f t="shared" ref="AW75:AW77" si="170">AN75</f>
        <v>0</v>
      </c>
      <c r="AX75" s="314">
        <f t="shared" ref="AX75:AX77" si="171">AO75</f>
        <v>0</v>
      </c>
      <c r="AY75" s="314">
        <f t="shared" ref="AY75:AY77" si="172">AP75</f>
        <v>0</v>
      </c>
      <c r="AZ75" s="314">
        <f t="shared" ref="AZ75:AZ77" si="173">AQ75</f>
        <v>0</v>
      </c>
      <c r="BA75" s="314">
        <v>0.98</v>
      </c>
      <c r="BB75" s="550"/>
      <c r="BC75" s="557"/>
      <c r="BD75" s="301">
        <f t="shared" ref="BD75:BD126" si="174">SUM(BE75:BJ75)</f>
        <v>4.32</v>
      </c>
      <c r="BE75" s="314">
        <f t="shared" si="31"/>
        <v>3.34</v>
      </c>
      <c r="BF75" s="314">
        <f t="shared" si="32"/>
        <v>0</v>
      </c>
      <c r="BG75" s="314">
        <f t="shared" si="33"/>
        <v>0</v>
      </c>
      <c r="BH75" s="314">
        <f t="shared" si="34"/>
        <v>0</v>
      </c>
      <c r="BI75" s="314">
        <f t="shared" si="35"/>
        <v>0</v>
      </c>
      <c r="BJ75" s="314">
        <f t="shared" si="36"/>
        <v>0.98</v>
      </c>
      <c r="BK75" s="590"/>
      <c r="BL75" s="543"/>
      <c r="BM75" s="543"/>
      <c r="BN75" s="543"/>
      <c r="BO75" s="543"/>
      <c r="BP75" s="543"/>
      <c r="BQ75" s="543"/>
      <c r="BR75" s="543"/>
      <c r="BS75" s="544"/>
    </row>
    <row r="76" spans="1:71" s="158" customFormat="1" ht="63" customHeight="1" x14ac:dyDescent="0.3">
      <c r="A76" s="152"/>
      <c r="B76" s="514"/>
      <c r="C76" s="511"/>
      <c r="D76" s="517"/>
      <c r="E76" s="520"/>
      <c r="F76" s="523"/>
      <c r="G76" s="526"/>
      <c r="H76" s="529"/>
      <c r="I76" s="532"/>
      <c r="J76" s="560"/>
      <c r="K76" s="563"/>
      <c r="L76" s="410" t="s">
        <v>3497</v>
      </c>
      <c r="M76" s="410" t="s">
        <v>3648</v>
      </c>
      <c r="N76" s="150">
        <v>44378</v>
      </c>
      <c r="O76" s="150">
        <v>44560</v>
      </c>
      <c r="P76" s="150"/>
      <c r="Q76" s="150"/>
      <c r="R76" s="550"/>
      <c r="S76" s="566"/>
      <c r="T76" s="156">
        <f t="shared" si="51"/>
        <v>8.64</v>
      </c>
      <c r="U76" s="156">
        <f t="shared" si="52"/>
        <v>6.68</v>
      </c>
      <c r="V76" s="156">
        <f t="shared" si="53"/>
        <v>0</v>
      </c>
      <c r="W76" s="156">
        <f t="shared" si="54"/>
        <v>0</v>
      </c>
      <c r="X76" s="156">
        <f t="shared" si="55"/>
        <v>0</v>
      </c>
      <c r="Y76" s="156">
        <f t="shared" si="56"/>
        <v>0</v>
      </c>
      <c r="Z76" s="156">
        <f t="shared" si="57"/>
        <v>1.96</v>
      </c>
      <c r="AA76" s="550"/>
      <c r="AB76" s="569"/>
      <c r="AC76" s="337">
        <f t="shared" si="167"/>
        <v>0</v>
      </c>
      <c r="AD76" s="281"/>
      <c r="AE76" s="330"/>
      <c r="AF76" s="330"/>
      <c r="AG76" s="330"/>
      <c r="AH76" s="330"/>
      <c r="AI76" s="330"/>
      <c r="AJ76" s="550"/>
      <c r="AK76" s="553"/>
      <c r="AL76" s="301">
        <f t="shared" si="168"/>
        <v>0</v>
      </c>
      <c r="AM76" s="305">
        <f t="shared" si="38"/>
        <v>0</v>
      </c>
      <c r="AN76" s="305">
        <f t="shared" si="39"/>
        <v>0</v>
      </c>
      <c r="AO76" s="305">
        <f t="shared" si="40"/>
        <v>0</v>
      </c>
      <c r="AP76" s="305">
        <f t="shared" si="41"/>
        <v>0</v>
      </c>
      <c r="AQ76" s="305">
        <f t="shared" si="42"/>
        <v>0</v>
      </c>
      <c r="AR76" s="305">
        <f t="shared" si="43"/>
        <v>0</v>
      </c>
      <c r="AS76" s="550"/>
      <c r="AT76" s="555"/>
      <c r="AU76" s="313">
        <f t="shared" si="169"/>
        <v>4.32</v>
      </c>
      <c r="AV76" s="314">
        <v>3.34</v>
      </c>
      <c r="AW76" s="314">
        <f t="shared" si="170"/>
        <v>0</v>
      </c>
      <c r="AX76" s="314">
        <f t="shared" si="171"/>
        <v>0</v>
      </c>
      <c r="AY76" s="314">
        <f t="shared" si="172"/>
        <v>0</v>
      </c>
      <c r="AZ76" s="314">
        <f t="shared" si="173"/>
        <v>0</v>
      </c>
      <c r="BA76" s="314">
        <v>0.98</v>
      </c>
      <c r="BB76" s="550"/>
      <c r="BC76" s="557"/>
      <c r="BD76" s="301">
        <f t="shared" si="174"/>
        <v>4.32</v>
      </c>
      <c r="BE76" s="314">
        <f t="shared" ref="BE76:BE139" si="175">AV76</f>
        <v>3.34</v>
      </c>
      <c r="BF76" s="314">
        <f t="shared" ref="BF76:BF139" si="176">AW76</f>
        <v>0</v>
      </c>
      <c r="BG76" s="314">
        <f t="shared" ref="BG76:BG139" si="177">AX76</f>
        <v>0</v>
      </c>
      <c r="BH76" s="314">
        <f t="shared" ref="BH76:BH139" si="178">AY76</f>
        <v>0</v>
      </c>
      <c r="BI76" s="314">
        <f t="shared" ref="BI76:BI139" si="179">AZ76</f>
        <v>0</v>
      </c>
      <c r="BJ76" s="314">
        <f t="shared" ref="BJ76:BJ139" si="180">BA76</f>
        <v>0.98</v>
      </c>
      <c r="BK76" s="590"/>
      <c r="BL76" s="543"/>
      <c r="BM76" s="543"/>
      <c r="BN76" s="543"/>
      <c r="BO76" s="543"/>
      <c r="BP76" s="543"/>
      <c r="BQ76" s="543"/>
      <c r="BR76" s="543"/>
      <c r="BS76" s="544"/>
    </row>
    <row r="77" spans="1:71" s="158" customFormat="1" ht="51" customHeight="1" thickBot="1" x14ac:dyDescent="0.35">
      <c r="A77" s="152"/>
      <c r="B77" s="514"/>
      <c r="C77" s="511"/>
      <c r="D77" s="518"/>
      <c r="E77" s="521"/>
      <c r="F77" s="524"/>
      <c r="G77" s="527"/>
      <c r="H77" s="530"/>
      <c r="I77" s="533"/>
      <c r="J77" s="561"/>
      <c r="K77" s="564"/>
      <c r="L77" s="411" t="s">
        <v>3498</v>
      </c>
      <c r="M77" s="411" t="s">
        <v>3649</v>
      </c>
      <c r="N77" s="275">
        <v>44378</v>
      </c>
      <c r="O77" s="275">
        <v>44560</v>
      </c>
      <c r="P77" s="275"/>
      <c r="Q77" s="275"/>
      <c r="R77" s="551"/>
      <c r="S77" s="567"/>
      <c r="T77" s="156">
        <f t="shared" si="51"/>
        <v>8.64</v>
      </c>
      <c r="U77" s="156">
        <f t="shared" si="52"/>
        <v>6.68</v>
      </c>
      <c r="V77" s="156">
        <f t="shared" si="53"/>
        <v>0</v>
      </c>
      <c r="W77" s="156">
        <f t="shared" si="54"/>
        <v>0</v>
      </c>
      <c r="X77" s="156">
        <f t="shared" si="55"/>
        <v>0</v>
      </c>
      <c r="Y77" s="156">
        <f t="shared" si="56"/>
        <v>0</v>
      </c>
      <c r="Z77" s="156">
        <f t="shared" si="57"/>
        <v>1.96</v>
      </c>
      <c r="AA77" s="551"/>
      <c r="AB77" s="570"/>
      <c r="AC77" s="338">
        <f t="shared" si="167"/>
        <v>0</v>
      </c>
      <c r="AD77" s="282"/>
      <c r="AE77" s="331"/>
      <c r="AF77" s="331"/>
      <c r="AG77" s="331"/>
      <c r="AH77" s="331"/>
      <c r="AI77" s="331"/>
      <c r="AJ77" s="551"/>
      <c r="AK77" s="554"/>
      <c r="AL77" s="302">
        <f t="shared" si="168"/>
        <v>0</v>
      </c>
      <c r="AM77" s="363">
        <f t="shared" si="38"/>
        <v>0</v>
      </c>
      <c r="AN77" s="363">
        <f t="shared" si="39"/>
        <v>0</v>
      </c>
      <c r="AO77" s="363">
        <f t="shared" si="40"/>
        <v>0</v>
      </c>
      <c r="AP77" s="363">
        <f t="shared" si="41"/>
        <v>0</v>
      </c>
      <c r="AQ77" s="363">
        <f t="shared" si="42"/>
        <v>0</v>
      </c>
      <c r="AR77" s="363">
        <f t="shared" si="43"/>
        <v>0</v>
      </c>
      <c r="AS77" s="551"/>
      <c r="AT77" s="556"/>
      <c r="AU77" s="302">
        <f t="shared" si="169"/>
        <v>4.32</v>
      </c>
      <c r="AV77" s="321">
        <v>3.34</v>
      </c>
      <c r="AW77" s="321">
        <f t="shared" si="170"/>
        <v>0</v>
      </c>
      <c r="AX77" s="321">
        <f t="shared" si="171"/>
        <v>0</v>
      </c>
      <c r="AY77" s="321">
        <f t="shared" si="172"/>
        <v>0</v>
      </c>
      <c r="AZ77" s="321">
        <f t="shared" si="173"/>
        <v>0</v>
      </c>
      <c r="BA77" s="321">
        <v>0.98</v>
      </c>
      <c r="BB77" s="551"/>
      <c r="BC77" s="558"/>
      <c r="BD77" s="302">
        <f t="shared" si="174"/>
        <v>4.32</v>
      </c>
      <c r="BE77" s="353">
        <f t="shared" si="175"/>
        <v>3.34</v>
      </c>
      <c r="BF77" s="353">
        <f t="shared" si="176"/>
        <v>0</v>
      </c>
      <c r="BG77" s="353">
        <f t="shared" si="177"/>
        <v>0</v>
      </c>
      <c r="BH77" s="353">
        <f t="shared" si="178"/>
        <v>0</v>
      </c>
      <c r="BI77" s="353">
        <f t="shared" si="179"/>
        <v>0</v>
      </c>
      <c r="BJ77" s="353">
        <f t="shared" si="180"/>
        <v>0.98</v>
      </c>
      <c r="BK77" s="574"/>
      <c r="BL77" s="547"/>
      <c r="BM77" s="547"/>
      <c r="BN77" s="547"/>
      <c r="BO77" s="547"/>
      <c r="BP77" s="547"/>
      <c r="BQ77" s="547"/>
      <c r="BR77" s="547"/>
      <c r="BS77" s="548"/>
    </row>
    <row r="78" spans="1:71" s="158" customFormat="1" ht="63" customHeight="1" thickTop="1" x14ac:dyDescent="0.3">
      <c r="A78" s="152"/>
      <c r="B78" s="514"/>
      <c r="C78" s="511"/>
      <c r="D78" s="516">
        <v>181</v>
      </c>
      <c r="E78" s="519" t="str">
        <f>+Metas!K208</f>
        <v>Municipios apoyados en sus expresiones culturales tradicionales.</v>
      </c>
      <c r="F78" s="522">
        <v>10</v>
      </c>
      <c r="G78" s="525">
        <f t="shared" si="116"/>
        <v>10</v>
      </c>
      <c r="H78" s="528"/>
      <c r="I78" s="531"/>
      <c r="J78" s="559">
        <v>5</v>
      </c>
      <c r="K78" s="562">
        <v>5</v>
      </c>
      <c r="L78" s="409" t="s">
        <v>3493</v>
      </c>
      <c r="M78" s="409" t="s">
        <v>3636</v>
      </c>
      <c r="N78" s="149">
        <v>44378</v>
      </c>
      <c r="O78" s="149">
        <v>44560</v>
      </c>
      <c r="P78" s="149"/>
      <c r="Q78" s="149"/>
      <c r="R78" s="549">
        <f t="shared" ref="R78" si="181">+$D78</f>
        <v>181</v>
      </c>
      <c r="S78" s="565">
        <f t="shared" ref="S78" si="182">+F78</f>
        <v>10</v>
      </c>
      <c r="T78" s="156">
        <f t="shared" si="51"/>
        <v>8.64</v>
      </c>
      <c r="U78" s="156">
        <f t="shared" si="52"/>
        <v>6.68</v>
      </c>
      <c r="V78" s="156">
        <f t="shared" si="53"/>
        <v>0</v>
      </c>
      <c r="W78" s="156">
        <f t="shared" si="54"/>
        <v>0</v>
      </c>
      <c r="X78" s="156">
        <f t="shared" si="55"/>
        <v>0</v>
      </c>
      <c r="Y78" s="156">
        <f t="shared" si="56"/>
        <v>0</v>
      </c>
      <c r="Z78" s="156">
        <f t="shared" si="57"/>
        <v>1.96</v>
      </c>
      <c r="AA78" s="549">
        <f t="shared" ref="AA78" si="183">+$D78</f>
        <v>181</v>
      </c>
      <c r="AB78" s="568">
        <f t="shared" si="120"/>
        <v>0</v>
      </c>
      <c r="AC78" s="336">
        <f t="shared" si="167"/>
        <v>0</v>
      </c>
      <c r="AD78" s="280"/>
      <c r="AE78" s="329"/>
      <c r="AF78" s="329"/>
      <c r="AG78" s="329"/>
      <c r="AH78" s="329"/>
      <c r="AI78" s="329"/>
      <c r="AJ78" s="549">
        <f t="shared" ref="AJ78" si="184">+$D78</f>
        <v>181</v>
      </c>
      <c r="AK78" s="552">
        <f t="shared" si="122"/>
        <v>0</v>
      </c>
      <c r="AL78" s="300">
        <f t="shared" si="168"/>
        <v>0</v>
      </c>
      <c r="AM78" s="364">
        <f t="shared" ref="AM78:AM141" si="185">AD78</f>
        <v>0</v>
      </c>
      <c r="AN78" s="364">
        <f t="shared" ref="AN78:AN141" si="186">AE78</f>
        <v>0</v>
      </c>
      <c r="AO78" s="364">
        <f t="shared" ref="AO78:AO141" si="187">AF78</f>
        <v>0</v>
      </c>
      <c r="AP78" s="364">
        <f t="shared" ref="AP78:AP141" si="188">AG78</f>
        <v>0</v>
      </c>
      <c r="AQ78" s="364">
        <f t="shared" ref="AQ78:AQ141" si="189">AH78</f>
        <v>0</v>
      </c>
      <c r="AR78" s="364">
        <f t="shared" ref="AR78:AR141" si="190">AI78</f>
        <v>0</v>
      </c>
      <c r="AS78" s="550">
        <f t="shared" ref="AS78" si="191">+$D78</f>
        <v>181</v>
      </c>
      <c r="AT78" s="555">
        <f t="shared" si="124"/>
        <v>5</v>
      </c>
      <c r="AU78" s="357">
        <f t="shared" si="169"/>
        <v>4.32</v>
      </c>
      <c r="AV78" s="353">
        <v>3.34</v>
      </c>
      <c r="AW78" s="353">
        <f t="shared" ref="AW78:AW81" si="192">AN78</f>
        <v>0</v>
      </c>
      <c r="AX78" s="353">
        <f t="shared" ref="AX78:AX81" si="193">AO78</f>
        <v>0</v>
      </c>
      <c r="AY78" s="353">
        <f t="shared" ref="AY78:AY81" si="194">AP78</f>
        <v>0</v>
      </c>
      <c r="AZ78" s="353">
        <f t="shared" ref="AZ78:AZ81" si="195">AQ78</f>
        <v>0</v>
      </c>
      <c r="BA78" s="353">
        <v>0.98</v>
      </c>
      <c r="BB78" s="550">
        <f t="shared" ref="BB78" si="196">+$D78</f>
        <v>181</v>
      </c>
      <c r="BC78" s="557">
        <f t="shared" si="126"/>
        <v>5</v>
      </c>
      <c r="BD78" s="300">
        <f t="shared" si="174"/>
        <v>4.32</v>
      </c>
      <c r="BE78" s="352">
        <f t="shared" si="175"/>
        <v>3.34</v>
      </c>
      <c r="BF78" s="352">
        <f t="shared" si="176"/>
        <v>0</v>
      </c>
      <c r="BG78" s="352">
        <f t="shared" si="177"/>
        <v>0</v>
      </c>
      <c r="BH78" s="352">
        <f t="shared" si="178"/>
        <v>0</v>
      </c>
      <c r="BI78" s="352">
        <f t="shared" si="179"/>
        <v>0</v>
      </c>
      <c r="BJ78" s="352">
        <f t="shared" si="180"/>
        <v>0.98</v>
      </c>
      <c r="BK78" s="571"/>
      <c r="BL78" s="572"/>
      <c r="BM78" s="572"/>
      <c r="BN78" s="572"/>
      <c r="BO78" s="572"/>
      <c r="BP78" s="572"/>
      <c r="BQ78" s="572"/>
      <c r="BR78" s="572"/>
      <c r="BS78" s="573"/>
    </row>
    <row r="79" spans="1:71" s="158" customFormat="1" ht="50.25" customHeight="1" x14ac:dyDescent="0.3">
      <c r="A79" s="152"/>
      <c r="B79" s="514"/>
      <c r="C79" s="511"/>
      <c r="D79" s="517"/>
      <c r="E79" s="520"/>
      <c r="F79" s="523"/>
      <c r="G79" s="526"/>
      <c r="H79" s="529"/>
      <c r="I79" s="532"/>
      <c r="J79" s="560"/>
      <c r="K79" s="563"/>
      <c r="L79" s="410" t="s">
        <v>3489</v>
      </c>
      <c r="M79" s="410" t="s">
        <v>3636</v>
      </c>
      <c r="N79" s="150">
        <v>44378</v>
      </c>
      <c r="O79" s="150">
        <v>44560</v>
      </c>
      <c r="P79" s="150"/>
      <c r="Q79" s="150"/>
      <c r="R79" s="550"/>
      <c r="S79" s="566"/>
      <c r="T79" s="156">
        <f t="shared" si="51"/>
        <v>8.64</v>
      </c>
      <c r="U79" s="156">
        <f t="shared" si="52"/>
        <v>6.68</v>
      </c>
      <c r="V79" s="156">
        <f t="shared" si="53"/>
        <v>0</v>
      </c>
      <c r="W79" s="156">
        <f t="shared" si="54"/>
        <v>0</v>
      </c>
      <c r="X79" s="156">
        <f t="shared" si="55"/>
        <v>0</v>
      </c>
      <c r="Y79" s="156">
        <f t="shared" si="56"/>
        <v>0</v>
      </c>
      <c r="Z79" s="156">
        <f t="shared" si="57"/>
        <v>1.96</v>
      </c>
      <c r="AA79" s="550"/>
      <c r="AB79" s="569"/>
      <c r="AC79" s="337">
        <f t="shared" si="167"/>
        <v>0</v>
      </c>
      <c r="AD79" s="281"/>
      <c r="AE79" s="330"/>
      <c r="AF79" s="330"/>
      <c r="AG79" s="330"/>
      <c r="AH79" s="330"/>
      <c r="AI79" s="330"/>
      <c r="AJ79" s="550"/>
      <c r="AK79" s="553"/>
      <c r="AL79" s="301">
        <f t="shared" si="168"/>
        <v>0</v>
      </c>
      <c r="AM79" s="305">
        <f t="shared" si="185"/>
        <v>0</v>
      </c>
      <c r="AN79" s="305">
        <f t="shared" si="186"/>
        <v>0</v>
      </c>
      <c r="AO79" s="305">
        <f t="shared" si="187"/>
        <v>0</v>
      </c>
      <c r="AP79" s="305">
        <f t="shared" si="188"/>
        <v>0</v>
      </c>
      <c r="AQ79" s="305">
        <f t="shared" si="189"/>
        <v>0</v>
      </c>
      <c r="AR79" s="305">
        <f t="shared" si="190"/>
        <v>0</v>
      </c>
      <c r="AS79" s="550"/>
      <c r="AT79" s="555"/>
      <c r="AU79" s="313">
        <f t="shared" si="169"/>
        <v>4.32</v>
      </c>
      <c r="AV79" s="314">
        <v>3.34</v>
      </c>
      <c r="AW79" s="314">
        <f t="shared" si="192"/>
        <v>0</v>
      </c>
      <c r="AX79" s="314">
        <f t="shared" si="193"/>
        <v>0</v>
      </c>
      <c r="AY79" s="314">
        <f t="shared" si="194"/>
        <v>0</v>
      </c>
      <c r="AZ79" s="314">
        <f t="shared" si="195"/>
        <v>0</v>
      </c>
      <c r="BA79" s="314">
        <v>0.98</v>
      </c>
      <c r="BB79" s="550"/>
      <c r="BC79" s="557"/>
      <c r="BD79" s="301">
        <f t="shared" si="174"/>
        <v>4.32</v>
      </c>
      <c r="BE79" s="314">
        <f t="shared" si="175"/>
        <v>3.34</v>
      </c>
      <c r="BF79" s="314">
        <f t="shared" si="176"/>
        <v>0</v>
      </c>
      <c r="BG79" s="314">
        <f t="shared" si="177"/>
        <v>0</v>
      </c>
      <c r="BH79" s="314">
        <f t="shared" si="178"/>
        <v>0</v>
      </c>
      <c r="BI79" s="314">
        <f t="shared" si="179"/>
        <v>0</v>
      </c>
      <c r="BJ79" s="314">
        <f t="shared" si="180"/>
        <v>0.98</v>
      </c>
      <c r="BK79" s="590"/>
      <c r="BL79" s="543"/>
      <c r="BM79" s="543"/>
      <c r="BN79" s="543"/>
      <c r="BO79" s="543"/>
      <c r="BP79" s="543"/>
      <c r="BQ79" s="543"/>
      <c r="BR79" s="543"/>
      <c r="BS79" s="544"/>
    </row>
    <row r="80" spans="1:71" s="158" customFormat="1" ht="43.5" customHeight="1" x14ac:dyDescent="0.3">
      <c r="A80" s="152"/>
      <c r="B80" s="514"/>
      <c r="C80" s="511"/>
      <c r="D80" s="517"/>
      <c r="E80" s="520"/>
      <c r="F80" s="523"/>
      <c r="G80" s="526"/>
      <c r="H80" s="529"/>
      <c r="I80" s="532"/>
      <c r="J80" s="560"/>
      <c r="K80" s="563"/>
      <c r="L80" s="410" t="s">
        <v>3491</v>
      </c>
      <c r="M80" s="410" t="s">
        <v>3635</v>
      </c>
      <c r="N80" s="150">
        <v>44378</v>
      </c>
      <c r="O80" s="150">
        <v>44560</v>
      </c>
      <c r="P80" s="150"/>
      <c r="Q80" s="150"/>
      <c r="R80" s="550"/>
      <c r="S80" s="566"/>
      <c r="T80" s="156">
        <f t="shared" si="51"/>
        <v>8.64</v>
      </c>
      <c r="U80" s="156">
        <f t="shared" si="52"/>
        <v>6.68</v>
      </c>
      <c r="V80" s="156">
        <f t="shared" si="53"/>
        <v>0</v>
      </c>
      <c r="W80" s="156">
        <f t="shared" si="54"/>
        <v>0</v>
      </c>
      <c r="X80" s="156">
        <f t="shared" si="55"/>
        <v>0</v>
      </c>
      <c r="Y80" s="156">
        <f t="shared" si="56"/>
        <v>0</v>
      </c>
      <c r="Z80" s="156">
        <f t="shared" si="57"/>
        <v>1.96</v>
      </c>
      <c r="AA80" s="550"/>
      <c r="AB80" s="569"/>
      <c r="AC80" s="337">
        <f t="shared" si="167"/>
        <v>0</v>
      </c>
      <c r="AD80" s="281"/>
      <c r="AE80" s="330"/>
      <c r="AF80" s="330"/>
      <c r="AG80" s="330"/>
      <c r="AH80" s="330"/>
      <c r="AI80" s="330"/>
      <c r="AJ80" s="550"/>
      <c r="AK80" s="553"/>
      <c r="AL80" s="301">
        <f t="shared" si="168"/>
        <v>0</v>
      </c>
      <c r="AM80" s="305">
        <f t="shared" si="185"/>
        <v>0</v>
      </c>
      <c r="AN80" s="305">
        <f t="shared" si="186"/>
        <v>0</v>
      </c>
      <c r="AO80" s="305">
        <f t="shared" si="187"/>
        <v>0</v>
      </c>
      <c r="AP80" s="305">
        <f t="shared" si="188"/>
        <v>0</v>
      </c>
      <c r="AQ80" s="305">
        <f t="shared" si="189"/>
        <v>0</v>
      </c>
      <c r="AR80" s="305">
        <f t="shared" si="190"/>
        <v>0</v>
      </c>
      <c r="AS80" s="550"/>
      <c r="AT80" s="555"/>
      <c r="AU80" s="313">
        <f t="shared" si="169"/>
        <v>4.32</v>
      </c>
      <c r="AV80" s="314">
        <v>3.34</v>
      </c>
      <c r="AW80" s="314">
        <f t="shared" si="192"/>
        <v>0</v>
      </c>
      <c r="AX80" s="314">
        <f t="shared" si="193"/>
        <v>0</v>
      </c>
      <c r="AY80" s="314">
        <f t="shared" si="194"/>
        <v>0</v>
      </c>
      <c r="AZ80" s="314">
        <f t="shared" si="195"/>
        <v>0</v>
      </c>
      <c r="BA80" s="314">
        <v>0.98</v>
      </c>
      <c r="BB80" s="550"/>
      <c r="BC80" s="557"/>
      <c r="BD80" s="301">
        <f t="shared" si="174"/>
        <v>4.32</v>
      </c>
      <c r="BE80" s="314">
        <f t="shared" si="175"/>
        <v>3.34</v>
      </c>
      <c r="BF80" s="314">
        <f t="shared" si="176"/>
        <v>0</v>
      </c>
      <c r="BG80" s="314">
        <f t="shared" si="177"/>
        <v>0</v>
      </c>
      <c r="BH80" s="314">
        <f t="shared" si="178"/>
        <v>0</v>
      </c>
      <c r="BI80" s="314">
        <f t="shared" si="179"/>
        <v>0</v>
      </c>
      <c r="BJ80" s="314">
        <f t="shared" si="180"/>
        <v>0.98</v>
      </c>
      <c r="BK80" s="590"/>
      <c r="BL80" s="543"/>
      <c r="BM80" s="543"/>
      <c r="BN80" s="543"/>
      <c r="BO80" s="543"/>
      <c r="BP80" s="543"/>
      <c r="BQ80" s="543"/>
      <c r="BR80" s="543"/>
      <c r="BS80" s="544"/>
    </row>
    <row r="81" spans="1:71" s="158" customFormat="1" ht="53.25" customHeight="1" thickBot="1" x14ac:dyDescent="0.35">
      <c r="A81" s="152"/>
      <c r="B81" s="514"/>
      <c r="C81" s="511"/>
      <c r="D81" s="518"/>
      <c r="E81" s="521"/>
      <c r="F81" s="524"/>
      <c r="G81" s="527"/>
      <c r="H81" s="530"/>
      <c r="I81" s="533"/>
      <c r="J81" s="561"/>
      <c r="K81" s="564"/>
      <c r="L81" s="411" t="s">
        <v>3504</v>
      </c>
      <c r="M81" s="411" t="s">
        <v>3650</v>
      </c>
      <c r="N81" s="151">
        <v>44378</v>
      </c>
      <c r="O81" s="151">
        <v>44560</v>
      </c>
      <c r="P81" s="151"/>
      <c r="Q81" s="151"/>
      <c r="R81" s="551"/>
      <c r="S81" s="567"/>
      <c r="T81" s="156">
        <f t="shared" si="51"/>
        <v>8.64</v>
      </c>
      <c r="U81" s="156">
        <f t="shared" si="52"/>
        <v>6.68</v>
      </c>
      <c r="V81" s="156">
        <f t="shared" si="53"/>
        <v>0</v>
      </c>
      <c r="W81" s="156">
        <f t="shared" si="54"/>
        <v>0</v>
      </c>
      <c r="X81" s="156">
        <f t="shared" si="55"/>
        <v>0</v>
      </c>
      <c r="Y81" s="156">
        <f t="shared" si="56"/>
        <v>0</v>
      </c>
      <c r="Z81" s="156">
        <f t="shared" si="57"/>
        <v>1.96</v>
      </c>
      <c r="AA81" s="551"/>
      <c r="AB81" s="570"/>
      <c r="AC81" s="338">
        <f t="shared" si="167"/>
        <v>0</v>
      </c>
      <c r="AD81" s="282"/>
      <c r="AE81" s="331"/>
      <c r="AF81" s="331"/>
      <c r="AG81" s="331"/>
      <c r="AH81" s="331"/>
      <c r="AI81" s="331"/>
      <c r="AJ81" s="551"/>
      <c r="AK81" s="554"/>
      <c r="AL81" s="302">
        <f t="shared" si="168"/>
        <v>0</v>
      </c>
      <c r="AM81" s="363">
        <f t="shared" si="185"/>
        <v>0</v>
      </c>
      <c r="AN81" s="363">
        <f t="shared" si="186"/>
        <v>0</v>
      </c>
      <c r="AO81" s="363">
        <f t="shared" si="187"/>
        <v>0</v>
      </c>
      <c r="AP81" s="363">
        <f t="shared" si="188"/>
        <v>0</v>
      </c>
      <c r="AQ81" s="363">
        <f t="shared" si="189"/>
        <v>0</v>
      </c>
      <c r="AR81" s="363">
        <f t="shared" si="190"/>
        <v>0</v>
      </c>
      <c r="AS81" s="551"/>
      <c r="AT81" s="556"/>
      <c r="AU81" s="302">
        <f t="shared" si="169"/>
        <v>4.32</v>
      </c>
      <c r="AV81" s="321">
        <v>3.34</v>
      </c>
      <c r="AW81" s="321">
        <f t="shared" si="192"/>
        <v>0</v>
      </c>
      <c r="AX81" s="321">
        <f t="shared" si="193"/>
        <v>0</v>
      </c>
      <c r="AY81" s="321">
        <f t="shared" si="194"/>
        <v>0</v>
      </c>
      <c r="AZ81" s="321">
        <f t="shared" si="195"/>
        <v>0</v>
      </c>
      <c r="BA81" s="321">
        <v>0.98</v>
      </c>
      <c r="BB81" s="551"/>
      <c r="BC81" s="558"/>
      <c r="BD81" s="302">
        <f t="shared" si="174"/>
        <v>4.32</v>
      </c>
      <c r="BE81" s="353">
        <f t="shared" si="175"/>
        <v>3.34</v>
      </c>
      <c r="BF81" s="353">
        <f t="shared" si="176"/>
        <v>0</v>
      </c>
      <c r="BG81" s="353">
        <f t="shared" si="177"/>
        <v>0</v>
      </c>
      <c r="BH81" s="353">
        <f t="shared" si="178"/>
        <v>0</v>
      </c>
      <c r="BI81" s="353">
        <f t="shared" si="179"/>
        <v>0</v>
      </c>
      <c r="BJ81" s="353">
        <f t="shared" si="180"/>
        <v>0.98</v>
      </c>
      <c r="BK81" s="574"/>
      <c r="BL81" s="547"/>
      <c r="BM81" s="547"/>
      <c r="BN81" s="547"/>
      <c r="BO81" s="547"/>
      <c r="BP81" s="547"/>
      <c r="BQ81" s="547"/>
      <c r="BR81" s="547"/>
      <c r="BS81" s="548"/>
    </row>
    <row r="82" spans="1:71" s="158" customFormat="1" ht="60.6" thickTop="1" x14ac:dyDescent="0.3">
      <c r="A82" s="152"/>
      <c r="B82" s="514"/>
      <c r="C82" s="511"/>
      <c r="D82" s="516">
        <v>182</v>
      </c>
      <c r="E82" s="519" t="str">
        <f>+Metas!K209</f>
        <v>Convocatorias nacionales del concurso Eduardo Cote Lamus, apoyados en el cuatrenio (1 por año)</v>
      </c>
      <c r="F82" s="522">
        <v>1</v>
      </c>
      <c r="G82" s="525">
        <f>SUM(H82:K82)</f>
        <v>1</v>
      </c>
      <c r="H82" s="528"/>
      <c r="I82" s="531"/>
      <c r="J82" s="559">
        <v>1</v>
      </c>
      <c r="K82" s="562"/>
      <c r="L82" s="409" t="s">
        <v>3493</v>
      </c>
      <c r="M82" s="409" t="s">
        <v>3636</v>
      </c>
      <c r="N82" s="149">
        <v>44378</v>
      </c>
      <c r="O82" s="149">
        <v>44560</v>
      </c>
      <c r="P82" s="149"/>
      <c r="Q82" s="149"/>
      <c r="R82" s="549">
        <f t="shared" ref="R82" si="197">+$D82</f>
        <v>182</v>
      </c>
      <c r="S82" s="565">
        <f t="shared" ref="S82" si="198">+F82</f>
        <v>1</v>
      </c>
      <c r="T82" s="156">
        <f t="shared" si="51"/>
        <v>17.239999999999998</v>
      </c>
      <c r="U82" s="156">
        <f t="shared" si="52"/>
        <v>13.34</v>
      </c>
      <c r="V82" s="156">
        <f t="shared" si="53"/>
        <v>0</v>
      </c>
      <c r="W82" s="156">
        <f t="shared" si="54"/>
        <v>0</v>
      </c>
      <c r="X82" s="156">
        <f t="shared" si="55"/>
        <v>0</v>
      </c>
      <c r="Y82" s="156">
        <f t="shared" si="56"/>
        <v>0</v>
      </c>
      <c r="Z82" s="156">
        <f t="shared" si="57"/>
        <v>3.9</v>
      </c>
      <c r="AA82" s="549">
        <f t="shared" ref="AA82" si="199">+$D82</f>
        <v>182</v>
      </c>
      <c r="AB82" s="568">
        <f>+H82</f>
        <v>0</v>
      </c>
      <c r="AC82" s="336">
        <f t="shared" si="167"/>
        <v>0</v>
      </c>
      <c r="AD82" s="280"/>
      <c r="AE82" s="329"/>
      <c r="AF82" s="329"/>
      <c r="AG82" s="329"/>
      <c r="AH82" s="329"/>
      <c r="AI82" s="329"/>
      <c r="AJ82" s="549">
        <f t="shared" ref="AJ82" si="200">+$D82</f>
        <v>182</v>
      </c>
      <c r="AK82" s="552">
        <f>+I82</f>
        <v>0</v>
      </c>
      <c r="AL82" s="300">
        <f t="shared" si="168"/>
        <v>0</v>
      </c>
      <c r="AM82" s="364">
        <f t="shared" si="185"/>
        <v>0</v>
      </c>
      <c r="AN82" s="364">
        <f t="shared" si="186"/>
        <v>0</v>
      </c>
      <c r="AO82" s="364">
        <f t="shared" si="187"/>
        <v>0</v>
      </c>
      <c r="AP82" s="364">
        <f t="shared" si="188"/>
        <v>0</v>
      </c>
      <c r="AQ82" s="364">
        <f t="shared" si="189"/>
        <v>0</v>
      </c>
      <c r="AR82" s="364">
        <f t="shared" si="190"/>
        <v>0</v>
      </c>
      <c r="AS82" s="550">
        <f t="shared" ref="AS82" si="201">+$D82</f>
        <v>182</v>
      </c>
      <c r="AT82" s="555">
        <f>+J82</f>
        <v>1</v>
      </c>
      <c r="AU82" s="357">
        <f t="shared" si="169"/>
        <v>8.6199999999999992</v>
      </c>
      <c r="AV82" s="353">
        <v>6.67</v>
      </c>
      <c r="AW82" s="353">
        <f t="shared" ref="AW82:AW138" si="202">AN82</f>
        <v>0</v>
      </c>
      <c r="AX82" s="353">
        <f t="shared" ref="AX82:AX138" si="203">AO82</f>
        <v>0</v>
      </c>
      <c r="AY82" s="353">
        <f t="shared" ref="AY82:AY138" si="204">AP82</f>
        <v>0</v>
      </c>
      <c r="AZ82" s="353">
        <f t="shared" ref="AZ82:AZ137" si="205">AQ82</f>
        <v>0</v>
      </c>
      <c r="BA82" s="353">
        <v>1.95</v>
      </c>
      <c r="BB82" s="550">
        <f t="shared" ref="BB82" si="206">+$D82</f>
        <v>182</v>
      </c>
      <c r="BC82" s="557">
        <f>+K82</f>
        <v>0</v>
      </c>
      <c r="BD82" s="300">
        <f t="shared" si="174"/>
        <v>8.6199999999999992</v>
      </c>
      <c r="BE82" s="352">
        <f t="shared" si="175"/>
        <v>6.67</v>
      </c>
      <c r="BF82" s="352">
        <f t="shared" si="176"/>
        <v>0</v>
      </c>
      <c r="BG82" s="352">
        <f t="shared" si="177"/>
        <v>0</v>
      </c>
      <c r="BH82" s="352">
        <f t="shared" si="178"/>
        <v>0</v>
      </c>
      <c r="BI82" s="352">
        <f t="shared" si="179"/>
        <v>0</v>
      </c>
      <c r="BJ82" s="352">
        <f t="shared" si="180"/>
        <v>1.95</v>
      </c>
      <c r="BK82" s="571"/>
      <c r="BL82" s="572"/>
      <c r="BM82" s="572"/>
      <c r="BN82" s="572"/>
      <c r="BO82" s="572"/>
      <c r="BP82" s="572"/>
      <c r="BQ82" s="572"/>
      <c r="BR82" s="572"/>
      <c r="BS82" s="573"/>
    </row>
    <row r="83" spans="1:71" s="158" customFormat="1" ht="60.6" thickBot="1" x14ac:dyDescent="0.35">
      <c r="A83" s="152"/>
      <c r="B83" s="514"/>
      <c r="C83" s="511"/>
      <c r="D83" s="517"/>
      <c r="E83" s="520"/>
      <c r="F83" s="523"/>
      <c r="G83" s="526"/>
      <c r="H83" s="529"/>
      <c r="I83" s="532"/>
      <c r="J83" s="560"/>
      <c r="K83" s="563"/>
      <c r="L83" s="410" t="s">
        <v>3499</v>
      </c>
      <c r="M83" s="410" t="s">
        <v>3651</v>
      </c>
      <c r="N83" s="273">
        <v>44378</v>
      </c>
      <c r="O83" s="273">
        <v>44560</v>
      </c>
      <c r="P83" s="273"/>
      <c r="Q83" s="273"/>
      <c r="R83" s="550"/>
      <c r="S83" s="566"/>
      <c r="T83" s="156">
        <f t="shared" si="51"/>
        <v>17.239999999999998</v>
      </c>
      <c r="U83" s="156">
        <f t="shared" si="52"/>
        <v>13.34</v>
      </c>
      <c r="V83" s="156">
        <f t="shared" si="53"/>
        <v>0</v>
      </c>
      <c r="W83" s="156">
        <f t="shared" si="54"/>
        <v>0</v>
      </c>
      <c r="X83" s="156">
        <f t="shared" si="55"/>
        <v>0</v>
      </c>
      <c r="Y83" s="156">
        <f t="shared" si="56"/>
        <v>0</v>
      </c>
      <c r="Z83" s="156">
        <f t="shared" si="57"/>
        <v>3.9</v>
      </c>
      <c r="AA83" s="550"/>
      <c r="AB83" s="569"/>
      <c r="AC83" s="337">
        <f t="shared" si="167"/>
        <v>0</v>
      </c>
      <c r="AD83" s="281"/>
      <c r="AE83" s="330"/>
      <c r="AF83" s="330"/>
      <c r="AG83" s="330"/>
      <c r="AH83" s="330"/>
      <c r="AI83" s="330"/>
      <c r="AJ83" s="550"/>
      <c r="AK83" s="553"/>
      <c r="AL83" s="301">
        <f t="shared" si="168"/>
        <v>0</v>
      </c>
      <c r="AM83" s="363">
        <f t="shared" si="185"/>
        <v>0</v>
      </c>
      <c r="AN83" s="363">
        <f t="shared" si="186"/>
        <v>0</v>
      </c>
      <c r="AO83" s="363">
        <f t="shared" si="187"/>
        <v>0</v>
      </c>
      <c r="AP83" s="363">
        <f t="shared" si="188"/>
        <v>0</v>
      </c>
      <c r="AQ83" s="363">
        <f t="shared" si="189"/>
        <v>0</v>
      </c>
      <c r="AR83" s="363">
        <f t="shared" si="190"/>
        <v>0</v>
      </c>
      <c r="AS83" s="551"/>
      <c r="AT83" s="556"/>
      <c r="AU83" s="302">
        <f t="shared" si="169"/>
        <v>8.6199999999999992</v>
      </c>
      <c r="AV83" s="321">
        <v>6.67</v>
      </c>
      <c r="AW83" s="321">
        <f t="shared" ref="AW83" si="207">AN83</f>
        <v>0</v>
      </c>
      <c r="AX83" s="321">
        <f t="shared" ref="AX83" si="208">AO83</f>
        <v>0</v>
      </c>
      <c r="AY83" s="321">
        <f t="shared" ref="AY83" si="209">AP83</f>
        <v>0</v>
      </c>
      <c r="AZ83" s="321">
        <f t="shared" ref="AZ83" si="210">AQ83</f>
        <v>0</v>
      </c>
      <c r="BA83" s="321">
        <v>1.95</v>
      </c>
      <c r="BB83" s="551"/>
      <c r="BC83" s="558"/>
      <c r="BD83" s="301">
        <f t="shared" si="174"/>
        <v>8.6199999999999992</v>
      </c>
      <c r="BE83" s="321">
        <f t="shared" si="175"/>
        <v>6.67</v>
      </c>
      <c r="BF83" s="321">
        <f t="shared" si="176"/>
        <v>0</v>
      </c>
      <c r="BG83" s="321">
        <f t="shared" si="177"/>
        <v>0</v>
      </c>
      <c r="BH83" s="321">
        <f t="shared" si="178"/>
        <v>0</v>
      </c>
      <c r="BI83" s="321">
        <f t="shared" si="179"/>
        <v>0</v>
      </c>
      <c r="BJ83" s="321">
        <f t="shared" si="180"/>
        <v>1.95</v>
      </c>
      <c r="BK83" s="590"/>
      <c r="BL83" s="543"/>
      <c r="BM83" s="543"/>
      <c r="BN83" s="543"/>
      <c r="BO83" s="543"/>
      <c r="BP83" s="543"/>
      <c r="BQ83" s="543"/>
      <c r="BR83" s="543"/>
      <c r="BS83" s="544"/>
    </row>
    <row r="84" spans="1:71" s="158" customFormat="1" ht="59.25" customHeight="1" thickTop="1" x14ac:dyDescent="0.3">
      <c r="A84" s="152"/>
      <c r="B84" s="514"/>
      <c r="C84" s="511"/>
      <c r="D84" s="516">
        <v>183</v>
      </c>
      <c r="E84" s="519" t="str">
        <f>+Metas!K210</f>
        <v>Convocatorias nacionales del concurso Jorge Eliecer Gaitán, apoyados en el cuatrenio (1 por año)</v>
      </c>
      <c r="F84" s="522">
        <v>1</v>
      </c>
      <c r="G84" s="525">
        <f>SUM(H84:K84)</f>
        <v>1</v>
      </c>
      <c r="H84" s="528"/>
      <c r="I84" s="531"/>
      <c r="J84" s="559">
        <v>1</v>
      </c>
      <c r="K84" s="562"/>
      <c r="L84" s="409" t="s">
        <v>3493</v>
      </c>
      <c r="M84" s="409" t="s">
        <v>3636</v>
      </c>
      <c r="N84" s="272">
        <v>44378</v>
      </c>
      <c r="O84" s="272">
        <v>44560</v>
      </c>
      <c r="P84" s="272"/>
      <c r="Q84" s="272"/>
      <c r="R84" s="549">
        <f t="shared" ref="R84" si="211">+$D84</f>
        <v>183</v>
      </c>
      <c r="S84" s="565">
        <f t="shared" ref="S84" si="212">+F84</f>
        <v>1</v>
      </c>
      <c r="T84" s="156">
        <f t="shared" ref="T84:T147" si="213">+AC84+AL84+AU84+BD84</f>
        <v>34.5</v>
      </c>
      <c r="U84" s="156">
        <f t="shared" ref="U84:U147" si="214">+AD84+AM84+AV84+BE84</f>
        <v>26.68</v>
      </c>
      <c r="V84" s="156">
        <f t="shared" ref="V84:V147" si="215">+AE84+AN84+AW84+BF84</f>
        <v>0</v>
      </c>
      <c r="W84" s="156">
        <f t="shared" ref="W84:W147" si="216">+AF84+AO84+AX84+BG84</f>
        <v>0</v>
      </c>
      <c r="X84" s="156">
        <f t="shared" ref="X84:X147" si="217">+AG84+AP84+AY84+BH84</f>
        <v>0</v>
      </c>
      <c r="Y84" s="156">
        <f t="shared" ref="Y84:Y147" si="218">+AH84+AQ84+AZ84+BI84</f>
        <v>0</v>
      </c>
      <c r="Z84" s="156">
        <f t="shared" ref="Z84:Z147" si="219">+AI84+AR84+BA84+BJ84</f>
        <v>7.82</v>
      </c>
      <c r="AA84" s="549">
        <f t="shared" ref="AA84" si="220">+$D84</f>
        <v>183</v>
      </c>
      <c r="AB84" s="568">
        <f>+H84</f>
        <v>0</v>
      </c>
      <c r="AC84" s="336">
        <f t="shared" si="167"/>
        <v>0</v>
      </c>
      <c r="AD84" s="280"/>
      <c r="AE84" s="329"/>
      <c r="AF84" s="329"/>
      <c r="AG84" s="329"/>
      <c r="AH84" s="329"/>
      <c r="AI84" s="329"/>
      <c r="AJ84" s="549">
        <f t="shared" ref="AJ84" si="221">+$D84</f>
        <v>183</v>
      </c>
      <c r="AK84" s="552">
        <f>+I84</f>
        <v>0</v>
      </c>
      <c r="AL84" s="300">
        <f t="shared" si="168"/>
        <v>0</v>
      </c>
      <c r="AM84" s="364">
        <f t="shared" si="185"/>
        <v>0</v>
      </c>
      <c r="AN84" s="364">
        <f t="shared" si="186"/>
        <v>0</v>
      </c>
      <c r="AO84" s="364">
        <f t="shared" si="187"/>
        <v>0</v>
      </c>
      <c r="AP84" s="364">
        <f t="shared" si="188"/>
        <v>0</v>
      </c>
      <c r="AQ84" s="364">
        <f t="shared" si="189"/>
        <v>0</v>
      </c>
      <c r="AR84" s="364">
        <f t="shared" si="190"/>
        <v>0</v>
      </c>
      <c r="AS84" s="550">
        <f t="shared" ref="AS84" si="222">+$D84</f>
        <v>183</v>
      </c>
      <c r="AT84" s="555">
        <f>+J84</f>
        <v>1</v>
      </c>
      <c r="AU84" s="357">
        <f t="shared" si="169"/>
        <v>17.25</v>
      </c>
      <c r="AV84" s="353">
        <v>13.34</v>
      </c>
      <c r="AW84" s="353">
        <f t="shared" si="202"/>
        <v>0</v>
      </c>
      <c r="AX84" s="353">
        <f t="shared" si="203"/>
        <v>0</v>
      </c>
      <c r="AY84" s="353">
        <f t="shared" si="204"/>
        <v>0</v>
      </c>
      <c r="AZ84" s="353">
        <f t="shared" si="205"/>
        <v>0</v>
      </c>
      <c r="BA84" s="353">
        <v>3.91</v>
      </c>
      <c r="BB84" s="550">
        <f t="shared" ref="BB84" si="223">+$D84</f>
        <v>183</v>
      </c>
      <c r="BC84" s="557">
        <f>+K84</f>
        <v>0</v>
      </c>
      <c r="BD84" s="300">
        <f t="shared" si="174"/>
        <v>17.25</v>
      </c>
      <c r="BE84" s="352">
        <f t="shared" si="175"/>
        <v>13.34</v>
      </c>
      <c r="BF84" s="352">
        <f t="shared" si="176"/>
        <v>0</v>
      </c>
      <c r="BG84" s="352">
        <f t="shared" si="177"/>
        <v>0</v>
      </c>
      <c r="BH84" s="352">
        <f t="shared" si="178"/>
        <v>0</v>
      </c>
      <c r="BI84" s="352">
        <f t="shared" si="179"/>
        <v>0</v>
      </c>
      <c r="BJ84" s="352">
        <f t="shared" si="180"/>
        <v>3.91</v>
      </c>
      <c r="BK84" s="571"/>
      <c r="BL84" s="572"/>
      <c r="BM84" s="572"/>
      <c r="BN84" s="572"/>
      <c r="BO84" s="572"/>
      <c r="BP84" s="572"/>
      <c r="BQ84" s="572"/>
      <c r="BR84" s="572"/>
      <c r="BS84" s="573"/>
    </row>
    <row r="85" spans="1:71" s="158" customFormat="1" ht="51" customHeight="1" thickBot="1" x14ac:dyDescent="0.35">
      <c r="A85" s="152"/>
      <c r="B85" s="514"/>
      <c r="C85" s="511"/>
      <c r="D85" s="517"/>
      <c r="E85" s="520"/>
      <c r="F85" s="523"/>
      <c r="G85" s="526"/>
      <c r="H85" s="529"/>
      <c r="I85" s="532"/>
      <c r="J85" s="560"/>
      <c r="K85" s="563"/>
      <c r="L85" s="410" t="s">
        <v>3500</v>
      </c>
      <c r="M85" s="410" t="s">
        <v>3652</v>
      </c>
      <c r="N85" s="151">
        <v>44378</v>
      </c>
      <c r="O85" s="151">
        <v>44560</v>
      </c>
      <c r="P85" s="151"/>
      <c r="Q85" s="151"/>
      <c r="R85" s="550"/>
      <c r="S85" s="566"/>
      <c r="T85" s="156">
        <f t="shared" si="213"/>
        <v>34.5</v>
      </c>
      <c r="U85" s="156">
        <f t="shared" si="214"/>
        <v>26.68</v>
      </c>
      <c r="V85" s="156">
        <f t="shared" si="215"/>
        <v>0</v>
      </c>
      <c r="W85" s="156">
        <f t="shared" si="216"/>
        <v>0</v>
      </c>
      <c r="X85" s="156">
        <f t="shared" si="217"/>
        <v>0</v>
      </c>
      <c r="Y85" s="156">
        <f t="shared" si="218"/>
        <v>0</v>
      </c>
      <c r="Z85" s="156">
        <f t="shared" si="219"/>
        <v>7.82</v>
      </c>
      <c r="AA85" s="550"/>
      <c r="AB85" s="569"/>
      <c r="AC85" s="337">
        <f t="shared" si="167"/>
        <v>0</v>
      </c>
      <c r="AD85" s="281"/>
      <c r="AE85" s="330"/>
      <c r="AF85" s="330"/>
      <c r="AG85" s="330"/>
      <c r="AH85" s="330"/>
      <c r="AI85" s="330"/>
      <c r="AJ85" s="550"/>
      <c r="AK85" s="553"/>
      <c r="AL85" s="301">
        <f t="shared" si="168"/>
        <v>0</v>
      </c>
      <c r="AM85" s="363">
        <f t="shared" si="185"/>
        <v>0</v>
      </c>
      <c r="AN85" s="363">
        <f t="shared" si="186"/>
        <v>0</v>
      </c>
      <c r="AO85" s="363">
        <f t="shared" si="187"/>
        <v>0</v>
      </c>
      <c r="AP85" s="363">
        <f t="shared" si="188"/>
        <v>0</v>
      </c>
      <c r="AQ85" s="363">
        <f t="shared" si="189"/>
        <v>0</v>
      </c>
      <c r="AR85" s="363">
        <f t="shared" si="190"/>
        <v>0</v>
      </c>
      <c r="AS85" s="551"/>
      <c r="AT85" s="556"/>
      <c r="AU85" s="302">
        <f t="shared" si="169"/>
        <v>17.25</v>
      </c>
      <c r="AV85" s="321">
        <v>13.34</v>
      </c>
      <c r="AW85" s="321">
        <f t="shared" ref="AW85:AW87" si="224">AN85</f>
        <v>0</v>
      </c>
      <c r="AX85" s="321">
        <f t="shared" ref="AX85:AX87" si="225">AO85</f>
        <v>0</v>
      </c>
      <c r="AY85" s="321">
        <f t="shared" ref="AY85:AY87" si="226">AP85</f>
        <v>0</v>
      </c>
      <c r="AZ85" s="321">
        <f t="shared" ref="AZ85:AZ87" si="227">AQ85</f>
        <v>0</v>
      </c>
      <c r="BA85" s="321">
        <v>3.91</v>
      </c>
      <c r="BB85" s="551"/>
      <c r="BC85" s="558"/>
      <c r="BD85" s="301">
        <f t="shared" si="174"/>
        <v>17.25</v>
      </c>
      <c r="BE85" s="321">
        <f t="shared" si="175"/>
        <v>13.34</v>
      </c>
      <c r="BF85" s="321">
        <f t="shared" si="176"/>
        <v>0</v>
      </c>
      <c r="BG85" s="321">
        <f t="shared" si="177"/>
        <v>0</v>
      </c>
      <c r="BH85" s="321">
        <f t="shared" si="178"/>
        <v>0</v>
      </c>
      <c r="BI85" s="321">
        <f t="shared" si="179"/>
        <v>0</v>
      </c>
      <c r="BJ85" s="321">
        <f t="shared" si="180"/>
        <v>3.91</v>
      </c>
      <c r="BK85" s="590"/>
      <c r="BL85" s="543"/>
      <c r="BM85" s="543"/>
      <c r="BN85" s="543"/>
      <c r="BO85" s="543"/>
      <c r="BP85" s="543"/>
      <c r="BQ85" s="543"/>
      <c r="BR85" s="543"/>
      <c r="BS85" s="544"/>
    </row>
    <row r="86" spans="1:71" s="158" customFormat="1" ht="60.75" customHeight="1" thickTop="1" x14ac:dyDescent="0.3">
      <c r="A86" s="152"/>
      <c r="B86" s="514"/>
      <c r="C86" s="511"/>
      <c r="D86" s="516">
        <v>184</v>
      </c>
      <c r="E86" s="519" t="str">
        <f>+Metas!K211</f>
        <v>Apoyos en impresión y reproducción de libros de procesos de creacion, formacion e investigacion (5 por año)</v>
      </c>
      <c r="F86" s="522">
        <v>5</v>
      </c>
      <c r="G86" s="525">
        <f>SUM(H86:K86)</f>
        <v>5</v>
      </c>
      <c r="H86" s="528"/>
      <c r="I86" s="531"/>
      <c r="J86" s="559">
        <v>2</v>
      </c>
      <c r="K86" s="562">
        <v>3</v>
      </c>
      <c r="L86" s="409" t="s">
        <v>3493</v>
      </c>
      <c r="M86" s="409" t="s">
        <v>3636</v>
      </c>
      <c r="N86" s="149">
        <v>44378</v>
      </c>
      <c r="O86" s="149">
        <v>44560</v>
      </c>
      <c r="P86" s="149"/>
      <c r="Q86" s="149"/>
      <c r="R86" s="549">
        <f t="shared" ref="R86" si="228">+$D86</f>
        <v>184</v>
      </c>
      <c r="S86" s="565">
        <f t="shared" ref="S86" si="229">+F86</f>
        <v>5</v>
      </c>
      <c r="T86" s="156">
        <f t="shared" si="213"/>
        <v>17.239999999999998</v>
      </c>
      <c r="U86" s="156">
        <f t="shared" si="214"/>
        <v>13.34</v>
      </c>
      <c r="V86" s="156">
        <f t="shared" si="215"/>
        <v>0</v>
      </c>
      <c r="W86" s="156">
        <f t="shared" si="216"/>
        <v>0</v>
      </c>
      <c r="X86" s="156">
        <f t="shared" si="217"/>
        <v>0</v>
      </c>
      <c r="Y86" s="156">
        <f t="shared" si="218"/>
        <v>0</v>
      </c>
      <c r="Z86" s="156">
        <f t="shared" si="219"/>
        <v>3.9</v>
      </c>
      <c r="AA86" s="549">
        <f t="shared" ref="AA86" si="230">+$D86</f>
        <v>184</v>
      </c>
      <c r="AB86" s="568">
        <f>+H86</f>
        <v>0</v>
      </c>
      <c r="AC86" s="336">
        <f t="shared" si="167"/>
        <v>0</v>
      </c>
      <c r="AD86" s="280"/>
      <c r="AE86" s="329"/>
      <c r="AF86" s="329"/>
      <c r="AG86" s="329"/>
      <c r="AH86" s="329"/>
      <c r="AI86" s="329"/>
      <c r="AJ86" s="549">
        <f t="shared" ref="AJ86" si="231">+$D86</f>
        <v>184</v>
      </c>
      <c r="AK86" s="552">
        <f>+I86</f>
        <v>0</v>
      </c>
      <c r="AL86" s="300">
        <f t="shared" si="168"/>
        <v>0</v>
      </c>
      <c r="AM86" s="364">
        <f t="shared" si="185"/>
        <v>0</v>
      </c>
      <c r="AN86" s="364">
        <f t="shared" si="186"/>
        <v>0</v>
      </c>
      <c r="AO86" s="364">
        <f t="shared" si="187"/>
        <v>0</v>
      </c>
      <c r="AP86" s="364">
        <f t="shared" si="188"/>
        <v>0</v>
      </c>
      <c r="AQ86" s="364">
        <f t="shared" si="189"/>
        <v>0</v>
      </c>
      <c r="AR86" s="364">
        <f t="shared" si="190"/>
        <v>0</v>
      </c>
      <c r="AS86" s="550">
        <f t="shared" ref="AS86" si="232">+$D86</f>
        <v>184</v>
      </c>
      <c r="AT86" s="555">
        <f>+J86</f>
        <v>2</v>
      </c>
      <c r="AU86" s="357">
        <f t="shared" si="169"/>
        <v>8.6199999999999992</v>
      </c>
      <c r="AV86" s="353">
        <v>6.67</v>
      </c>
      <c r="AW86" s="353">
        <f t="shared" si="224"/>
        <v>0</v>
      </c>
      <c r="AX86" s="353">
        <f t="shared" si="225"/>
        <v>0</v>
      </c>
      <c r="AY86" s="353">
        <f t="shared" si="226"/>
        <v>0</v>
      </c>
      <c r="AZ86" s="353">
        <f t="shared" si="227"/>
        <v>0</v>
      </c>
      <c r="BA86" s="353">
        <v>1.95</v>
      </c>
      <c r="BB86" s="550">
        <f t="shared" ref="BB86" si="233">+$D86</f>
        <v>184</v>
      </c>
      <c r="BC86" s="557">
        <f>+K86</f>
        <v>3</v>
      </c>
      <c r="BD86" s="300">
        <f t="shared" si="174"/>
        <v>8.6199999999999992</v>
      </c>
      <c r="BE86" s="352">
        <f t="shared" si="175"/>
        <v>6.67</v>
      </c>
      <c r="BF86" s="352">
        <f t="shared" si="176"/>
        <v>0</v>
      </c>
      <c r="BG86" s="352">
        <f t="shared" si="177"/>
        <v>0</v>
      </c>
      <c r="BH86" s="352">
        <f t="shared" si="178"/>
        <v>0</v>
      </c>
      <c r="BI86" s="352">
        <f t="shared" si="179"/>
        <v>0</v>
      </c>
      <c r="BJ86" s="352">
        <f t="shared" si="180"/>
        <v>1.95</v>
      </c>
      <c r="BK86" s="571"/>
      <c r="BL86" s="572"/>
      <c r="BM86" s="572"/>
      <c r="BN86" s="572"/>
      <c r="BO86" s="572"/>
      <c r="BP86" s="572"/>
      <c r="BQ86" s="572"/>
      <c r="BR86" s="572"/>
      <c r="BS86" s="573"/>
    </row>
    <row r="87" spans="1:71" s="158" customFormat="1" ht="53.25" customHeight="1" thickBot="1" x14ac:dyDescent="0.35">
      <c r="A87" s="152"/>
      <c r="B87" s="514"/>
      <c r="C87" s="511"/>
      <c r="D87" s="517"/>
      <c r="E87" s="520"/>
      <c r="F87" s="523"/>
      <c r="G87" s="526"/>
      <c r="H87" s="529"/>
      <c r="I87" s="532"/>
      <c r="J87" s="560"/>
      <c r="K87" s="563"/>
      <c r="L87" s="410" t="s">
        <v>3494</v>
      </c>
      <c r="M87" s="410" t="s">
        <v>3653</v>
      </c>
      <c r="N87" s="273">
        <v>44378</v>
      </c>
      <c r="O87" s="273">
        <v>44560</v>
      </c>
      <c r="P87" s="273"/>
      <c r="Q87" s="273"/>
      <c r="R87" s="550"/>
      <c r="S87" s="566"/>
      <c r="T87" s="156">
        <f t="shared" si="213"/>
        <v>17.239999999999998</v>
      </c>
      <c r="U87" s="156">
        <f t="shared" si="214"/>
        <v>13.34</v>
      </c>
      <c r="V87" s="156">
        <f t="shared" si="215"/>
        <v>0</v>
      </c>
      <c r="W87" s="156">
        <f t="shared" si="216"/>
        <v>0</v>
      </c>
      <c r="X87" s="156">
        <f t="shared" si="217"/>
        <v>0</v>
      </c>
      <c r="Y87" s="156">
        <f t="shared" si="218"/>
        <v>0</v>
      </c>
      <c r="Z87" s="156">
        <f t="shared" si="219"/>
        <v>3.9</v>
      </c>
      <c r="AA87" s="550"/>
      <c r="AB87" s="569"/>
      <c r="AC87" s="337">
        <f t="shared" si="167"/>
        <v>0</v>
      </c>
      <c r="AD87" s="281"/>
      <c r="AE87" s="330"/>
      <c r="AF87" s="330"/>
      <c r="AG87" s="330"/>
      <c r="AH87" s="330"/>
      <c r="AI87" s="330"/>
      <c r="AJ87" s="550"/>
      <c r="AK87" s="553"/>
      <c r="AL87" s="301">
        <f t="shared" si="168"/>
        <v>0</v>
      </c>
      <c r="AM87" s="363">
        <f t="shared" si="185"/>
        <v>0</v>
      </c>
      <c r="AN87" s="363">
        <f t="shared" si="186"/>
        <v>0</v>
      </c>
      <c r="AO87" s="363">
        <f t="shared" si="187"/>
        <v>0</v>
      </c>
      <c r="AP87" s="363">
        <f t="shared" si="188"/>
        <v>0</v>
      </c>
      <c r="AQ87" s="363">
        <f t="shared" si="189"/>
        <v>0</v>
      </c>
      <c r="AR87" s="363">
        <f t="shared" si="190"/>
        <v>0</v>
      </c>
      <c r="AS87" s="551"/>
      <c r="AT87" s="556"/>
      <c r="AU87" s="302">
        <f t="shared" si="169"/>
        <v>8.6199999999999992</v>
      </c>
      <c r="AV87" s="321">
        <v>6.67</v>
      </c>
      <c r="AW87" s="321">
        <f t="shared" si="224"/>
        <v>0</v>
      </c>
      <c r="AX87" s="321">
        <f t="shared" si="225"/>
        <v>0</v>
      </c>
      <c r="AY87" s="321">
        <f t="shared" si="226"/>
        <v>0</v>
      </c>
      <c r="AZ87" s="321">
        <f t="shared" si="227"/>
        <v>0</v>
      </c>
      <c r="BA87" s="321">
        <v>1.95</v>
      </c>
      <c r="BB87" s="551"/>
      <c r="BC87" s="558"/>
      <c r="BD87" s="301">
        <f t="shared" si="174"/>
        <v>8.6199999999999992</v>
      </c>
      <c r="BE87" s="321">
        <f t="shared" si="175"/>
        <v>6.67</v>
      </c>
      <c r="BF87" s="321">
        <f t="shared" si="176"/>
        <v>0</v>
      </c>
      <c r="BG87" s="321">
        <f t="shared" si="177"/>
        <v>0</v>
      </c>
      <c r="BH87" s="321">
        <f t="shared" si="178"/>
        <v>0</v>
      </c>
      <c r="BI87" s="321">
        <f t="shared" si="179"/>
        <v>0</v>
      </c>
      <c r="BJ87" s="321">
        <f t="shared" si="180"/>
        <v>1.95</v>
      </c>
      <c r="BK87" s="590"/>
      <c r="BL87" s="543"/>
      <c r="BM87" s="543"/>
      <c r="BN87" s="543"/>
      <c r="BO87" s="543"/>
      <c r="BP87" s="543"/>
      <c r="BQ87" s="543"/>
      <c r="BR87" s="543"/>
      <c r="BS87" s="544"/>
    </row>
    <row r="88" spans="1:71" s="158" customFormat="1" ht="60" customHeight="1" thickTop="1" x14ac:dyDescent="0.3">
      <c r="A88" s="152"/>
      <c r="B88" s="514"/>
      <c r="C88" s="511"/>
      <c r="D88" s="516">
        <v>185</v>
      </c>
      <c r="E88" s="519" t="str">
        <f>+Metas!K212</f>
        <v>Festivales de expresión artística y cultural con extensión nacional e internacional apoyados anualmente (Titeres, narración oral, teatro, circo y danzas) (5 por año)</v>
      </c>
      <c r="F88" s="522">
        <v>5</v>
      </c>
      <c r="G88" s="525">
        <f>SUM(H88:K88)</f>
        <v>5</v>
      </c>
      <c r="H88" s="528"/>
      <c r="I88" s="531"/>
      <c r="J88" s="559">
        <v>2</v>
      </c>
      <c r="K88" s="562">
        <v>3</v>
      </c>
      <c r="L88" s="409" t="s">
        <v>3493</v>
      </c>
      <c r="M88" s="409" t="s">
        <v>3636</v>
      </c>
      <c r="N88" s="272">
        <v>44378</v>
      </c>
      <c r="O88" s="272">
        <v>44560</v>
      </c>
      <c r="P88" s="272"/>
      <c r="Q88" s="272"/>
      <c r="R88" s="549">
        <f t="shared" ref="R88" si="234">+$D88</f>
        <v>185</v>
      </c>
      <c r="S88" s="565">
        <f t="shared" ref="S88" si="235">+F88</f>
        <v>5</v>
      </c>
      <c r="T88" s="156">
        <f t="shared" si="213"/>
        <v>11.68</v>
      </c>
      <c r="U88" s="156">
        <f t="shared" si="214"/>
        <v>8.9</v>
      </c>
      <c r="V88" s="156">
        <f t="shared" si="215"/>
        <v>0</v>
      </c>
      <c r="W88" s="156">
        <f t="shared" si="216"/>
        <v>0</v>
      </c>
      <c r="X88" s="156">
        <f t="shared" si="217"/>
        <v>0</v>
      </c>
      <c r="Y88" s="156">
        <f t="shared" si="218"/>
        <v>0</v>
      </c>
      <c r="Z88" s="156">
        <f t="shared" si="219"/>
        <v>2.78</v>
      </c>
      <c r="AA88" s="549">
        <f t="shared" ref="AA88" si="236">+$D88</f>
        <v>185</v>
      </c>
      <c r="AB88" s="568">
        <f>+H88</f>
        <v>0</v>
      </c>
      <c r="AC88" s="336">
        <f t="shared" si="167"/>
        <v>0</v>
      </c>
      <c r="AD88" s="280"/>
      <c r="AE88" s="329"/>
      <c r="AF88" s="329"/>
      <c r="AG88" s="329"/>
      <c r="AH88" s="329"/>
      <c r="AI88" s="329"/>
      <c r="AJ88" s="549">
        <f t="shared" ref="AJ88" si="237">+$D88</f>
        <v>185</v>
      </c>
      <c r="AK88" s="552">
        <f>+I88</f>
        <v>0</v>
      </c>
      <c r="AL88" s="300">
        <f t="shared" si="168"/>
        <v>0</v>
      </c>
      <c r="AM88" s="364">
        <f t="shared" si="185"/>
        <v>0</v>
      </c>
      <c r="AN88" s="364">
        <f t="shared" si="186"/>
        <v>0</v>
      </c>
      <c r="AO88" s="364">
        <f t="shared" si="187"/>
        <v>0</v>
      </c>
      <c r="AP88" s="364">
        <f t="shared" si="188"/>
        <v>0</v>
      </c>
      <c r="AQ88" s="364">
        <f t="shared" si="189"/>
        <v>0</v>
      </c>
      <c r="AR88" s="364">
        <f t="shared" si="190"/>
        <v>0</v>
      </c>
      <c r="AS88" s="550">
        <f t="shared" ref="AS88" si="238">+$D88</f>
        <v>185</v>
      </c>
      <c r="AT88" s="555">
        <f>+J88</f>
        <v>2</v>
      </c>
      <c r="AU88" s="357">
        <f t="shared" si="169"/>
        <v>5.84</v>
      </c>
      <c r="AV88" s="353">
        <v>4.45</v>
      </c>
      <c r="AW88" s="353">
        <f t="shared" si="202"/>
        <v>0</v>
      </c>
      <c r="AX88" s="353">
        <f t="shared" si="203"/>
        <v>0</v>
      </c>
      <c r="AY88" s="353">
        <f t="shared" si="204"/>
        <v>0</v>
      </c>
      <c r="AZ88" s="353">
        <f t="shared" si="205"/>
        <v>0</v>
      </c>
      <c r="BA88" s="353">
        <v>1.39</v>
      </c>
      <c r="BB88" s="550">
        <f t="shared" ref="BB88" si="239">+$D88</f>
        <v>185</v>
      </c>
      <c r="BC88" s="557">
        <f>+K88</f>
        <v>3</v>
      </c>
      <c r="BD88" s="300">
        <f t="shared" si="174"/>
        <v>5.84</v>
      </c>
      <c r="BE88" s="352">
        <f t="shared" si="175"/>
        <v>4.45</v>
      </c>
      <c r="BF88" s="352">
        <f t="shared" si="176"/>
        <v>0</v>
      </c>
      <c r="BG88" s="352">
        <f t="shared" si="177"/>
        <v>0</v>
      </c>
      <c r="BH88" s="352">
        <f t="shared" si="178"/>
        <v>0</v>
      </c>
      <c r="BI88" s="352">
        <f t="shared" si="179"/>
        <v>0</v>
      </c>
      <c r="BJ88" s="352">
        <f t="shared" si="180"/>
        <v>1.39</v>
      </c>
      <c r="BK88" s="571"/>
      <c r="BL88" s="572"/>
      <c r="BM88" s="572"/>
      <c r="BN88" s="572"/>
      <c r="BO88" s="572"/>
      <c r="BP88" s="572"/>
      <c r="BQ88" s="572"/>
      <c r="BR88" s="572"/>
      <c r="BS88" s="573"/>
    </row>
    <row r="89" spans="1:71" s="158" customFormat="1" ht="60" x14ac:dyDescent="0.3">
      <c r="A89" s="152"/>
      <c r="B89" s="514"/>
      <c r="C89" s="511"/>
      <c r="D89" s="517"/>
      <c r="E89" s="520"/>
      <c r="F89" s="523"/>
      <c r="G89" s="526"/>
      <c r="H89" s="529"/>
      <c r="I89" s="532"/>
      <c r="J89" s="560"/>
      <c r="K89" s="563"/>
      <c r="L89" s="410" t="s">
        <v>3501</v>
      </c>
      <c r="M89" s="410" t="s">
        <v>3654</v>
      </c>
      <c r="N89" s="150">
        <v>44378</v>
      </c>
      <c r="O89" s="150">
        <v>44560</v>
      </c>
      <c r="P89" s="150"/>
      <c r="Q89" s="150"/>
      <c r="R89" s="550"/>
      <c r="S89" s="566"/>
      <c r="T89" s="156">
        <f t="shared" si="213"/>
        <v>11.68</v>
      </c>
      <c r="U89" s="156">
        <f t="shared" si="214"/>
        <v>8.9</v>
      </c>
      <c r="V89" s="156">
        <f t="shared" si="215"/>
        <v>0</v>
      </c>
      <c r="W89" s="156">
        <f t="shared" si="216"/>
        <v>0</v>
      </c>
      <c r="X89" s="156">
        <f t="shared" si="217"/>
        <v>0</v>
      </c>
      <c r="Y89" s="156">
        <f t="shared" si="218"/>
        <v>0</v>
      </c>
      <c r="Z89" s="156">
        <f t="shared" si="219"/>
        <v>2.78</v>
      </c>
      <c r="AA89" s="550"/>
      <c r="AB89" s="569"/>
      <c r="AC89" s="337">
        <f t="shared" si="167"/>
        <v>0</v>
      </c>
      <c r="AD89" s="281"/>
      <c r="AE89" s="330"/>
      <c r="AF89" s="330"/>
      <c r="AG89" s="330"/>
      <c r="AH89" s="330"/>
      <c r="AI89" s="330"/>
      <c r="AJ89" s="550"/>
      <c r="AK89" s="553"/>
      <c r="AL89" s="301">
        <f t="shared" si="168"/>
        <v>0</v>
      </c>
      <c r="AM89" s="305">
        <f t="shared" si="185"/>
        <v>0</v>
      </c>
      <c r="AN89" s="305">
        <f t="shared" si="186"/>
        <v>0</v>
      </c>
      <c r="AO89" s="305">
        <f t="shared" si="187"/>
        <v>0</v>
      </c>
      <c r="AP89" s="305">
        <f t="shared" si="188"/>
        <v>0</v>
      </c>
      <c r="AQ89" s="305">
        <f t="shared" si="189"/>
        <v>0</v>
      </c>
      <c r="AR89" s="305">
        <f t="shared" si="190"/>
        <v>0</v>
      </c>
      <c r="AS89" s="550"/>
      <c r="AT89" s="555"/>
      <c r="AU89" s="313">
        <f t="shared" si="169"/>
        <v>5.84</v>
      </c>
      <c r="AV89" s="314">
        <v>4.45</v>
      </c>
      <c r="AW89" s="314">
        <f t="shared" ref="AW89:AW90" si="240">AN89</f>
        <v>0</v>
      </c>
      <c r="AX89" s="314">
        <f t="shared" ref="AX89:AX90" si="241">AO89</f>
        <v>0</v>
      </c>
      <c r="AY89" s="314">
        <f t="shared" ref="AY89:AY90" si="242">AP89</f>
        <v>0</v>
      </c>
      <c r="AZ89" s="314">
        <f t="shared" ref="AZ89:AZ90" si="243">AQ89</f>
        <v>0</v>
      </c>
      <c r="BA89" s="314">
        <v>1.39</v>
      </c>
      <c r="BB89" s="550"/>
      <c r="BC89" s="557"/>
      <c r="BD89" s="301">
        <f t="shared" si="174"/>
        <v>5.84</v>
      </c>
      <c r="BE89" s="314">
        <f t="shared" si="175"/>
        <v>4.45</v>
      </c>
      <c r="BF89" s="314">
        <f t="shared" si="176"/>
        <v>0</v>
      </c>
      <c r="BG89" s="314">
        <f t="shared" si="177"/>
        <v>0</v>
      </c>
      <c r="BH89" s="314">
        <f t="shared" si="178"/>
        <v>0</v>
      </c>
      <c r="BI89" s="314">
        <f t="shared" si="179"/>
        <v>0</v>
      </c>
      <c r="BJ89" s="314">
        <f t="shared" si="180"/>
        <v>1.39</v>
      </c>
      <c r="BK89" s="590"/>
      <c r="BL89" s="543"/>
      <c r="BM89" s="543"/>
      <c r="BN89" s="543"/>
      <c r="BO89" s="543"/>
      <c r="BP89" s="543"/>
      <c r="BQ89" s="543"/>
      <c r="BR89" s="543"/>
      <c r="BS89" s="544"/>
    </row>
    <row r="90" spans="1:71" s="158" customFormat="1" ht="63" customHeight="1" thickBot="1" x14ac:dyDescent="0.35">
      <c r="A90" s="152"/>
      <c r="B90" s="514"/>
      <c r="C90" s="511"/>
      <c r="D90" s="517"/>
      <c r="E90" s="520"/>
      <c r="F90" s="523"/>
      <c r="G90" s="526"/>
      <c r="H90" s="529"/>
      <c r="I90" s="532"/>
      <c r="J90" s="560"/>
      <c r="K90" s="563"/>
      <c r="L90" s="410" t="s">
        <v>3502</v>
      </c>
      <c r="M90" s="410" t="s">
        <v>3649</v>
      </c>
      <c r="N90" s="275">
        <v>44378</v>
      </c>
      <c r="O90" s="275">
        <v>44560</v>
      </c>
      <c r="P90" s="275"/>
      <c r="Q90" s="275"/>
      <c r="R90" s="550"/>
      <c r="S90" s="566"/>
      <c r="T90" s="156">
        <f t="shared" si="213"/>
        <v>11.68</v>
      </c>
      <c r="U90" s="156">
        <f t="shared" si="214"/>
        <v>8.9</v>
      </c>
      <c r="V90" s="156">
        <f t="shared" si="215"/>
        <v>0</v>
      </c>
      <c r="W90" s="156">
        <f t="shared" si="216"/>
        <v>0</v>
      </c>
      <c r="X90" s="156">
        <f t="shared" si="217"/>
        <v>0</v>
      </c>
      <c r="Y90" s="156">
        <f t="shared" si="218"/>
        <v>0</v>
      </c>
      <c r="Z90" s="156">
        <f t="shared" si="219"/>
        <v>2.78</v>
      </c>
      <c r="AA90" s="550"/>
      <c r="AB90" s="569"/>
      <c r="AC90" s="337">
        <f t="shared" si="167"/>
        <v>0</v>
      </c>
      <c r="AD90" s="281"/>
      <c r="AE90" s="330"/>
      <c r="AF90" s="330"/>
      <c r="AG90" s="330"/>
      <c r="AH90" s="330"/>
      <c r="AI90" s="330"/>
      <c r="AJ90" s="550"/>
      <c r="AK90" s="553"/>
      <c r="AL90" s="301">
        <f t="shared" si="168"/>
        <v>0</v>
      </c>
      <c r="AM90" s="363">
        <f t="shared" si="185"/>
        <v>0</v>
      </c>
      <c r="AN90" s="363">
        <f t="shared" si="186"/>
        <v>0</v>
      </c>
      <c r="AO90" s="363">
        <f t="shared" si="187"/>
        <v>0</v>
      </c>
      <c r="AP90" s="363">
        <f t="shared" si="188"/>
        <v>0</v>
      </c>
      <c r="AQ90" s="363">
        <f t="shared" si="189"/>
        <v>0</v>
      </c>
      <c r="AR90" s="363">
        <f t="shared" si="190"/>
        <v>0</v>
      </c>
      <c r="AS90" s="551"/>
      <c r="AT90" s="556"/>
      <c r="AU90" s="302">
        <f t="shared" si="169"/>
        <v>5.84</v>
      </c>
      <c r="AV90" s="321">
        <v>4.45</v>
      </c>
      <c r="AW90" s="321">
        <f t="shared" si="240"/>
        <v>0</v>
      </c>
      <c r="AX90" s="321">
        <f t="shared" si="241"/>
        <v>0</v>
      </c>
      <c r="AY90" s="321">
        <f t="shared" si="242"/>
        <v>0</v>
      </c>
      <c r="AZ90" s="321">
        <f t="shared" si="243"/>
        <v>0</v>
      </c>
      <c r="BA90" s="321">
        <v>1.39</v>
      </c>
      <c r="BB90" s="551"/>
      <c r="BC90" s="558"/>
      <c r="BD90" s="302">
        <f t="shared" si="174"/>
        <v>5.84</v>
      </c>
      <c r="BE90" s="353">
        <f t="shared" si="175"/>
        <v>4.45</v>
      </c>
      <c r="BF90" s="353">
        <f t="shared" si="176"/>
        <v>0</v>
      </c>
      <c r="BG90" s="353">
        <f t="shared" si="177"/>
        <v>0</v>
      </c>
      <c r="BH90" s="353">
        <f t="shared" si="178"/>
        <v>0</v>
      </c>
      <c r="BI90" s="353">
        <f t="shared" si="179"/>
        <v>0</v>
      </c>
      <c r="BJ90" s="353">
        <f t="shared" si="180"/>
        <v>1.39</v>
      </c>
      <c r="BK90" s="590"/>
      <c r="BL90" s="543"/>
      <c r="BM90" s="543"/>
      <c r="BN90" s="543"/>
      <c r="BO90" s="543"/>
      <c r="BP90" s="543"/>
      <c r="BQ90" s="543"/>
      <c r="BR90" s="543"/>
      <c r="BS90" s="544"/>
    </row>
    <row r="91" spans="1:71" s="158" customFormat="1" ht="60.6" thickTop="1" x14ac:dyDescent="0.3">
      <c r="A91" s="152"/>
      <c r="B91" s="514"/>
      <c r="C91" s="511"/>
      <c r="D91" s="516">
        <v>186</v>
      </c>
      <c r="E91" s="519" t="str">
        <f>+Metas!K213</f>
        <v>Eventos de muestras artísticas y culturales para población en situación con discapacidad y talentos especiales. (2 por año)</v>
      </c>
      <c r="F91" s="522">
        <v>2</v>
      </c>
      <c r="G91" s="525">
        <f>SUM(H91:K91)</f>
        <v>2</v>
      </c>
      <c r="H91" s="528"/>
      <c r="I91" s="531"/>
      <c r="J91" s="559">
        <v>1</v>
      </c>
      <c r="K91" s="562">
        <v>1</v>
      </c>
      <c r="L91" s="409" t="s">
        <v>3493</v>
      </c>
      <c r="M91" s="409" t="s">
        <v>3636</v>
      </c>
      <c r="N91" s="272">
        <v>44378</v>
      </c>
      <c r="O91" s="272">
        <v>44560</v>
      </c>
      <c r="P91" s="272"/>
      <c r="Q91" s="272"/>
      <c r="R91" s="549">
        <f t="shared" ref="R91" si="244">+$D91</f>
        <v>186</v>
      </c>
      <c r="S91" s="565">
        <f t="shared" ref="S91" si="245">+F91</f>
        <v>2</v>
      </c>
      <c r="T91" s="156">
        <f t="shared" si="213"/>
        <v>11.68</v>
      </c>
      <c r="U91" s="156">
        <f t="shared" si="214"/>
        <v>8.9</v>
      </c>
      <c r="V91" s="156">
        <f t="shared" si="215"/>
        <v>0</v>
      </c>
      <c r="W91" s="156">
        <f t="shared" si="216"/>
        <v>0</v>
      </c>
      <c r="X91" s="156">
        <f t="shared" si="217"/>
        <v>0</v>
      </c>
      <c r="Y91" s="156">
        <f t="shared" si="218"/>
        <v>0</v>
      </c>
      <c r="Z91" s="156">
        <f t="shared" si="219"/>
        <v>2.78</v>
      </c>
      <c r="AA91" s="549">
        <f t="shared" ref="AA91" si="246">+$D91</f>
        <v>186</v>
      </c>
      <c r="AB91" s="568">
        <f>+H91</f>
        <v>0</v>
      </c>
      <c r="AC91" s="336">
        <f t="shared" si="167"/>
        <v>0</v>
      </c>
      <c r="AD91" s="280"/>
      <c r="AE91" s="329"/>
      <c r="AF91" s="329"/>
      <c r="AG91" s="329"/>
      <c r="AH91" s="329"/>
      <c r="AI91" s="329"/>
      <c r="AJ91" s="549">
        <f t="shared" ref="AJ91" si="247">+$D91</f>
        <v>186</v>
      </c>
      <c r="AK91" s="552">
        <f>+I91</f>
        <v>0</v>
      </c>
      <c r="AL91" s="300">
        <f t="shared" si="168"/>
        <v>0</v>
      </c>
      <c r="AM91" s="364">
        <f t="shared" si="185"/>
        <v>0</v>
      </c>
      <c r="AN91" s="364">
        <f t="shared" si="186"/>
        <v>0</v>
      </c>
      <c r="AO91" s="364">
        <f t="shared" si="187"/>
        <v>0</v>
      </c>
      <c r="AP91" s="364">
        <f t="shared" si="188"/>
        <v>0</v>
      </c>
      <c r="AQ91" s="364">
        <f t="shared" si="189"/>
        <v>0</v>
      </c>
      <c r="AR91" s="364">
        <f t="shared" si="190"/>
        <v>0</v>
      </c>
      <c r="AS91" s="550">
        <f t="shared" ref="AS91" si="248">+$D91</f>
        <v>186</v>
      </c>
      <c r="AT91" s="555">
        <f>+J91</f>
        <v>1</v>
      </c>
      <c r="AU91" s="357">
        <f t="shared" si="169"/>
        <v>5.84</v>
      </c>
      <c r="AV91" s="353">
        <v>4.45</v>
      </c>
      <c r="AW91" s="353">
        <f t="shared" ref="AW91:AW92" si="249">AN91</f>
        <v>0</v>
      </c>
      <c r="AX91" s="353">
        <f t="shared" ref="AX91:AX92" si="250">AO91</f>
        <v>0</v>
      </c>
      <c r="AY91" s="353">
        <f t="shared" ref="AY91:AY92" si="251">AP91</f>
        <v>0</v>
      </c>
      <c r="AZ91" s="353">
        <f t="shared" ref="AZ91:AZ92" si="252">AQ91</f>
        <v>0</v>
      </c>
      <c r="BA91" s="353">
        <v>1.39</v>
      </c>
      <c r="BB91" s="550">
        <f t="shared" ref="BB91" si="253">+$D91</f>
        <v>186</v>
      </c>
      <c r="BC91" s="557">
        <f>+K91</f>
        <v>1</v>
      </c>
      <c r="BD91" s="357">
        <f t="shared" si="174"/>
        <v>5.84</v>
      </c>
      <c r="BE91" s="352">
        <f t="shared" si="175"/>
        <v>4.45</v>
      </c>
      <c r="BF91" s="352">
        <f t="shared" si="176"/>
        <v>0</v>
      </c>
      <c r="BG91" s="352">
        <f t="shared" si="177"/>
        <v>0</v>
      </c>
      <c r="BH91" s="352">
        <f t="shared" si="178"/>
        <v>0</v>
      </c>
      <c r="BI91" s="352">
        <f t="shared" si="179"/>
        <v>0</v>
      </c>
      <c r="BJ91" s="352">
        <f t="shared" si="180"/>
        <v>1.39</v>
      </c>
      <c r="BK91" s="571"/>
      <c r="BL91" s="572"/>
      <c r="BM91" s="572"/>
      <c r="BN91" s="572"/>
      <c r="BO91" s="572"/>
      <c r="BP91" s="572"/>
      <c r="BQ91" s="572"/>
      <c r="BR91" s="572"/>
      <c r="BS91" s="573"/>
    </row>
    <row r="92" spans="1:71" s="158" customFormat="1" ht="99" customHeight="1" x14ac:dyDescent="0.3">
      <c r="A92" s="152"/>
      <c r="B92" s="514"/>
      <c r="C92" s="511"/>
      <c r="D92" s="517"/>
      <c r="E92" s="520"/>
      <c r="F92" s="523"/>
      <c r="G92" s="526"/>
      <c r="H92" s="529"/>
      <c r="I92" s="532"/>
      <c r="J92" s="560"/>
      <c r="K92" s="563"/>
      <c r="L92" s="410" t="s">
        <v>3657</v>
      </c>
      <c r="M92" s="410" t="s">
        <v>3656</v>
      </c>
      <c r="N92" s="150">
        <v>44378</v>
      </c>
      <c r="O92" s="150">
        <v>44560</v>
      </c>
      <c r="P92" s="150"/>
      <c r="Q92" s="150"/>
      <c r="R92" s="550"/>
      <c r="S92" s="566"/>
      <c r="T92" s="156">
        <f t="shared" si="213"/>
        <v>11.68</v>
      </c>
      <c r="U92" s="156">
        <f t="shared" si="214"/>
        <v>8.9</v>
      </c>
      <c r="V92" s="156">
        <f t="shared" si="215"/>
        <v>0</v>
      </c>
      <c r="W92" s="156">
        <f t="shared" si="216"/>
        <v>0</v>
      </c>
      <c r="X92" s="156">
        <f t="shared" si="217"/>
        <v>0</v>
      </c>
      <c r="Y92" s="156">
        <f t="shared" si="218"/>
        <v>0</v>
      </c>
      <c r="Z92" s="156">
        <f t="shared" si="219"/>
        <v>2.78</v>
      </c>
      <c r="AA92" s="550"/>
      <c r="AB92" s="569"/>
      <c r="AC92" s="337">
        <f t="shared" si="167"/>
        <v>0</v>
      </c>
      <c r="AD92" s="281"/>
      <c r="AE92" s="330"/>
      <c r="AF92" s="330"/>
      <c r="AG92" s="330"/>
      <c r="AH92" s="330"/>
      <c r="AI92" s="330"/>
      <c r="AJ92" s="550"/>
      <c r="AK92" s="553"/>
      <c r="AL92" s="301">
        <f t="shared" si="168"/>
        <v>0</v>
      </c>
      <c r="AM92" s="305">
        <f t="shared" si="185"/>
        <v>0</v>
      </c>
      <c r="AN92" s="305">
        <f t="shared" si="186"/>
        <v>0</v>
      </c>
      <c r="AO92" s="305">
        <f t="shared" si="187"/>
        <v>0</v>
      </c>
      <c r="AP92" s="305">
        <f t="shared" si="188"/>
        <v>0</v>
      </c>
      <c r="AQ92" s="305">
        <f t="shared" si="189"/>
        <v>0</v>
      </c>
      <c r="AR92" s="305">
        <f t="shared" si="190"/>
        <v>0</v>
      </c>
      <c r="AS92" s="550"/>
      <c r="AT92" s="555"/>
      <c r="AU92" s="313">
        <f t="shared" si="169"/>
        <v>5.84</v>
      </c>
      <c r="AV92" s="314">
        <v>4.45</v>
      </c>
      <c r="AW92" s="314">
        <f t="shared" si="249"/>
        <v>0</v>
      </c>
      <c r="AX92" s="314">
        <f t="shared" si="250"/>
        <v>0</v>
      </c>
      <c r="AY92" s="314">
        <f t="shared" si="251"/>
        <v>0</v>
      </c>
      <c r="AZ92" s="314">
        <f t="shared" si="252"/>
        <v>0</v>
      </c>
      <c r="BA92" s="314">
        <v>1.39</v>
      </c>
      <c r="BB92" s="550"/>
      <c r="BC92" s="557"/>
      <c r="BD92" s="301">
        <f t="shared" si="174"/>
        <v>5.84</v>
      </c>
      <c r="BE92" s="314">
        <f t="shared" si="175"/>
        <v>4.45</v>
      </c>
      <c r="BF92" s="314">
        <f t="shared" si="176"/>
        <v>0</v>
      </c>
      <c r="BG92" s="314">
        <f t="shared" si="177"/>
        <v>0</v>
      </c>
      <c r="BH92" s="314">
        <f t="shared" si="178"/>
        <v>0</v>
      </c>
      <c r="BI92" s="314">
        <f t="shared" si="179"/>
        <v>0</v>
      </c>
      <c r="BJ92" s="314">
        <f t="shared" si="180"/>
        <v>1.39</v>
      </c>
      <c r="BK92" s="590"/>
      <c r="BL92" s="543"/>
      <c r="BM92" s="543"/>
      <c r="BN92" s="543"/>
      <c r="BO92" s="543"/>
      <c r="BP92" s="543"/>
      <c r="BQ92" s="543"/>
      <c r="BR92" s="543"/>
      <c r="BS92" s="544"/>
    </row>
    <row r="93" spans="1:71" s="158" customFormat="1" ht="69" customHeight="1" thickBot="1" x14ac:dyDescent="0.35">
      <c r="A93" s="152"/>
      <c r="B93" s="514"/>
      <c r="C93" s="511"/>
      <c r="D93" s="517"/>
      <c r="E93" s="520"/>
      <c r="F93" s="523"/>
      <c r="G93" s="526"/>
      <c r="H93" s="529"/>
      <c r="I93" s="532"/>
      <c r="J93" s="560"/>
      <c r="K93" s="563"/>
      <c r="L93" s="410" t="s">
        <v>3505</v>
      </c>
      <c r="M93" s="410" t="s">
        <v>3655</v>
      </c>
      <c r="N93" s="151">
        <v>44378</v>
      </c>
      <c r="O93" s="151">
        <v>44560</v>
      </c>
      <c r="P93" s="151"/>
      <c r="Q93" s="151"/>
      <c r="R93" s="550"/>
      <c r="S93" s="566"/>
      <c r="T93" s="156">
        <f t="shared" si="213"/>
        <v>11.68</v>
      </c>
      <c r="U93" s="156">
        <f t="shared" si="214"/>
        <v>8.9</v>
      </c>
      <c r="V93" s="156">
        <f t="shared" si="215"/>
        <v>0</v>
      </c>
      <c r="W93" s="156">
        <f t="shared" si="216"/>
        <v>0</v>
      </c>
      <c r="X93" s="156">
        <f t="shared" si="217"/>
        <v>0</v>
      </c>
      <c r="Y93" s="156">
        <f t="shared" si="218"/>
        <v>0</v>
      </c>
      <c r="Z93" s="156">
        <f t="shared" si="219"/>
        <v>2.78</v>
      </c>
      <c r="AA93" s="550"/>
      <c r="AB93" s="569"/>
      <c r="AC93" s="337">
        <f t="shared" si="167"/>
        <v>0</v>
      </c>
      <c r="AD93" s="281"/>
      <c r="AE93" s="330"/>
      <c r="AF93" s="330"/>
      <c r="AG93" s="330"/>
      <c r="AH93" s="330"/>
      <c r="AI93" s="330"/>
      <c r="AJ93" s="550"/>
      <c r="AK93" s="553"/>
      <c r="AL93" s="301">
        <f t="shared" si="168"/>
        <v>0</v>
      </c>
      <c r="AM93" s="363">
        <f t="shared" si="185"/>
        <v>0</v>
      </c>
      <c r="AN93" s="363">
        <f t="shared" si="186"/>
        <v>0</v>
      </c>
      <c r="AO93" s="363">
        <f t="shared" si="187"/>
        <v>0</v>
      </c>
      <c r="AP93" s="363">
        <f t="shared" si="188"/>
        <v>0</v>
      </c>
      <c r="AQ93" s="363">
        <f t="shared" si="189"/>
        <v>0</v>
      </c>
      <c r="AR93" s="363">
        <f t="shared" si="190"/>
        <v>0</v>
      </c>
      <c r="AS93" s="551"/>
      <c r="AT93" s="556"/>
      <c r="AU93" s="302">
        <f t="shared" si="169"/>
        <v>5.84</v>
      </c>
      <c r="AV93" s="321">
        <v>4.45</v>
      </c>
      <c r="AW93" s="321">
        <f t="shared" ref="AW93" si="254">AN93</f>
        <v>0</v>
      </c>
      <c r="AX93" s="321">
        <f t="shared" ref="AX93" si="255">AO93</f>
        <v>0</v>
      </c>
      <c r="AY93" s="321">
        <f t="shared" ref="AY93" si="256">AP93</f>
        <v>0</v>
      </c>
      <c r="AZ93" s="321">
        <f t="shared" ref="AZ93" si="257">AQ93</f>
        <v>0</v>
      </c>
      <c r="BA93" s="321">
        <v>1.39</v>
      </c>
      <c r="BB93" s="551"/>
      <c r="BC93" s="557"/>
      <c r="BD93" s="301">
        <f t="shared" si="174"/>
        <v>5.84</v>
      </c>
      <c r="BE93" s="353">
        <f t="shared" si="175"/>
        <v>4.45</v>
      </c>
      <c r="BF93" s="353">
        <f t="shared" si="176"/>
        <v>0</v>
      </c>
      <c r="BG93" s="353">
        <f t="shared" si="177"/>
        <v>0</v>
      </c>
      <c r="BH93" s="353">
        <f t="shared" si="178"/>
        <v>0</v>
      </c>
      <c r="BI93" s="353">
        <f t="shared" si="179"/>
        <v>0</v>
      </c>
      <c r="BJ93" s="353">
        <f t="shared" si="180"/>
        <v>1.39</v>
      </c>
      <c r="BK93" s="590"/>
      <c r="BL93" s="543"/>
      <c r="BM93" s="543"/>
      <c r="BN93" s="543"/>
      <c r="BO93" s="543"/>
      <c r="BP93" s="543"/>
      <c r="BQ93" s="543"/>
      <c r="BR93" s="543"/>
      <c r="BS93" s="544"/>
    </row>
    <row r="94" spans="1:71" s="158" customFormat="1" ht="63.75" customHeight="1" thickTop="1" x14ac:dyDescent="0.3">
      <c r="A94" s="152"/>
      <c r="B94" s="514"/>
      <c r="C94" s="511"/>
      <c r="D94" s="516">
        <v>187</v>
      </c>
      <c r="E94" s="519" t="str">
        <f>+Metas!K214</f>
        <v>Eventos de formación de público y de promocion artística apoyados en el espacios culturales de los municipios (20 por año)</v>
      </c>
      <c r="F94" s="522">
        <v>80</v>
      </c>
      <c r="G94" s="525">
        <f>SUM(H94:K94)</f>
        <v>80</v>
      </c>
      <c r="H94" s="528">
        <v>20</v>
      </c>
      <c r="I94" s="531">
        <v>20</v>
      </c>
      <c r="J94" s="559">
        <v>20</v>
      </c>
      <c r="K94" s="562">
        <v>20</v>
      </c>
      <c r="L94" s="409" t="s">
        <v>3493</v>
      </c>
      <c r="M94" s="409" t="s">
        <v>3636</v>
      </c>
      <c r="N94" s="149">
        <v>44378</v>
      </c>
      <c r="O94" s="149">
        <v>44560</v>
      </c>
      <c r="P94" s="149"/>
      <c r="Q94" s="149"/>
      <c r="R94" s="549">
        <f t="shared" ref="R94" si="258">+$D94</f>
        <v>187</v>
      </c>
      <c r="S94" s="565">
        <f t="shared" ref="S94" si="259">+F94</f>
        <v>80</v>
      </c>
      <c r="T94" s="156">
        <f t="shared" si="213"/>
        <v>8.6251575000000003</v>
      </c>
      <c r="U94" s="156">
        <f t="shared" si="214"/>
        <v>6.6720325000000003</v>
      </c>
      <c r="V94" s="156">
        <f t="shared" si="215"/>
        <v>0</v>
      </c>
      <c r="W94" s="156">
        <f t="shared" si="216"/>
        <v>0</v>
      </c>
      <c r="X94" s="156">
        <f t="shared" si="217"/>
        <v>0</v>
      </c>
      <c r="Y94" s="156">
        <f t="shared" si="218"/>
        <v>0</v>
      </c>
      <c r="Z94" s="156">
        <f t="shared" si="219"/>
        <v>1.953125</v>
      </c>
      <c r="AA94" s="549">
        <f t="shared" ref="AA94" si="260">+$D94</f>
        <v>187</v>
      </c>
      <c r="AB94" s="568">
        <f>+H94</f>
        <v>20</v>
      </c>
      <c r="AC94" s="336">
        <f t="shared" si="167"/>
        <v>2.1562893750000001</v>
      </c>
      <c r="AD94" s="286">
        <v>1.6680081250000001</v>
      </c>
      <c r="AE94" s="318"/>
      <c r="AF94" s="318"/>
      <c r="AG94" s="318"/>
      <c r="AH94" s="318"/>
      <c r="AI94" s="318">
        <v>0.48828125</v>
      </c>
      <c r="AJ94" s="549">
        <f t="shared" ref="AJ94" si="261">+$D94</f>
        <v>187</v>
      </c>
      <c r="AK94" s="552">
        <f>+I94</f>
        <v>20</v>
      </c>
      <c r="AL94" s="300">
        <f t="shared" si="168"/>
        <v>2.1562893750000001</v>
      </c>
      <c r="AM94" s="364">
        <f t="shared" si="185"/>
        <v>1.6680081250000001</v>
      </c>
      <c r="AN94" s="364">
        <f t="shared" si="186"/>
        <v>0</v>
      </c>
      <c r="AO94" s="364">
        <f t="shared" si="187"/>
        <v>0</v>
      </c>
      <c r="AP94" s="364">
        <f t="shared" si="188"/>
        <v>0</v>
      </c>
      <c r="AQ94" s="364">
        <f t="shared" si="189"/>
        <v>0</v>
      </c>
      <c r="AR94" s="364">
        <f t="shared" si="190"/>
        <v>0.48828125</v>
      </c>
      <c r="AS94" s="550">
        <f t="shared" ref="AS94" si="262">+$D94</f>
        <v>187</v>
      </c>
      <c r="AT94" s="555">
        <f>+J94</f>
        <v>20</v>
      </c>
      <c r="AU94" s="357">
        <f t="shared" si="169"/>
        <v>2.1562893750000001</v>
      </c>
      <c r="AV94" s="353">
        <f t="shared" ref="AV94:AV137" si="263">AM94</f>
        <v>1.6680081250000001</v>
      </c>
      <c r="AW94" s="353">
        <f t="shared" si="202"/>
        <v>0</v>
      </c>
      <c r="AX94" s="353">
        <f t="shared" si="203"/>
        <v>0</v>
      </c>
      <c r="AY94" s="353">
        <f t="shared" si="204"/>
        <v>0</v>
      </c>
      <c r="AZ94" s="353">
        <f t="shared" si="205"/>
        <v>0</v>
      </c>
      <c r="BA94" s="353">
        <f t="shared" ref="BA94:BA138" si="264">AR94</f>
        <v>0.48828125</v>
      </c>
      <c r="BB94" s="550">
        <f t="shared" ref="BB94" si="265">+$D94</f>
        <v>187</v>
      </c>
      <c r="BC94" s="588">
        <f>+K94</f>
        <v>20</v>
      </c>
      <c r="BD94" s="300">
        <f t="shared" si="174"/>
        <v>2.1562893750000001</v>
      </c>
      <c r="BE94" s="352">
        <f t="shared" si="175"/>
        <v>1.6680081250000001</v>
      </c>
      <c r="BF94" s="352">
        <f t="shared" si="176"/>
        <v>0</v>
      </c>
      <c r="BG94" s="352">
        <f t="shared" si="177"/>
        <v>0</v>
      </c>
      <c r="BH94" s="352">
        <f t="shared" si="178"/>
        <v>0</v>
      </c>
      <c r="BI94" s="352">
        <f t="shared" si="179"/>
        <v>0</v>
      </c>
      <c r="BJ94" s="352">
        <f t="shared" si="180"/>
        <v>0.48828125</v>
      </c>
      <c r="BK94" s="571"/>
      <c r="BL94" s="572"/>
      <c r="BM94" s="572"/>
      <c r="BN94" s="572"/>
      <c r="BO94" s="572"/>
      <c r="BP94" s="572"/>
      <c r="BQ94" s="572"/>
      <c r="BR94" s="572"/>
      <c r="BS94" s="573"/>
    </row>
    <row r="95" spans="1:71" s="158" customFormat="1" ht="37.5" customHeight="1" x14ac:dyDescent="0.3">
      <c r="A95" s="152"/>
      <c r="B95" s="514"/>
      <c r="C95" s="511"/>
      <c r="D95" s="517"/>
      <c r="E95" s="520"/>
      <c r="F95" s="523"/>
      <c r="G95" s="526"/>
      <c r="H95" s="529"/>
      <c r="I95" s="532"/>
      <c r="J95" s="560"/>
      <c r="K95" s="563"/>
      <c r="L95" s="410" t="s">
        <v>3507</v>
      </c>
      <c r="M95" s="410" t="s">
        <v>3658</v>
      </c>
      <c r="N95" s="150">
        <v>44378</v>
      </c>
      <c r="O95" s="150">
        <v>44560</v>
      </c>
      <c r="P95" s="150"/>
      <c r="Q95" s="150"/>
      <c r="R95" s="550"/>
      <c r="S95" s="566"/>
      <c r="T95" s="156">
        <f t="shared" si="213"/>
        <v>8.6251575000000003</v>
      </c>
      <c r="U95" s="156">
        <f t="shared" si="214"/>
        <v>6.6720325000000003</v>
      </c>
      <c r="V95" s="156">
        <f t="shared" si="215"/>
        <v>0</v>
      </c>
      <c r="W95" s="156">
        <f t="shared" si="216"/>
        <v>0</v>
      </c>
      <c r="X95" s="156">
        <f t="shared" si="217"/>
        <v>0</v>
      </c>
      <c r="Y95" s="156">
        <f t="shared" si="218"/>
        <v>0</v>
      </c>
      <c r="Z95" s="156">
        <f t="shared" si="219"/>
        <v>1.953125</v>
      </c>
      <c r="AA95" s="550"/>
      <c r="AB95" s="569"/>
      <c r="AC95" s="337">
        <f t="shared" si="167"/>
        <v>2.1562893750000001</v>
      </c>
      <c r="AD95" s="286">
        <v>1.6680081250000001</v>
      </c>
      <c r="AE95" s="318"/>
      <c r="AF95" s="318"/>
      <c r="AG95" s="318"/>
      <c r="AH95" s="318"/>
      <c r="AI95" s="318">
        <v>0.48828125</v>
      </c>
      <c r="AJ95" s="550"/>
      <c r="AK95" s="553"/>
      <c r="AL95" s="301">
        <f t="shared" si="168"/>
        <v>2.1562893750000001</v>
      </c>
      <c r="AM95" s="305">
        <f t="shared" si="185"/>
        <v>1.6680081250000001</v>
      </c>
      <c r="AN95" s="305">
        <f t="shared" si="186"/>
        <v>0</v>
      </c>
      <c r="AO95" s="305">
        <f t="shared" si="187"/>
        <v>0</v>
      </c>
      <c r="AP95" s="305">
        <f t="shared" si="188"/>
        <v>0</v>
      </c>
      <c r="AQ95" s="305">
        <f t="shared" si="189"/>
        <v>0</v>
      </c>
      <c r="AR95" s="305">
        <f t="shared" si="190"/>
        <v>0.48828125</v>
      </c>
      <c r="AS95" s="550"/>
      <c r="AT95" s="555"/>
      <c r="AU95" s="313">
        <f t="shared" si="169"/>
        <v>2.1562893750000001</v>
      </c>
      <c r="AV95" s="314">
        <f t="shared" si="263"/>
        <v>1.6680081250000001</v>
      </c>
      <c r="AW95" s="314">
        <f t="shared" si="202"/>
        <v>0</v>
      </c>
      <c r="AX95" s="314">
        <f t="shared" si="203"/>
        <v>0</v>
      </c>
      <c r="AY95" s="314">
        <f t="shared" si="204"/>
        <v>0</v>
      </c>
      <c r="AZ95" s="314">
        <f t="shared" si="205"/>
        <v>0</v>
      </c>
      <c r="BA95" s="314">
        <f t="shared" si="264"/>
        <v>0.48828125</v>
      </c>
      <c r="BB95" s="550"/>
      <c r="BC95" s="557"/>
      <c r="BD95" s="301">
        <f t="shared" si="174"/>
        <v>2.1562893750000001</v>
      </c>
      <c r="BE95" s="314">
        <f t="shared" si="175"/>
        <v>1.6680081250000001</v>
      </c>
      <c r="BF95" s="314">
        <f t="shared" si="176"/>
        <v>0</v>
      </c>
      <c r="BG95" s="314">
        <f t="shared" si="177"/>
        <v>0</v>
      </c>
      <c r="BH95" s="314">
        <f t="shared" si="178"/>
        <v>0</v>
      </c>
      <c r="BI95" s="314">
        <f t="shared" si="179"/>
        <v>0</v>
      </c>
      <c r="BJ95" s="314">
        <f t="shared" si="180"/>
        <v>0.48828125</v>
      </c>
      <c r="BK95" s="590"/>
      <c r="BL95" s="543"/>
      <c r="BM95" s="543"/>
      <c r="BN95" s="543"/>
      <c r="BO95" s="543"/>
      <c r="BP95" s="543"/>
      <c r="BQ95" s="543"/>
      <c r="BR95" s="543"/>
      <c r="BS95" s="544"/>
    </row>
    <row r="96" spans="1:71" s="158" customFormat="1" ht="61.5" customHeight="1" x14ac:dyDescent="0.3">
      <c r="A96" s="152"/>
      <c r="B96" s="514"/>
      <c r="C96" s="511"/>
      <c r="D96" s="517"/>
      <c r="E96" s="520"/>
      <c r="F96" s="523"/>
      <c r="G96" s="526"/>
      <c r="H96" s="529"/>
      <c r="I96" s="532"/>
      <c r="J96" s="560"/>
      <c r="K96" s="563"/>
      <c r="L96" s="410" t="s">
        <v>3508</v>
      </c>
      <c r="M96" s="410" t="s">
        <v>3659</v>
      </c>
      <c r="N96" s="150">
        <v>44378</v>
      </c>
      <c r="O96" s="150">
        <v>44560</v>
      </c>
      <c r="P96" s="150"/>
      <c r="Q96" s="150"/>
      <c r="R96" s="550"/>
      <c r="S96" s="566"/>
      <c r="T96" s="156">
        <f t="shared" si="213"/>
        <v>8.6251575000000003</v>
      </c>
      <c r="U96" s="156">
        <f t="shared" si="214"/>
        <v>6.6720325000000003</v>
      </c>
      <c r="V96" s="156">
        <f t="shared" si="215"/>
        <v>0</v>
      </c>
      <c r="W96" s="156">
        <f t="shared" si="216"/>
        <v>0</v>
      </c>
      <c r="X96" s="156">
        <f t="shared" si="217"/>
        <v>0</v>
      </c>
      <c r="Y96" s="156">
        <f t="shared" si="218"/>
        <v>0</v>
      </c>
      <c r="Z96" s="156">
        <f t="shared" si="219"/>
        <v>1.953125</v>
      </c>
      <c r="AA96" s="550"/>
      <c r="AB96" s="569"/>
      <c r="AC96" s="337">
        <f t="shared" si="167"/>
        <v>2.1562893750000001</v>
      </c>
      <c r="AD96" s="286">
        <v>1.6680081250000001</v>
      </c>
      <c r="AE96" s="318"/>
      <c r="AF96" s="318"/>
      <c r="AG96" s="318"/>
      <c r="AH96" s="318"/>
      <c r="AI96" s="318">
        <v>0.48828125</v>
      </c>
      <c r="AJ96" s="550"/>
      <c r="AK96" s="553"/>
      <c r="AL96" s="301">
        <f t="shared" si="168"/>
        <v>2.1562893750000001</v>
      </c>
      <c r="AM96" s="305">
        <f t="shared" si="185"/>
        <v>1.6680081250000001</v>
      </c>
      <c r="AN96" s="305">
        <f t="shared" si="186"/>
        <v>0</v>
      </c>
      <c r="AO96" s="305">
        <f t="shared" si="187"/>
        <v>0</v>
      </c>
      <c r="AP96" s="305">
        <f t="shared" si="188"/>
        <v>0</v>
      </c>
      <c r="AQ96" s="305">
        <f t="shared" si="189"/>
        <v>0</v>
      </c>
      <c r="AR96" s="305">
        <f t="shared" si="190"/>
        <v>0.48828125</v>
      </c>
      <c r="AS96" s="550"/>
      <c r="AT96" s="555"/>
      <c r="AU96" s="313">
        <f t="shared" si="169"/>
        <v>2.1562893750000001</v>
      </c>
      <c r="AV96" s="314">
        <f t="shared" si="263"/>
        <v>1.6680081250000001</v>
      </c>
      <c r="AW96" s="314">
        <f t="shared" si="202"/>
        <v>0</v>
      </c>
      <c r="AX96" s="314">
        <f t="shared" si="203"/>
        <v>0</v>
      </c>
      <c r="AY96" s="314">
        <f t="shared" si="204"/>
        <v>0</v>
      </c>
      <c r="AZ96" s="314">
        <f t="shared" si="205"/>
        <v>0</v>
      </c>
      <c r="BA96" s="314">
        <f t="shared" si="264"/>
        <v>0.48828125</v>
      </c>
      <c r="BB96" s="550"/>
      <c r="BC96" s="557"/>
      <c r="BD96" s="301">
        <f t="shared" si="174"/>
        <v>2.1562893750000001</v>
      </c>
      <c r="BE96" s="314">
        <f t="shared" si="175"/>
        <v>1.6680081250000001</v>
      </c>
      <c r="BF96" s="314">
        <f t="shared" si="176"/>
        <v>0</v>
      </c>
      <c r="BG96" s="314">
        <f t="shared" si="177"/>
        <v>0</v>
      </c>
      <c r="BH96" s="314">
        <f t="shared" si="178"/>
        <v>0</v>
      </c>
      <c r="BI96" s="314">
        <f t="shared" si="179"/>
        <v>0</v>
      </c>
      <c r="BJ96" s="314">
        <f t="shared" si="180"/>
        <v>0.48828125</v>
      </c>
      <c r="BK96" s="590"/>
      <c r="BL96" s="543"/>
      <c r="BM96" s="543"/>
      <c r="BN96" s="543"/>
      <c r="BO96" s="543"/>
      <c r="BP96" s="543"/>
      <c r="BQ96" s="543"/>
      <c r="BR96" s="543"/>
      <c r="BS96" s="544"/>
    </row>
    <row r="97" spans="1:71" s="158" customFormat="1" ht="56.25" customHeight="1" thickBot="1" x14ac:dyDescent="0.35">
      <c r="A97" s="152"/>
      <c r="B97" s="514"/>
      <c r="C97" s="512"/>
      <c r="D97" s="518"/>
      <c r="E97" s="521"/>
      <c r="F97" s="524"/>
      <c r="G97" s="527"/>
      <c r="H97" s="530"/>
      <c r="I97" s="533"/>
      <c r="J97" s="561"/>
      <c r="K97" s="564"/>
      <c r="L97" s="411" t="s">
        <v>3506</v>
      </c>
      <c r="M97" s="411" t="s">
        <v>3640</v>
      </c>
      <c r="N97" s="151">
        <v>44378</v>
      </c>
      <c r="O97" s="151">
        <v>44560</v>
      </c>
      <c r="P97" s="151"/>
      <c r="Q97" s="151"/>
      <c r="R97" s="551"/>
      <c r="S97" s="567"/>
      <c r="T97" s="156">
        <f t="shared" si="213"/>
        <v>8.6251575000000003</v>
      </c>
      <c r="U97" s="156">
        <f t="shared" si="214"/>
        <v>6.6720325000000003</v>
      </c>
      <c r="V97" s="156">
        <f t="shared" si="215"/>
        <v>0</v>
      </c>
      <c r="W97" s="156">
        <f t="shared" si="216"/>
        <v>0</v>
      </c>
      <c r="X97" s="156">
        <f t="shared" si="217"/>
        <v>0</v>
      </c>
      <c r="Y97" s="156">
        <f t="shared" si="218"/>
        <v>0</v>
      </c>
      <c r="Z97" s="156">
        <f t="shared" si="219"/>
        <v>1.953125</v>
      </c>
      <c r="AA97" s="551"/>
      <c r="AB97" s="570"/>
      <c r="AC97" s="338">
        <f t="shared" si="167"/>
        <v>2.1562893750000001</v>
      </c>
      <c r="AD97" s="286">
        <v>1.6680081250000001</v>
      </c>
      <c r="AE97" s="318"/>
      <c r="AF97" s="318"/>
      <c r="AG97" s="318"/>
      <c r="AH97" s="318"/>
      <c r="AI97" s="318">
        <v>0.48828125</v>
      </c>
      <c r="AJ97" s="551"/>
      <c r="AK97" s="554"/>
      <c r="AL97" s="302">
        <f t="shared" si="168"/>
        <v>2.1562893750000001</v>
      </c>
      <c r="AM97" s="363">
        <f t="shared" si="185"/>
        <v>1.6680081250000001</v>
      </c>
      <c r="AN97" s="363">
        <f t="shared" si="186"/>
        <v>0</v>
      </c>
      <c r="AO97" s="363">
        <f t="shared" si="187"/>
        <v>0</v>
      </c>
      <c r="AP97" s="363">
        <f t="shared" si="188"/>
        <v>0</v>
      </c>
      <c r="AQ97" s="363">
        <f t="shared" si="189"/>
        <v>0</v>
      </c>
      <c r="AR97" s="363">
        <f t="shared" si="190"/>
        <v>0.48828125</v>
      </c>
      <c r="AS97" s="551"/>
      <c r="AT97" s="556"/>
      <c r="AU97" s="302">
        <f t="shared" si="169"/>
        <v>2.1562893750000001</v>
      </c>
      <c r="AV97" s="321">
        <f t="shared" si="263"/>
        <v>1.6680081250000001</v>
      </c>
      <c r="AW97" s="321">
        <f t="shared" si="202"/>
        <v>0</v>
      </c>
      <c r="AX97" s="321">
        <f t="shared" si="203"/>
        <v>0</v>
      </c>
      <c r="AY97" s="321">
        <f t="shared" si="204"/>
        <v>0</v>
      </c>
      <c r="AZ97" s="321">
        <f t="shared" si="205"/>
        <v>0</v>
      </c>
      <c r="BA97" s="321">
        <f t="shared" si="264"/>
        <v>0.48828125</v>
      </c>
      <c r="BB97" s="551"/>
      <c r="BC97" s="558"/>
      <c r="BD97" s="302">
        <f t="shared" si="174"/>
        <v>2.1562893750000001</v>
      </c>
      <c r="BE97" s="353">
        <f t="shared" si="175"/>
        <v>1.6680081250000001</v>
      </c>
      <c r="BF97" s="353">
        <f t="shared" si="176"/>
        <v>0</v>
      </c>
      <c r="BG97" s="353">
        <f t="shared" si="177"/>
        <v>0</v>
      </c>
      <c r="BH97" s="353">
        <f t="shared" si="178"/>
        <v>0</v>
      </c>
      <c r="BI97" s="353">
        <f t="shared" si="179"/>
        <v>0</v>
      </c>
      <c r="BJ97" s="353">
        <f t="shared" si="180"/>
        <v>0.48828125</v>
      </c>
      <c r="BK97" s="574"/>
      <c r="BL97" s="547"/>
      <c r="BM97" s="547"/>
      <c r="BN97" s="547"/>
      <c r="BO97" s="547"/>
      <c r="BP97" s="547"/>
      <c r="BQ97" s="547"/>
      <c r="BR97" s="547"/>
      <c r="BS97" s="548"/>
    </row>
    <row r="98" spans="1:71" s="158" customFormat="1" ht="66" customHeight="1" thickTop="1" x14ac:dyDescent="0.3">
      <c r="A98" s="152"/>
      <c r="B98" s="514"/>
      <c r="C98" s="510" t="s">
        <v>375</v>
      </c>
      <c r="D98" s="516">
        <v>188</v>
      </c>
      <c r="E98" s="519" t="str">
        <f>+Metas!K215</f>
        <v>Circuitos culturales en Norte de Santander apoyados (1 por año)</v>
      </c>
      <c r="F98" s="522">
        <v>1</v>
      </c>
      <c r="G98" s="525">
        <f>SUM(H98:K98)</f>
        <v>1</v>
      </c>
      <c r="H98" s="528"/>
      <c r="I98" s="531"/>
      <c r="J98" s="559"/>
      <c r="K98" s="562">
        <v>1</v>
      </c>
      <c r="L98" s="409" t="s">
        <v>3493</v>
      </c>
      <c r="M98" s="409" t="s">
        <v>3636</v>
      </c>
      <c r="N98" s="149">
        <v>44378</v>
      </c>
      <c r="O98" s="149">
        <v>44560</v>
      </c>
      <c r="P98" s="149"/>
      <c r="Q98" s="149"/>
      <c r="R98" s="549">
        <f t="shared" ref="R98" si="266">+$D98</f>
        <v>188</v>
      </c>
      <c r="S98" s="565">
        <f t="shared" ref="S98" si="267">+F98</f>
        <v>1</v>
      </c>
      <c r="T98" s="156">
        <f t="shared" si="213"/>
        <v>17.25</v>
      </c>
      <c r="U98" s="156">
        <f t="shared" si="214"/>
        <v>13.34</v>
      </c>
      <c r="V98" s="156">
        <f t="shared" si="215"/>
        <v>0</v>
      </c>
      <c r="W98" s="156">
        <f t="shared" si="216"/>
        <v>0</v>
      </c>
      <c r="X98" s="156">
        <f t="shared" si="217"/>
        <v>0</v>
      </c>
      <c r="Y98" s="156">
        <f t="shared" si="218"/>
        <v>0</v>
      </c>
      <c r="Z98" s="156">
        <f t="shared" si="219"/>
        <v>3.91</v>
      </c>
      <c r="AA98" s="549">
        <f t="shared" ref="AA98" si="268">+$D98</f>
        <v>188</v>
      </c>
      <c r="AB98" s="568">
        <f>+H98</f>
        <v>0</v>
      </c>
      <c r="AC98" s="336">
        <f t="shared" si="167"/>
        <v>0</v>
      </c>
      <c r="AD98" s="280"/>
      <c r="AE98" s="329"/>
      <c r="AF98" s="329"/>
      <c r="AG98" s="329"/>
      <c r="AH98" s="329"/>
      <c r="AI98" s="329"/>
      <c r="AJ98" s="549">
        <f t="shared" ref="AJ98" si="269">+$D98</f>
        <v>188</v>
      </c>
      <c r="AK98" s="552">
        <f>+I98</f>
        <v>0</v>
      </c>
      <c r="AL98" s="300">
        <f t="shared" si="168"/>
        <v>0</v>
      </c>
      <c r="AM98" s="364">
        <f t="shared" si="185"/>
        <v>0</v>
      </c>
      <c r="AN98" s="364">
        <f t="shared" si="186"/>
        <v>0</v>
      </c>
      <c r="AO98" s="364">
        <f t="shared" si="187"/>
        <v>0</v>
      </c>
      <c r="AP98" s="364">
        <f t="shared" si="188"/>
        <v>0</v>
      </c>
      <c r="AQ98" s="364">
        <f t="shared" si="189"/>
        <v>0</v>
      </c>
      <c r="AR98" s="364">
        <f t="shared" si="190"/>
        <v>0</v>
      </c>
      <c r="AS98" s="550">
        <f t="shared" ref="AS98" si="270">+$D98</f>
        <v>188</v>
      </c>
      <c r="AT98" s="555">
        <f>+J98</f>
        <v>0</v>
      </c>
      <c r="AU98" s="357">
        <f t="shared" si="169"/>
        <v>0</v>
      </c>
      <c r="AV98" s="353">
        <f t="shared" si="263"/>
        <v>0</v>
      </c>
      <c r="AW98" s="353">
        <f t="shared" si="202"/>
        <v>0</v>
      </c>
      <c r="AX98" s="353">
        <f t="shared" si="203"/>
        <v>0</v>
      </c>
      <c r="AY98" s="353">
        <f t="shared" si="204"/>
        <v>0</v>
      </c>
      <c r="AZ98" s="353">
        <f t="shared" si="205"/>
        <v>0</v>
      </c>
      <c r="BA98" s="353">
        <f t="shared" si="264"/>
        <v>0</v>
      </c>
      <c r="BB98" s="550">
        <f t="shared" ref="BB98" si="271">+$D98</f>
        <v>188</v>
      </c>
      <c r="BC98" s="557">
        <f>+K98</f>
        <v>1</v>
      </c>
      <c r="BD98" s="300">
        <f t="shared" si="174"/>
        <v>17.25</v>
      </c>
      <c r="BE98" s="352">
        <v>13.34</v>
      </c>
      <c r="BF98" s="352">
        <f t="shared" si="176"/>
        <v>0</v>
      </c>
      <c r="BG98" s="352">
        <f t="shared" si="177"/>
        <v>0</v>
      </c>
      <c r="BH98" s="352">
        <f t="shared" si="178"/>
        <v>0</v>
      </c>
      <c r="BI98" s="352">
        <f t="shared" si="179"/>
        <v>0</v>
      </c>
      <c r="BJ98" s="352">
        <v>3.91</v>
      </c>
      <c r="BK98" s="571"/>
      <c r="BL98" s="572"/>
      <c r="BM98" s="572"/>
      <c r="BN98" s="572"/>
      <c r="BO98" s="572"/>
      <c r="BP98" s="572"/>
      <c r="BQ98" s="572"/>
      <c r="BR98" s="572"/>
      <c r="BS98" s="573"/>
    </row>
    <row r="99" spans="1:71" s="158" customFormat="1" ht="37.5" customHeight="1" x14ac:dyDescent="0.3">
      <c r="A99" s="152"/>
      <c r="B99" s="514"/>
      <c r="C99" s="511"/>
      <c r="D99" s="517"/>
      <c r="E99" s="520"/>
      <c r="F99" s="523"/>
      <c r="G99" s="526"/>
      <c r="H99" s="529"/>
      <c r="I99" s="532"/>
      <c r="J99" s="560"/>
      <c r="K99" s="563"/>
      <c r="L99" s="410" t="s">
        <v>3509</v>
      </c>
      <c r="M99" s="410" t="s">
        <v>3661</v>
      </c>
      <c r="N99" s="150">
        <v>44378</v>
      </c>
      <c r="O99" s="150">
        <v>44560</v>
      </c>
      <c r="P99" s="150"/>
      <c r="Q99" s="150"/>
      <c r="R99" s="550"/>
      <c r="S99" s="566"/>
      <c r="T99" s="156">
        <f t="shared" si="213"/>
        <v>17.25</v>
      </c>
      <c r="U99" s="156">
        <f t="shared" si="214"/>
        <v>13.34</v>
      </c>
      <c r="V99" s="156">
        <f t="shared" si="215"/>
        <v>0</v>
      </c>
      <c r="W99" s="156">
        <f t="shared" si="216"/>
        <v>0</v>
      </c>
      <c r="X99" s="156">
        <f t="shared" si="217"/>
        <v>0</v>
      </c>
      <c r="Y99" s="156">
        <f t="shared" si="218"/>
        <v>0</v>
      </c>
      <c r="Z99" s="156">
        <f t="shared" si="219"/>
        <v>3.91</v>
      </c>
      <c r="AA99" s="550"/>
      <c r="AB99" s="569"/>
      <c r="AC99" s="337">
        <f t="shared" si="167"/>
        <v>0</v>
      </c>
      <c r="AD99" s="281"/>
      <c r="AE99" s="330"/>
      <c r="AF99" s="330"/>
      <c r="AG99" s="330"/>
      <c r="AH99" s="330"/>
      <c r="AI99" s="330"/>
      <c r="AJ99" s="550"/>
      <c r="AK99" s="553"/>
      <c r="AL99" s="301">
        <f t="shared" si="168"/>
        <v>0</v>
      </c>
      <c r="AM99" s="305">
        <f t="shared" si="185"/>
        <v>0</v>
      </c>
      <c r="AN99" s="305">
        <f t="shared" si="186"/>
        <v>0</v>
      </c>
      <c r="AO99" s="305">
        <f t="shared" si="187"/>
        <v>0</v>
      </c>
      <c r="AP99" s="305">
        <f t="shared" si="188"/>
        <v>0</v>
      </c>
      <c r="AQ99" s="305">
        <f t="shared" si="189"/>
        <v>0</v>
      </c>
      <c r="AR99" s="305">
        <f t="shared" si="190"/>
        <v>0</v>
      </c>
      <c r="AS99" s="550"/>
      <c r="AT99" s="555"/>
      <c r="AU99" s="313">
        <f t="shared" si="169"/>
        <v>0</v>
      </c>
      <c r="AV99" s="314">
        <f t="shared" si="263"/>
        <v>0</v>
      </c>
      <c r="AW99" s="314">
        <f t="shared" si="202"/>
        <v>0</v>
      </c>
      <c r="AX99" s="314">
        <f t="shared" si="203"/>
        <v>0</v>
      </c>
      <c r="AY99" s="314">
        <f t="shared" si="204"/>
        <v>0</v>
      </c>
      <c r="AZ99" s="314">
        <f t="shared" si="205"/>
        <v>0</v>
      </c>
      <c r="BA99" s="314">
        <f t="shared" si="264"/>
        <v>0</v>
      </c>
      <c r="BB99" s="550"/>
      <c r="BC99" s="557"/>
      <c r="BD99" s="301">
        <f t="shared" si="174"/>
        <v>17.25</v>
      </c>
      <c r="BE99" s="314">
        <v>13.34</v>
      </c>
      <c r="BF99" s="314">
        <f t="shared" si="176"/>
        <v>0</v>
      </c>
      <c r="BG99" s="314">
        <f t="shared" si="177"/>
        <v>0</v>
      </c>
      <c r="BH99" s="314">
        <f t="shared" si="178"/>
        <v>0</v>
      </c>
      <c r="BI99" s="314">
        <f t="shared" si="179"/>
        <v>0</v>
      </c>
      <c r="BJ99" s="314">
        <v>3.91</v>
      </c>
      <c r="BK99" s="590"/>
      <c r="BL99" s="543"/>
      <c r="BM99" s="543"/>
      <c r="BN99" s="543"/>
      <c r="BO99" s="543"/>
      <c r="BP99" s="543"/>
      <c r="BQ99" s="543"/>
      <c r="BR99" s="543"/>
      <c r="BS99" s="544"/>
    </row>
    <row r="100" spans="1:71" s="158" customFormat="1" ht="53.25" customHeight="1" thickBot="1" x14ac:dyDescent="0.35">
      <c r="A100" s="152"/>
      <c r="B100" s="514"/>
      <c r="C100" s="511"/>
      <c r="D100" s="517"/>
      <c r="E100" s="520"/>
      <c r="F100" s="523"/>
      <c r="G100" s="526"/>
      <c r="H100" s="529"/>
      <c r="I100" s="532"/>
      <c r="J100" s="560"/>
      <c r="K100" s="563"/>
      <c r="L100" s="410" t="s">
        <v>3660</v>
      </c>
      <c r="M100" s="410" t="s">
        <v>3662</v>
      </c>
      <c r="N100" s="150">
        <v>44378</v>
      </c>
      <c r="O100" s="150">
        <v>44560</v>
      </c>
      <c r="P100" s="150"/>
      <c r="Q100" s="150"/>
      <c r="R100" s="550"/>
      <c r="S100" s="566"/>
      <c r="T100" s="156">
        <f t="shared" si="213"/>
        <v>17.25</v>
      </c>
      <c r="U100" s="156">
        <f t="shared" si="214"/>
        <v>13.34</v>
      </c>
      <c r="V100" s="156">
        <f t="shared" si="215"/>
        <v>0</v>
      </c>
      <c r="W100" s="156">
        <f t="shared" si="216"/>
        <v>0</v>
      </c>
      <c r="X100" s="156">
        <f t="shared" si="217"/>
        <v>0</v>
      </c>
      <c r="Y100" s="156">
        <f t="shared" si="218"/>
        <v>0</v>
      </c>
      <c r="Z100" s="156">
        <f t="shared" si="219"/>
        <v>3.91</v>
      </c>
      <c r="AA100" s="550"/>
      <c r="AB100" s="569"/>
      <c r="AC100" s="337">
        <f t="shared" si="167"/>
        <v>0</v>
      </c>
      <c r="AD100" s="281"/>
      <c r="AE100" s="330"/>
      <c r="AF100" s="330"/>
      <c r="AG100" s="330"/>
      <c r="AH100" s="330"/>
      <c r="AI100" s="330"/>
      <c r="AJ100" s="550"/>
      <c r="AK100" s="553"/>
      <c r="AL100" s="301">
        <f t="shared" si="168"/>
        <v>0</v>
      </c>
      <c r="AM100" s="305">
        <f t="shared" si="185"/>
        <v>0</v>
      </c>
      <c r="AN100" s="305">
        <f t="shared" si="186"/>
        <v>0</v>
      </c>
      <c r="AO100" s="305">
        <f t="shared" si="187"/>
        <v>0</v>
      </c>
      <c r="AP100" s="305">
        <f t="shared" si="188"/>
        <v>0</v>
      </c>
      <c r="AQ100" s="305">
        <f t="shared" si="189"/>
        <v>0</v>
      </c>
      <c r="AR100" s="305">
        <f t="shared" si="190"/>
        <v>0</v>
      </c>
      <c r="AS100" s="550"/>
      <c r="AT100" s="555"/>
      <c r="AU100" s="313">
        <f t="shared" si="169"/>
        <v>0</v>
      </c>
      <c r="AV100" s="314">
        <f t="shared" si="263"/>
        <v>0</v>
      </c>
      <c r="AW100" s="314">
        <f t="shared" si="202"/>
        <v>0</v>
      </c>
      <c r="AX100" s="314">
        <f t="shared" si="203"/>
        <v>0</v>
      </c>
      <c r="AY100" s="314">
        <f t="shared" si="204"/>
        <v>0</v>
      </c>
      <c r="AZ100" s="314">
        <f t="shared" si="205"/>
        <v>0</v>
      </c>
      <c r="BA100" s="314">
        <f t="shared" si="264"/>
        <v>0</v>
      </c>
      <c r="BB100" s="550"/>
      <c r="BC100" s="557"/>
      <c r="BD100" s="301">
        <f t="shared" si="174"/>
        <v>17.25</v>
      </c>
      <c r="BE100" s="353">
        <v>13.34</v>
      </c>
      <c r="BF100" s="353">
        <f t="shared" si="176"/>
        <v>0</v>
      </c>
      <c r="BG100" s="353">
        <f t="shared" si="177"/>
        <v>0</v>
      </c>
      <c r="BH100" s="353">
        <f t="shared" si="178"/>
        <v>0</v>
      </c>
      <c r="BI100" s="353">
        <f t="shared" si="179"/>
        <v>0</v>
      </c>
      <c r="BJ100" s="353">
        <v>3.91</v>
      </c>
      <c r="BK100" s="590"/>
      <c r="BL100" s="543"/>
      <c r="BM100" s="543"/>
      <c r="BN100" s="543"/>
      <c r="BO100" s="543"/>
      <c r="BP100" s="543"/>
      <c r="BQ100" s="543"/>
      <c r="BR100" s="543"/>
      <c r="BS100" s="544"/>
    </row>
    <row r="101" spans="1:71" s="158" customFormat="1" ht="45" customHeight="1" thickTop="1" thickBot="1" x14ac:dyDescent="0.35">
      <c r="A101" s="152"/>
      <c r="B101" s="514"/>
      <c r="C101" s="511"/>
      <c r="D101" s="518"/>
      <c r="E101" s="521"/>
      <c r="F101" s="524"/>
      <c r="G101" s="527"/>
      <c r="H101" s="530"/>
      <c r="I101" s="533"/>
      <c r="J101" s="561"/>
      <c r="K101" s="564"/>
      <c r="L101" s="411" t="s">
        <v>3510</v>
      </c>
      <c r="M101" s="411" t="s">
        <v>3663</v>
      </c>
      <c r="N101" s="151">
        <v>44378</v>
      </c>
      <c r="O101" s="151">
        <v>44560</v>
      </c>
      <c r="P101" s="151"/>
      <c r="Q101" s="151"/>
      <c r="R101" s="551"/>
      <c r="S101" s="567"/>
      <c r="T101" s="156">
        <f t="shared" si="213"/>
        <v>17.25</v>
      </c>
      <c r="U101" s="156">
        <f t="shared" si="214"/>
        <v>13.34</v>
      </c>
      <c r="V101" s="156">
        <f t="shared" si="215"/>
        <v>0</v>
      </c>
      <c r="W101" s="156">
        <f t="shared" si="216"/>
        <v>0</v>
      </c>
      <c r="X101" s="156">
        <f t="shared" si="217"/>
        <v>0</v>
      </c>
      <c r="Y101" s="156">
        <f t="shared" si="218"/>
        <v>0</v>
      </c>
      <c r="Z101" s="156">
        <f t="shared" si="219"/>
        <v>3.91</v>
      </c>
      <c r="AA101" s="551"/>
      <c r="AB101" s="570"/>
      <c r="AC101" s="338">
        <f t="shared" si="167"/>
        <v>0</v>
      </c>
      <c r="AD101" s="282"/>
      <c r="AE101" s="331"/>
      <c r="AF101" s="331"/>
      <c r="AG101" s="331"/>
      <c r="AH101" s="331"/>
      <c r="AI101" s="331"/>
      <c r="AJ101" s="551"/>
      <c r="AK101" s="554"/>
      <c r="AL101" s="302">
        <f t="shared" si="168"/>
        <v>0</v>
      </c>
      <c r="AM101" s="363">
        <f t="shared" si="185"/>
        <v>0</v>
      </c>
      <c r="AN101" s="363">
        <f t="shared" si="186"/>
        <v>0</v>
      </c>
      <c r="AO101" s="363">
        <f t="shared" si="187"/>
        <v>0</v>
      </c>
      <c r="AP101" s="363">
        <f t="shared" si="188"/>
        <v>0</v>
      </c>
      <c r="AQ101" s="363">
        <f t="shared" si="189"/>
        <v>0</v>
      </c>
      <c r="AR101" s="363">
        <f t="shared" si="190"/>
        <v>0</v>
      </c>
      <c r="AS101" s="551"/>
      <c r="AT101" s="556"/>
      <c r="AU101" s="302">
        <f t="shared" si="169"/>
        <v>0</v>
      </c>
      <c r="AV101" s="321">
        <f t="shared" si="263"/>
        <v>0</v>
      </c>
      <c r="AW101" s="321">
        <f t="shared" si="202"/>
        <v>0</v>
      </c>
      <c r="AX101" s="321">
        <f t="shared" si="203"/>
        <v>0</v>
      </c>
      <c r="AY101" s="321">
        <f t="shared" si="204"/>
        <v>0</v>
      </c>
      <c r="AZ101" s="321">
        <f t="shared" si="205"/>
        <v>0</v>
      </c>
      <c r="BA101" s="321">
        <f t="shared" si="264"/>
        <v>0</v>
      </c>
      <c r="BB101" s="551"/>
      <c r="BC101" s="558"/>
      <c r="BD101" s="302">
        <f t="shared" si="174"/>
        <v>17.25</v>
      </c>
      <c r="BE101" s="312">
        <v>13.34</v>
      </c>
      <c r="BF101" s="312">
        <f t="shared" si="176"/>
        <v>0</v>
      </c>
      <c r="BG101" s="312">
        <f t="shared" si="177"/>
        <v>0</v>
      </c>
      <c r="BH101" s="312">
        <f t="shared" si="178"/>
        <v>0</v>
      </c>
      <c r="BI101" s="312">
        <f t="shared" si="179"/>
        <v>0</v>
      </c>
      <c r="BJ101" s="312">
        <v>3.91</v>
      </c>
      <c r="BK101" s="574"/>
      <c r="BL101" s="547"/>
      <c r="BM101" s="547"/>
      <c r="BN101" s="547"/>
      <c r="BO101" s="547"/>
      <c r="BP101" s="547"/>
      <c r="BQ101" s="547"/>
      <c r="BR101" s="547"/>
      <c r="BS101" s="548"/>
    </row>
    <row r="102" spans="1:71" s="158" customFormat="1" ht="61.2" thickTop="1" thickBot="1" x14ac:dyDescent="0.35">
      <c r="A102" s="152"/>
      <c r="B102" s="514"/>
      <c r="C102" s="511"/>
      <c r="D102" s="516">
        <v>189</v>
      </c>
      <c r="E102" s="519" t="str">
        <f>+Metas!K216</f>
        <v>Representaciones de procesos de formación de Norte de Santander apoyadas y participando en encuentros nacionales e internacionales de cultura y las artes (1 por año)</v>
      </c>
      <c r="F102" s="522">
        <v>1</v>
      </c>
      <c r="G102" s="525">
        <f>SUM(H102:K102)</f>
        <v>1</v>
      </c>
      <c r="H102" s="528"/>
      <c r="I102" s="531"/>
      <c r="J102" s="559"/>
      <c r="K102" s="562">
        <v>1</v>
      </c>
      <c r="L102" s="409" t="s">
        <v>3493</v>
      </c>
      <c r="M102" s="409" t="s">
        <v>3636</v>
      </c>
      <c r="N102" s="149">
        <v>44378</v>
      </c>
      <c r="O102" s="149">
        <v>44560</v>
      </c>
      <c r="P102" s="149"/>
      <c r="Q102" s="149"/>
      <c r="R102" s="549">
        <f t="shared" ref="R102" si="272">+$D102</f>
        <v>189</v>
      </c>
      <c r="S102" s="565">
        <f t="shared" ref="S102" si="273">+F102</f>
        <v>1</v>
      </c>
      <c r="T102" s="156">
        <f t="shared" si="213"/>
        <v>34.5</v>
      </c>
      <c r="U102" s="156">
        <f t="shared" si="214"/>
        <v>26.69</v>
      </c>
      <c r="V102" s="156">
        <f t="shared" si="215"/>
        <v>0</v>
      </c>
      <c r="W102" s="156">
        <f t="shared" si="216"/>
        <v>0</v>
      </c>
      <c r="X102" s="156">
        <f t="shared" si="217"/>
        <v>0</v>
      </c>
      <c r="Y102" s="156">
        <f t="shared" si="218"/>
        <v>0</v>
      </c>
      <c r="Z102" s="156">
        <f t="shared" si="219"/>
        <v>7.81</v>
      </c>
      <c r="AA102" s="549">
        <f t="shared" ref="AA102" si="274">+$D102</f>
        <v>189</v>
      </c>
      <c r="AB102" s="568">
        <f t="shared" ref="AB102:AB120" si="275">+H102</f>
        <v>0</v>
      </c>
      <c r="AC102" s="336">
        <f t="shared" si="167"/>
        <v>0</v>
      </c>
      <c r="AD102" s="280"/>
      <c r="AE102" s="329"/>
      <c r="AF102" s="329"/>
      <c r="AG102" s="329"/>
      <c r="AH102" s="329"/>
      <c r="AI102" s="329"/>
      <c r="AJ102" s="549">
        <f t="shared" ref="AJ102" si="276">+$D102</f>
        <v>189</v>
      </c>
      <c r="AK102" s="552">
        <f t="shared" ref="AK102:AK120" si="277">+I102</f>
        <v>0</v>
      </c>
      <c r="AL102" s="300">
        <f t="shared" si="168"/>
        <v>0</v>
      </c>
      <c r="AM102" s="364">
        <f t="shared" si="185"/>
        <v>0</v>
      </c>
      <c r="AN102" s="364">
        <f t="shared" si="186"/>
        <v>0</v>
      </c>
      <c r="AO102" s="364">
        <f t="shared" si="187"/>
        <v>0</v>
      </c>
      <c r="AP102" s="364">
        <f t="shared" si="188"/>
        <v>0</v>
      </c>
      <c r="AQ102" s="364">
        <f t="shared" si="189"/>
        <v>0</v>
      </c>
      <c r="AR102" s="364">
        <f t="shared" si="190"/>
        <v>0</v>
      </c>
      <c r="AS102" s="550">
        <f t="shared" ref="AS102" si="278">+$D102</f>
        <v>189</v>
      </c>
      <c r="AT102" s="555">
        <f t="shared" ref="AT102:AT120" si="279">+J102</f>
        <v>0</v>
      </c>
      <c r="AU102" s="357">
        <f t="shared" si="169"/>
        <v>0</v>
      </c>
      <c r="AV102" s="353">
        <f t="shared" si="263"/>
        <v>0</v>
      </c>
      <c r="AW102" s="353">
        <f t="shared" si="202"/>
        <v>0</v>
      </c>
      <c r="AX102" s="353">
        <f t="shared" si="203"/>
        <v>0</v>
      </c>
      <c r="AY102" s="353">
        <f t="shared" si="204"/>
        <v>0</v>
      </c>
      <c r="AZ102" s="353">
        <f t="shared" si="205"/>
        <v>0</v>
      </c>
      <c r="BA102" s="353">
        <f t="shared" si="264"/>
        <v>0</v>
      </c>
      <c r="BB102" s="550">
        <f t="shared" ref="BB102" si="280">+$D102</f>
        <v>189</v>
      </c>
      <c r="BC102" s="557">
        <f t="shared" ref="BC102:BC120" si="281">+K102</f>
        <v>1</v>
      </c>
      <c r="BD102" s="300">
        <f t="shared" si="174"/>
        <v>34.5</v>
      </c>
      <c r="BE102" s="312">
        <v>26.69</v>
      </c>
      <c r="BF102" s="312">
        <f t="shared" si="176"/>
        <v>0</v>
      </c>
      <c r="BG102" s="312">
        <f t="shared" si="177"/>
        <v>0</v>
      </c>
      <c r="BH102" s="312">
        <f t="shared" si="178"/>
        <v>0</v>
      </c>
      <c r="BI102" s="312">
        <f t="shared" si="179"/>
        <v>0</v>
      </c>
      <c r="BJ102" s="312">
        <v>7.81</v>
      </c>
      <c r="BK102" s="571"/>
      <c r="BL102" s="572"/>
      <c r="BM102" s="572"/>
      <c r="BN102" s="572"/>
      <c r="BO102" s="572"/>
      <c r="BP102" s="572"/>
      <c r="BQ102" s="572"/>
      <c r="BR102" s="572"/>
      <c r="BS102" s="573"/>
    </row>
    <row r="103" spans="1:71" s="158" customFormat="1" ht="55.5" customHeight="1" thickTop="1" thickBot="1" x14ac:dyDescent="0.35">
      <c r="A103" s="152"/>
      <c r="B103" s="514"/>
      <c r="C103" s="511"/>
      <c r="D103" s="517"/>
      <c r="E103" s="520"/>
      <c r="F103" s="523"/>
      <c r="G103" s="526"/>
      <c r="H103" s="529"/>
      <c r="I103" s="532"/>
      <c r="J103" s="560"/>
      <c r="K103" s="563"/>
      <c r="L103" s="410" t="s">
        <v>3513</v>
      </c>
      <c r="M103" s="410" t="s">
        <v>3664</v>
      </c>
      <c r="N103" s="273">
        <v>44378</v>
      </c>
      <c r="O103" s="273">
        <v>44560</v>
      </c>
      <c r="P103" s="273"/>
      <c r="Q103" s="273"/>
      <c r="R103" s="550"/>
      <c r="S103" s="566"/>
      <c r="T103" s="156">
        <f t="shared" si="213"/>
        <v>34.5</v>
      </c>
      <c r="U103" s="156">
        <f t="shared" si="214"/>
        <v>26.69</v>
      </c>
      <c r="V103" s="156">
        <f t="shared" si="215"/>
        <v>0</v>
      </c>
      <c r="W103" s="156">
        <f t="shared" si="216"/>
        <v>0</v>
      </c>
      <c r="X103" s="156">
        <f t="shared" si="217"/>
        <v>0</v>
      </c>
      <c r="Y103" s="156">
        <f t="shared" si="218"/>
        <v>0</v>
      </c>
      <c r="Z103" s="156">
        <f t="shared" si="219"/>
        <v>7.81</v>
      </c>
      <c r="AA103" s="550"/>
      <c r="AB103" s="569"/>
      <c r="AC103" s="337">
        <f t="shared" si="167"/>
        <v>0</v>
      </c>
      <c r="AD103" s="281"/>
      <c r="AE103" s="330"/>
      <c r="AF103" s="330"/>
      <c r="AG103" s="330"/>
      <c r="AH103" s="330"/>
      <c r="AI103" s="330"/>
      <c r="AJ103" s="550"/>
      <c r="AK103" s="553"/>
      <c r="AL103" s="301">
        <f t="shared" si="168"/>
        <v>0</v>
      </c>
      <c r="AM103" s="363">
        <f t="shared" si="185"/>
        <v>0</v>
      </c>
      <c r="AN103" s="363">
        <f t="shared" si="186"/>
        <v>0</v>
      </c>
      <c r="AO103" s="363">
        <f t="shared" si="187"/>
        <v>0</v>
      </c>
      <c r="AP103" s="363">
        <f t="shared" si="188"/>
        <v>0</v>
      </c>
      <c r="AQ103" s="363">
        <f t="shared" si="189"/>
        <v>0</v>
      </c>
      <c r="AR103" s="363">
        <f t="shared" si="190"/>
        <v>0</v>
      </c>
      <c r="AS103" s="551"/>
      <c r="AT103" s="556"/>
      <c r="AU103" s="302">
        <f t="shared" si="169"/>
        <v>0</v>
      </c>
      <c r="AV103" s="321">
        <f t="shared" si="263"/>
        <v>0</v>
      </c>
      <c r="AW103" s="321">
        <f t="shared" si="202"/>
        <v>0</v>
      </c>
      <c r="AX103" s="321">
        <f t="shared" si="203"/>
        <v>0</v>
      </c>
      <c r="AY103" s="321">
        <f t="shared" si="204"/>
        <v>0</v>
      </c>
      <c r="AZ103" s="321">
        <f t="shared" si="205"/>
        <v>0</v>
      </c>
      <c r="BA103" s="321">
        <f t="shared" si="264"/>
        <v>0</v>
      </c>
      <c r="BB103" s="551"/>
      <c r="BC103" s="558"/>
      <c r="BD103" s="301">
        <f t="shared" si="174"/>
        <v>34.5</v>
      </c>
      <c r="BE103" s="312">
        <v>26.69</v>
      </c>
      <c r="BF103" s="312">
        <f t="shared" ref="BF103" si="282">AW103</f>
        <v>0</v>
      </c>
      <c r="BG103" s="312">
        <f t="shared" ref="BG103" si="283">AX103</f>
        <v>0</v>
      </c>
      <c r="BH103" s="312">
        <f t="shared" ref="BH103" si="284">AY103</f>
        <v>0</v>
      </c>
      <c r="BI103" s="312">
        <f t="shared" ref="BI103" si="285">AZ103</f>
        <v>0</v>
      </c>
      <c r="BJ103" s="312">
        <v>7.81</v>
      </c>
      <c r="BK103" s="590"/>
      <c r="BL103" s="543"/>
      <c r="BM103" s="543"/>
      <c r="BN103" s="543"/>
      <c r="BO103" s="543"/>
      <c r="BP103" s="543"/>
      <c r="BQ103" s="543"/>
      <c r="BR103" s="543"/>
      <c r="BS103" s="544"/>
    </row>
    <row r="104" spans="1:71" s="158" customFormat="1" ht="70.5" customHeight="1" thickTop="1" x14ac:dyDescent="0.3">
      <c r="A104" s="152"/>
      <c r="B104" s="514"/>
      <c r="C104" s="511"/>
      <c r="D104" s="516">
        <v>190</v>
      </c>
      <c r="E104" s="519" t="str">
        <f>+Metas!K217</f>
        <v>Artistas o productos de creación artística de Norte de santader  apoyados para la participación en encuentros regionales, nacionales e internacionales de cultura y las artes, representando a Norte de Santander (1 por año)</v>
      </c>
      <c r="F104" s="522">
        <v>1</v>
      </c>
      <c r="G104" s="525">
        <f>SUM(H104:K104)</f>
        <v>1</v>
      </c>
      <c r="H104" s="528"/>
      <c r="I104" s="531"/>
      <c r="J104" s="559"/>
      <c r="K104" s="562">
        <v>1</v>
      </c>
      <c r="L104" s="409" t="s">
        <v>3493</v>
      </c>
      <c r="M104" s="409" t="s">
        <v>3636</v>
      </c>
      <c r="N104" s="272">
        <v>44378</v>
      </c>
      <c r="O104" s="272">
        <v>44560</v>
      </c>
      <c r="P104" s="272"/>
      <c r="Q104" s="272"/>
      <c r="R104" s="549">
        <f t="shared" ref="R104" si="286">+$D104</f>
        <v>190</v>
      </c>
      <c r="S104" s="565">
        <f t="shared" ref="S104" si="287">+F104</f>
        <v>1</v>
      </c>
      <c r="T104" s="156">
        <f t="shared" si="213"/>
        <v>17.25</v>
      </c>
      <c r="U104" s="156">
        <f t="shared" si="214"/>
        <v>13.34</v>
      </c>
      <c r="V104" s="156">
        <f t="shared" si="215"/>
        <v>0</v>
      </c>
      <c r="W104" s="156">
        <f t="shared" si="216"/>
        <v>0</v>
      </c>
      <c r="X104" s="156">
        <f t="shared" si="217"/>
        <v>0</v>
      </c>
      <c r="Y104" s="156">
        <f t="shared" si="218"/>
        <v>0</v>
      </c>
      <c r="Z104" s="156">
        <f t="shared" si="219"/>
        <v>3.91</v>
      </c>
      <c r="AA104" s="549">
        <f t="shared" ref="AA104" si="288">+$D104</f>
        <v>190</v>
      </c>
      <c r="AB104" s="568">
        <f t="shared" si="275"/>
        <v>0</v>
      </c>
      <c r="AC104" s="336">
        <f t="shared" si="167"/>
        <v>0</v>
      </c>
      <c r="AD104" s="280"/>
      <c r="AE104" s="329"/>
      <c r="AF104" s="329"/>
      <c r="AG104" s="329"/>
      <c r="AH104" s="329"/>
      <c r="AI104" s="329"/>
      <c r="AJ104" s="549">
        <f t="shared" ref="AJ104" si="289">+$D104</f>
        <v>190</v>
      </c>
      <c r="AK104" s="552">
        <f t="shared" si="277"/>
        <v>0</v>
      </c>
      <c r="AL104" s="300">
        <f t="shared" si="168"/>
        <v>0</v>
      </c>
      <c r="AM104" s="364">
        <f t="shared" si="185"/>
        <v>0</v>
      </c>
      <c r="AN104" s="364">
        <f t="shared" si="186"/>
        <v>0</v>
      </c>
      <c r="AO104" s="364">
        <f t="shared" si="187"/>
        <v>0</v>
      </c>
      <c r="AP104" s="364">
        <f t="shared" si="188"/>
        <v>0</v>
      </c>
      <c r="AQ104" s="364">
        <f t="shared" si="189"/>
        <v>0</v>
      </c>
      <c r="AR104" s="364">
        <f t="shared" si="190"/>
        <v>0</v>
      </c>
      <c r="AS104" s="550">
        <f t="shared" ref="AS104" si="290">+$D104</f>
        <v>190</v>
      </c>
      <c r="AT104" s="555">
        <f t="shared" si="279"/>
        <v>0</v>
      </c>
      <c r="AU104" s="357">
        <f t="shared" si="169"/>
        <v>0</v>
      </c>
      <c r="AV104" s="353">
        <f t="shared" si="263"/>
        <v>0</v>
      </c>
      <c r="AW104" s="353">
        <f t="shared" si="202"/>
        <v>0</v>
      </c>
      <c r="AX104" s="353">
        <f t="shared" si="203"/>
        <v>0</v>
      </c>
      <c r="AY104" s="353">
        <f t="shared" si="204"/>
        <v>0</v>
      </c>
      <c r="AZ104" s="353">
        <f t="shared" si="205"/>
        <v>0</v>
      </c>
      <c r="BA104" s="353">
        <f t="shared" si="264"/>
        <v>0</v>
      </c>
      <c r="BB104" s="550">
        <f t="shared" ref="BB104" si="291">+$D104</f>
        <v>190</v>
      </c>
      <c r="BC104" s="557">
        <f t="shared" si="281"/>
        <v>1</v>
      </c>
      <c r="BD104" s="300">
        <f t="shared" si="174"/>
        <v>17.25</v>
      </c>
      <c r="BE104" s="352">
        <v>13.34</v>
      </c>
      <c r="BF104" s="352">
        <f t="shared" ref="BF104:BF107" si="292">AW104</f>
        <v>0</v>
      </c>
      <c r="BG104" s="352">
        <f t="shared" ref="BG104:BG107" si="293">AX104</f>
        <v>0</v>
      </c>
      <c r="BH104" s="352">
        <f t="shared" ref="BH104:BH107" si="294">AY104</f>
        <v>0</v>
      </c>
      <c r="BI104" s="352">
        <f t="shared" ref="BI104:BI107" si="295">AZ104</f>
        <v>0</v>
      </c>
      <c r="BJ104" s="352">
        <v>3.91</v>
      </c>
      <c r="BK104" s="571"/>
      <c r="BL104" s="572"/>
      <c r="BM104" s="572"/>
      <c r="BN104" s="572"/>
      <c r="BO104" s="572"/>
      <c r="BP104" s="572"/>
      <c r="BQ104" s="572"/>
      <c r="BR104" s="572"/>
      <c r="BS104" s="573"/>
    </row>
    <row r="105" spans="1:71" s="158" customFormat="1" ht="45" x14ac:dyDescent="0.3">
      <c r="A105" s="152"/>
      <c r="B105" s="514"/>
      <c r="C105" s="511"/>
      <c r="D105" s="517"/>
      <c r="E105" s="520"/>
      <c r="F105" s="523"/>
      <c r="G105" s="526"/>
      <c r="H105" s="529"/>
      <c r="I105" s="532"/>
      <c r="J105" s="560"/>
      <c r="K105" s="563"/>
      <c r="L105" s="410" t="s">
        <v>3665</v>
      </c>
      <c r="M105" s="410" t="s">
        <v>3666</v>
      </c>
      <c r="N105" s="150">
        <v>44378</v>
      </c>
      <c r="O105" s="150">
        <v>44560</v>
      </c>
      <c r="P105" s="150"/>
      <c r="Q105" s="150"/>
      <c r="R105" s="550"/>
      <c r="S105" s="566"/>
      <c r="T105" s="156">
        <f t="shared" si="213"/>
        <v>17.25</v>
      </c>
      <c r="U105" s="156">
        <f t="shared" si="214"/>
        <v>13.34</v>
      </c>
      <c r="V105" s="156">
        <f t="shared" si="215"/>
        <v>0</v>
      </c>
      <c r="W105" s="156">
        <f t="shared" si="216"/>
        <v>0</v>
      </c>
      <c r="X105" s="156">
        <f t="shared" si="217"/>
        <v>0</v>
      </c>
      <c r="Y105" s="156">
        <f t="shared" si="218"/>
        <v>0</v>
      </c>
      <c r="Z105" s="156">
        <f t="shared" si="219"/>
        <v>3.91</v>
      </c>
      <c r="AA105" s="550"/>
      <c r="AB105" s="569"/>
      <c r="AC105" s="337">
        <f t="shared" si="167"/>
        <v>0</v>
      </c>
      <c r="AD105" s="281"/>
      <c r="AE105" s="330"/>
      <c r="AF105" s="330"/>
      <c r="AG105" s="330"/>
      <c r="AH105" s="330"/>
      <c r="AI105" s="330"/>
      <c r="AJ105" s="550"/>
      <c r="AK105" s="553"/>
      <c r="AL105" s="301">
        <f t="shared" si="168"/>
        <v>0</v>
      </c>
      <c r="AM105" s="305">
        <f t="shared" si="185"/>
        <v>0</v>
      </c>
      <c r="AN105" s="305">
        <f t="shared" si="186"/>
        <v>0</v>
      </c>
      <c r="AO105" s="305">
        <f t="shared" si="187"/>
        <v>0</v>
      </c>
      <c r="AP105" s="305">
        <f t="shared" si="188"/>
        <v>0</v>
      </c>
      <c r="AQ105" s="305">
        <f t="shared" si="189"/>
        <v>0</v>
      </c>
      <c r="AR105" s="305">
        <f t="shared" si="190"/>
        <v>0</v>
      </c>
      <c r="AS105" s="550"/>
      <c r="AT105" s="555"/>
      <c r="AU105" s="313">
        <f t="shared" si="169"/>
        <v>0</v>
      </c>
      <c r="AV105" s="314">
        <f t="shared" si="263"/>
        <v>0</v>
      </c>
      <c r="AW105" s="314">
        <f t="shared" si="202"/>
        <v>0</v>
      </c>
      <c r="AX105" s="314">
        <f t="shared" si="203"/>
        <v>0</v>
      </c>
      <c r="AY105" s="314">
        <f t="shared" si="204"/>
        <v>0</v>
      </c>
      <c r="AZ105" s="314">
        <f t="shared" si="205"/>
        <v>0</v>
      </c>
      <c r="BA105" s="314">
        <f t="shared" si="264"/>
        <v>0</v>
      </c>
      <c r="BB105" s="550"/>
      <c r="BC105" s="557"/>
      <c r="BD105" s="301">
        <f t="shared" si="174"/>
        <v>17.25</v>
      </c>
      <c r="BE105" s="314">
        <v>13.34</v>
      </c>
      <c r="BF105" s="314">
        <f t="shared" si="292"/>
        <v>0</v>
      </c>
      <c r="BG105" s="314">
        <f t="shared" si="293"/>
        <v>0</v>
      </c>
      <c r="BH105" s="314">
        <f t="shared" si="294"/>
        <v>0</v>
      </c>
      <c r="BI105" s="314">
        <f t="shared" si="295"/>
        <v>0</v>
      </c>
      <c r="BJ105" s="314">
        <v>3.91</v>
      </c>
      <c r="BK105" s="590"/>
      <c r="BL105" s="543"/>
      <c r="BM105" s="543"/>
      <c r="BN105" s="543"/>
      <c r="BO105" s="543"/>
      <c r="BP105" s="543"/>
      <c r="BQ105" s="543"/>
      <c r="BR105" s="543"/>
      <c r="BS105" s="544"/>
    </row>
    <row r="106" spans="1:71" s="158" customFormat="1" ht="45" x14ac:dyDescent="0.3">
      <c r="A106" s="152"/>
      <c r="B106" s="514"/>
      <c r="C106" s="511"/>
      <c r="D106" s="517"/>
      <c r="E106" s="520"/>
      <c r="F106" s="523"/>
      <c r="G106" s="526"/>
      <c r="H106" s="529"/>
      <c r="I106" s="532"/>
      <c r="J106" s="560"/>
      <c r="K106" s="563"/>
      <c r="L106" s="410" t="s">
        <v>3511</v>
      </c>
      <c r="M106" s="410" t="s">
        <v>3667</v>
      </c>
      <c r="N106" s="272">
        <v>44378</v>
      </c>
      <c r="O106" s="272">
        <v>44560</v>
      </c>
      <c r="P106" s="272"/>
      <c r="Q106" s="272"/>
      <c r="R106" s="550"/>
      <c r="S106" s="566"/>
      <c r="T106" s="156">
        <f t="shared" si="213"/>
        <v>17.25</v>
      </c>
      <c r="U106" s="156">
        <f t="shared" si="214"/>
        <v>13.34</v>
      </c>
      <c r="V106" s="156">
        <f t="shared" si="215"/>
        <v>0</v>
      </c>
      <c r="W106" s="156">
        <f t="shared" si="216"/>
        <v>0</v>
      </c>
      <c r="X106" s="156">
        <f t="shared" si="217"/>
        <v>0</v>
      </c>
      <c r="Y106" s="156">
        <f t="shared" si="218"/>
        <v>0</v>
      </c>
      <c r="Z106" s="156">
        <f t="shared" si="219"/>
        <v>3.91</v>
      </c>
      <c r="AA106" s="550"/>
      <c r="AB106" s="569"/>
      <c r="AC106" s="337">
        <f t="shared" si="167"/>
        <v>0</v>
      </c>
      <c r="AD106" s="281"/>
      <c r="AE106" s="330"/>
      <c r="AF106" s="330"/>
      <c r="AG106" s="330"/>
      <c r="AH106" s="330"/>
      <c r="AI106" s="330"/>
      <c r="AJ106" s="550"/>
      <c r="AK106" s="553"/>
      <c r="AL106" s="301">
        <f t="shared" si="168"/>
        <v>0</v>
      </c>
      <c r="AM106" s="305">
        <f t="shared" si="185"/>
        <v>0</v>
      </c>
      <c r="AN106" s="305">
        <f t="shared" si="186"/>
        <v>0</v>
      </c>
      <c r="AO106" s="305">
        <f t="shared" si="187"/>
        <v>0</v>
      </c>
      <c r="AP106" s="305">
        <f t="shared" si="188"/>
        <v>0</v>
      </c>
      <c r="AQ106" s="305">
        <f t="shared" si="189"/>
        <v>0</v>
      </c>
      <c r="AR106" s="305">
        <f t="shared" si="190"/>
        <v>0</v>
      </c>
      <c r="AS106" s="550"/>
      <c r="AT106" s="555"/>
      <c r="AU106" s="313">
        <f t="shared" si="169"/>
        <v>0</v>
      </c>
      <c r="AV106" s="314">
        <f t="shared" si="263"/>
        <v>0</v>
      </c>
      <c r="AW106" s="314">
        <f t="shared" si="202"/>
        <v>0</v>
      </c>
      <c r="AX106" s="314">
        <f t="shared" si="203"/>
        <v>0</v>
      </c>
      <c r="AY106" s="314">
        <f t="shared" si="204"/>
        <v>0</v>
      </c>
      <c r="AZ106" s="314">
        <f t="shared" si="205"/>
        <v>0</v>
      </c>
      <c r="BA106" s="314">
        <f t="shared" si="264"/>
        <v>0</v>
      </c>
      <c r="BB106" s="550"/>
      <c r="BC106" s="557"/>
      <c r="BD106" s="301">
        <f t="shared" si="174"/>
        <v>17.25</v>
      </c>
      <c r="BE106" s="314">
        <v>13.34</v>
      </c>
      <c r="BF106" s="314">
        <f t="shared" si="292"/>
        <v>0</v>
      </c>
      <c r="BG106" s="314">
        <f t="shared" si="293"/>
        <v>0</v>
      </c>
      <c r="BH106" s="314">
        <f t="shared" si="294"/>
        <v>0</v>
      </c>
      <c r="BI106" s="314">
        <f t="shared" si="295"/>
        <v>0</v>
      </c>
      <c r="BJ106" s="314">
        <v>3.91</v>
      </c>
      <c r="BK106" s="590"/>
      <c r="BL106" s="543"/>
      <c r="BM106" s="543"/>
      <c r="BN106" s="543"/>
      <c r="BO106" s="543"/>
      <c r="BP106" s="543"/>
      <c r="BQ106" s="543"/>
      <c r="BR106" s="543"/>
      <c r="BS106" s="544"/>
    </row>
    <row r="107" spans="1:71" s="158" customFormat="1" ht="45.6" thickBot="1" x14ac:dyDescent="0.35">
      <c r="A107" s="152"/>
      <c r="B107" s="514"/>
      <c r="C107" s="511"/>
      <c r="D107" s="518"/>
      <c r="E107" s="521"/>
      <c r="F107" s="524"/>
      <c r="G107" s="527"/>
      <c r="H107" s="530"/>
      <c r="I107" s="533"/>
      <c r="J107" s="561"/>
      <c r="K107" s="564"/>
      <c r="L107" s="410" t="s">
        <v>3512</v>
      </c>
      <c r="M107" s="411" t="s">
        <v>3668</v>
      </c>
      <c r="N107" s="273">
        <v>44378</v>
      </c>
      <c r="O107" s="273">
        <v>44560</v>
      </c>
      <c r="P107" s="273"/>
      <c r="Q107" s="273"/>
      <c r="R107" s="551"/>
      <c r="S107" s="567"/>
      <c r="T107" s="156">
        <f t="shared" si="213"/>
        <v>17.25</v>
      </c>
      <c r="U107" s="156">
        <f t="shared" si="214"/>
        <v>13.34</v>
      </c>
      <c r="V107" s="156">
        <f t="shared" si="215"/>
        <v>0</v>
      </c>
      <c r="W107" s="156">
        <f t="shared" si="216"/>
        <v>0</v>
      </c>
      <c r="X107" s="156">
        <f t="shared" si="217"/>
        <v>0</v>
      </c>
      <c r="Y107" s="156">
        <f t="shared" si="218"/>
        <v>0</v>
      </c>
      <c r="Z107" s="156">
        <f t="shared" si="219"/>
        <v>3.91</v>
      </c>
      <c r="AA107" s="551"/>
      <c r="AB107" s="570"/>
      <c r="AC107" s="338">
        <f t="shared" si="167"/>
        <v>0</v>
      </c>
      <c r="AD107" s="282"/>
      <c r="AE107" s="331"/>
      <c r="AF107" s="331"/>
      <c r="AG107" s="331"/>
      <c r="AH107" s="331"/>
      <c r="AI107" s="331"/>
      <c r="AJ107" s="551"/>
      <c r="AK107" s="554"/>
      <c r="AL107" s="302">
        <f t="shared" si="168"/>
        <v>0</v>
      </c>
      <c r="AM107" s="363">
        <f t="shared" si="185"/>
        <v>0</v>
      </c>
      <c r="AN107" s="363">
        <f t="shared" si="186"/>
        <v>0</v>
      </c>
      <c r="AO107" s="363">
        <f t="shared" si="187"/>
        <v>0</v>
      </c>
      <c r="AP107" s="363">
        <f t="shared" si="188"/>
        <v>0</v>
      </c>
      <c r="AQ107" s="363">
        <f t="shared" si="189"/>
        <v>0</v>
      </c>
      <c r="AR107" s="363">
        <f t="shared" si="190"/>
        <v>0</v>
      </c>
      <c r="AS107" s="551"/>
      <c r="AT107" s="556"/>
      <c r="AU107" s="302">
        <f t="shared" si="169"/>
        <v>0</v>
      </c>
      <c r="AV107" s="321">
        <f t="shared" si="263"/>
        <v>0</v>
      </c>
      <c r="AW107" s="321">
        <f t="shared" si="202"/>
        <v>0</v>
      </c>
      <c r="AX107" s="321">
        <f t="shared" si="203"/>
        <v>0</v>
      </c>
      <c r="AY107" s="321">
        <f t="shared" si="204"/>
        <v>0</v>
      </c>
      <c r="AZ107" s="321">
        <f t="shared" si="205"/>
        <v>0</v>
      </c>
      <c r="BA107" s="321">
        <f t="shared" si="264"/>
        <v>0</v>
      </c>
      <c r="BB107" s="551"/>
      <c r="BC107" s="558"/>
      <c r="BD107" s="302">
        <f t="shared" si="174"/>
        <v>17.25</v>
      </c>
      <c r="BE107" s="365">
        <v>13.34</v>
      </c>
      <c r="BF107" s="365">
        <f t="shared" si="292"/>
        <v>0</v>
      </c>
      <c r="BG107" s="353">
        <f t="shared" si="293"/>
        <v>0</v>
      </c>
      <c r="BH107" s="353">
        <f t="shared" si="294"/>
        <v>0</v>
      </c>
      <c r="BI107" s="353">
        <f t="shared" si="295"/>
        <v>0</v>
      </c>
      <c r="BJ107" s="353">
        <v>3.91</v>
      </c>
      <c r="BK107" s="574"/>
      <c r="BL107" s="547"/>
      <c r="BM107" s="547"/>
      <c r="BN107" s="547"/>
      <c r="BO107" s="547"/>
      <c r="BP107" s="547"/>
      <c r="BQ107" s="547"/>
      <c r="BR107" s="547"/>
      <c r="BS107" s="548"/>
    </row>
    <row r="108" spans="1:71" s="158" customFormat="1" ht="60.6" thickTop="1" x14ac:dyDescent="0.3">
      <c r="A108" s="152"/>
      <c r="B108" s="514"/>
      <c r="C108" s="511"/>
      <c r="D108" s="516">
        <v>191</v>
      </c>
      <c r="E108" s="519" t="str">
        <f>+Metas!K218</f>
        <v>Contenidos culturales que generen impacto en el sector cultura de Norte de Santander publicados. (3 por año)</v>
      </c>
      <c r="F108" s="522">
        <v>3</v>
      </c>
      <c r="G108" s="525">
        <f>SUM(H108:K108)</f>
        <v>3</v>
      </c>
      <c r="H108" s="528"/>
      <c r="I108" s="531"/>
      <c r="J108" s="559">
        <v>1</v>
      </c>
      <c r="K108" s="562">
        <v>2</v>
      </c>
      <c r="L108" s="409" t="s">
        <v>3493</v>
      </c>
      <c r="M108" s="409" t="s">
        <v>3636</v>
      </c>
      <c r="N108" s="272">
        <v>44378</v>
      </c>
      <c r="O108" s="272">
        <v>44560</v>
      </c>
      <c r="P108" s="272"/>
      <c r="Q108" s="272"/>
      <c r="R108" s="549">
        <f t="shared" ref="R108" si="296">+$D108</f>
        <v>191</v>
      </c>
      <c r="S108" s="565">
        <f t="shared" ref="S108" si="297">+F108</f>
        <v>3</v>
      </c>
      <c r="T108" s="156">
        <f t="shared" si="213"/>
        <v>17.239999999999998</v>
      </c>
      <c r="U108" s="156">
        <f t="shared" si="214"/>
        <v>13.34</v>
      </c>
      <c r="V108" s="156">
        <f t="shared" si="215"/>
        <v>0</v>
      </c>
      <c r="W108" s="156">
        <f t="shared" si="216"/>
        <v>0</v>
      </c>
      <c r="X108" s="156">
        <f t="shared" si="217"/>
        <v>0</v>
      </c>
      <c r="Y108" s="156">
        <f t="shared" si="218"/>
        <v>0</v>
      </c>
      <c r="Z108" s="156">
        <f t="shared" si="219"/>
        <v>3.9</v>
      </c>
      <c r="AA108" s="549">
        <f t="shared" ref="AA108" si="298">+$D108</f>
        <v>191</v>
      </c>
      <c r="AB108" s="568">
        <f t="shared" si="275"/>
        <v>0</v>
      </c>
      <c r="AC108" s="336">
        <f t="shared" si="167"/>
        <v>0</v>
      </c>
      <c r="AD108" s="280"/>
      <c r="AE108" s="329"/>
      <c r="AF108" s="329"/>
      <c r="AG108" s="329"/>
      <c r="AH108" s="329"/>
      <c r="AI108" s="329"/>
      <c r="AJ108" s="549">
        <f t="shared" ref="AJ108" si="299">+$D108</f>
        <v>191</v>
      </c>
      <c r="AK108" s="552">
        <f t="shared" si="277"/>
        <v>0</v>
      </c>
      <c r="AL108" s="300">
        <f t="shared" si="168"/>
        <v>0</v>
      </c>
      <c r="AM108" s="364">
        <f t="shared" si="185"/>
        <v>0</v>
      </c>
      <c r="AN108" s="364">
        <f t="shared" si="186"/>
        <v>0</v>
      </c>
      <c r="AO108" s="364">
        <f t="shared" si="187"/>
        <v>0</v>
      </c>
      <c r="AP108" s="364">
        <f t="shared" si="188"/>
        <v>0</v>
      </c>
      <c r="AQ108" s="364">
        <f t="shared" si="189"/>
        <v>0</v>
      </c>
      <c r="AR108" s="364">
        <f t="shared" si="190"/>
        <v>0</v>
      </c>
      <c r="AS108" s="550">
        <f t="shared" ref="AS108" si="300">+$D108</f>
        <v>191</v>
      </c>
      <c r="AT108" s="555">
        <f t="shared" si="279"/>
        <v>1</v>
      </c>
      <c r="AU108" s="357">
        <f t="shared" si="169"/>
        <v>8.6199999999999992</v>
      </c>
      <c r="AV108" s="353">
        <v>6.67</v>
      </c>
      <c r="AW108" s="353">
        <f t="shared" si="202"/>
        <v>0</v>
      </c>
      <c r="AX108" s="353">
        <f t="shared" si="203"/>
        <v>0</v>
      </c>
      <c r="AY108" s="353">
        <f t="shared" si="204"/>
        <v>0</v>
      </c>
      <c r="AZ108" s="353">
        <f t="shared" si="205"/>
        <v>0</v>
      </c>
      <c r="BA108" s="353">
        <v>1.95</v>
      </c>
      <c r="BB108" s="550">
        <f t="shared" ref="BB108" si="301">+$D108</f>
        <v>191</v>
      </c>
      <c r="BC108" s="557">
        <f t="shared" si="281"/>
        <v>2</v>
      </c>
      <c r="BD108" s="357">
        <f t="shared" si="174"/>
        <v>8.6199999999999992</v>
      </c>
      <c r="BE108" s="355">
        <f t="shared" si="175"/>
        <v>6.67</v>
      </c>
      <c r="BF108" s="355">
        <f t="shared" si="176"/>
        <v>0</v>
      </c>
      <c r="BG108" s="352">
        <f t="shared" si="177"/>
        <v>0</v>
      </c>
      <c r="BH108" s="352">
        <f t="shared" si="178"/>
        <v>0</v>
      </c>
      <c r="BI108" s="352">
        <f t="shared" si="179"/>
        <v>0</v>
      </c>
      <c r="BJ108" s="352">
        <f t="shared" si="180"/>
        <v>1.95</v>
      </c>
      <c r="BK108" s="571"/>
      <c r="BL108" s="572"/>
      <c r="BM108" s="572"/>
      <c r="BN108" s="572"/>
      <c r="BO108" s="572"/>
      <c r="BP108" s="572"/>
      <c r="BQ108" s="572"/>
      <c r="BR108" s="572"/>
      <c r="BS108" s="573"/>
    </row>
    <row r="109" spans="1:71" s="158" customFormat="1" ht="42" customHeight="1" x14ac:dyDescent="0.3">
      <c r="A109" s="152"/>
      <c r="B109" s="514"/>
      <c r="C109" s="511"/>
      <c r="D109" s="517"/>
      <c r="E109" s="520"/>
      <c r="F109" s="523"/>
      <c r="G109" s="526"/>
      <c r="H109" s="529"/>
      <c r="I109" s="532"/>
      <c r="J109" s="560"/>
      <c r="K109" s="563"/>
      <c r="L109" s="410" t="s">
        <v>3514</v>
      </c>
      <c r="M109" s="410" t="s">
        <v>3670</v>
      </c>
      <c r="N109" s="150">
        <v>44378</v>
      </c>
      <c r="O109" s="150">
        <v>44560</v>
      </c>
      <c r="P109" s="150"/>
      <c r="Q109" s="150"/>
      <c r="R109" s="550"/>
      <c r="S109" s="566"/>
      <c r="T109" s="156">
        <f t="shared" si="213"/>
        <v>17.239999999999998</v>
      </c>
      <c r="U109" s="156">
        <f t="shared" si="214"/>
        <v>13.34</v>
      </c>
      <c r="V109" s="156">
        <f t="shared" si="215"/>
        <v>0</v>
      </c>
      <c r="W109" s="156">
        <f t="shared" si="216"/>
        <v>0</v>
      </c>
      <c r="X109" s="156">
        <f t="shared" si="217"/>
        <v>0</v>
      </c>
      <c r="Y109" s="156">
        <f t="shared" si="218"/>
        <v>0</v>
      </c>
      <c r="Z109" s="156">
        <f t="shared" si="219"/>
        <v>3.9</v>
      </c>
      <c r="AA109" s="550"/>
      <c r="AB109" s="569"/>
      <c r="AC109" s="337">
        <f t="shared" si="167"/>
        <v>0</v>
      </c>
      <c r="AD109" s="281"/>
      <c r="AE109" s="330"/>
      <c r="AF109" s="330"/>
      <c r="AG109" s="330"/>
      <c r="AH109" s="330"/>
      <c r="AI109" s="330"/>
      <c r="AJ109" s="550"/>
      <c r="AK109" s="553"/>
      <c r="AL109" s="301">
        <f t="shared" si="168"/>
        <v>0</v>
      </c>
      <c r="AM109" s="305">
        <f t="shared" si="185"/>
        <v>0</v>
      </c>
      <c r="AN109" s="305">
        <f t="shared" si="186"/>
        <v>0</v>
      </c>
      <c r="AO109" s="305">
        <f t="shared" si="187"/>
        <v>0</v>
      </c>
      <c r="AP109" s="305">
        <f t="shared" si="188"/>
        <v>0</v>
      </c>
      <c r="AQ109" s="305">
        <f t="shared" si="189"/>
        <v>0</v>
      </c>
      <c r="AR109" s="305">
        <f t="shared" si="190"/>
        <v>0</v>
      </c>
      <c r="AS109" s="550"/>
      <c r="AT109" s="555"/>
      <c r="AU109" s="313">
        <f t="shared" si="169"/>
        <v>8.6199999999999992</v>
      </c>
      <c r="AV109" s="314">
        <v>6.67</v>
      </c>
      <c r="AW109" s="314">
        <f t="shared" si="202"/>
        <v>0</v>
      </c>
      <c r="AX109" s="314">
        <f t="shared" si="203"/>
        <v>0</v>
      </c>
      <c r="AY109" s="314">
        <f t="shared" si="204"/>
        <v>0</v>
      </c>
      <c r="AZ109" s="314">
        <f t="shared" si="205"/>
        <v>0</v>
      </c>
      <c r="BA109" s="314">
        <v>1.95</v>
      </c>
      <c r="BB109" s="550"/>
      <c r="BC109" s="557"/>
      <c r="BD109" s="301">
        <f t="shared" si="174"/>
        <v>8.6199999999999992</v>
      </c>
      <c r="BE109" s="314">
        <f t="shared" si="175"/>
        <v>6.67</v>
      </c>
      <c r="BF109" s="314">
        <f t="shared" si="176"/>
        <v>0</v>
      </c>
      <c r="BG109" s="314">
        <f t="shared" si="177"/>
        <v>0</v>
      </c>
      <c r="BH109" s="314">
        <f t="shared" si="178"/>
        <v>0</v>
      </c>
      <c r="BI109" s="314">
        <f t="shared" si="179"/>
        <v>0</v>
      </c>
      <c r="BJ109" s="314">
        <f t="shared" si="180"/>
        <v>1.95</v>
      </c>
      <c r="BK109" s="590"/>
      <c r="BL109" s="543"/>
      <c r="BM109" s="543"/>
      <c r="BN109" s="543"/>
      <c r="BO109" s="543"/>
      <c r="BP109" s="543"/>
      <c r="BQ109" s="543"/>
      <c r="BR109" s="543"/>
      <c r="BS109" s="544"/>
    </row>
    <row r="110" spans="1:71" s="158" customFormat="1" ht="32.25" customHeight="1" x14ac:dyDescent="0.3">
      <c r="A110" s="152"/>
      <c r="B110" s="514"/>
      <c r="C110" s="511"/>
      <c r="D110" s="517"/>
      <c r="E110" s="520"/>
      <c r="F110" s="523"/>
      <c r="G110" s="526"/>
      <c r="H110" s="529"/>
      <c r="I110" s="532"/>
      <c r="J110" s="560"/>
      <c r="K110" s="563"/>
      <c r="L110" s="410" t="s">
        <v>3671</v>
      </c>
      <c r="M110" s="410" t="s">
        <v>3672</v>
      </c>
      <c r="N110" s="272">
        <v>44378</v>
      </c>
      <c r="O110" s="272">
        <v>44560</v>
      </c>
      <c r="P110" s="272"/>
      <c r="Q110" s="272"/>
      <c r="R110" s="550"/>
      <c r="S110" s="566"/>
      <c r="T110" s="156">
        <f t="shared" si="213"/>
        <v>17.239999999999998</v>
      </c>
      <c r="U110" s="156">
        <f t="shared" si="214"/>
        <v>13.34</v>
      </c>
      <c r="V110" s="156">
        <f t="shared" si="215"/>
        <v>0</v>
      </c>
      <c r="W110" s="156">
        <f t="shared" si="216"/>
        <v>0</v>
      </c>
      <c r="X110" s="156">
        <f t="shared" si="217"/>
        <v>0</v>
      </c>
      <c r="Y110" s="156">
        <f t="shared" si="218"/>
        <v>0</v>
      </c>
      <c r="Z110" s="156">
        <f t="shared" si="219"/>
        <v>3.9</v>
      </c>
      <c r="AA110" s="550"/>
      <c r="AB110" s="569"/>
      <c r="AC110" s="337">
        <f t="shared" si="167"/>
        <v>0</v>
      </c>
      <c r="AD110" s="281"/>
      <c r="AE110" s="330"/>
      <c r="AF110" s="330"/>
      <c r="AG110" s="330"/>
      <c r="AH110" s="330"/>
      <c r="AI110" s="330"/>
      <c r="AJ110" s="550"/>
      <c r="AK110" s="553"/>
      <c r="AL110" s="301">
        <f t="shared" si="168"/>
        <v>0</v>
      </c>
      <c r="AM110" s="305">
        <f t="shared" si="185"/>
        <v>0</v>
      </c>
      <c r="AN110" s="305">
        <f t="shared" si="186"/>
        <v>0</v>
      </c>
      <c r="AO110" s="305">
        <f t="shared" si="187"/>
        <v>0</v>
      </c>
      <c r="AP110" s="305">
        <f t="shared" si="188"/>
        <v>0</v>
      </c>
      <c r="AQ110" s="305">
        <f t="shared" si="189"/>
        <v>0</v>
      </c>
      <c r="AR110" s="305">
        <f t="shared" si="190"/>
        <v>0</v>
      </c>
      <c r="AS110" s="550"/>
      <c r="AT110" s="555"/>
      <c r="AU110" s="313">
        <f t="shared" si="169"/>
        <v>8.6199999999999992</v>
      </c>
      <c r="AV110" s="314">
        <v>6.67</v>
      </c>
      <c r="AW110" s="314">
        <f t="shared" si="202"/>
        <v>0</v>
      </c>
      <c r="AX110" s="314">
        <f t="shared" si="203"/>
        <v>0</v>
      </c>
      <c r="AY110" s="314">
        <f t="shared" si="204"/>
        <v>0</v>
      </c>
      <c r="AZ110" s="314">
        <f t="shared" si="205"/>
        <v>0</v>
      </c>
      <c r="BA110" s="314">
        <v>1.95</v>
      </c>
      <c r="BB110" s="550"/>
      <c r="BC110" s="557"/>
      <c r="BD110" s="301">
        <f t="shared" si="174"/>
        <v>8.6199999999999992</v>
      </c>
      <c r="BE110" s="314">
        <f t="shared" si="175"/>
        <v>6.67</v>
      </c>
      <c r="BF110" s="314">
        <f t="shared" si="176"/>
        <v>0</v>
      </c>
      <c r="BG110" s="314">
        <f t="shared" si="177"/>
        <v>0</v>
      </c>
      <c r="BH110" s="314">
        <f t="shared" si="178"/>
        <v>0</v>
      </c>
      <c r="BI110" s="314">
        <f t="shared" si="179"/>
        <v>0</v>
      </c>
      <c r="BJ110" s="314">
        <f t="shared" si="180"/>
        <v>1.95</v>
      </c>
      <c r="BK110" s="590"/>
      <c r="BL110" s="543"/>
      <c r="BM110" s="543"/>
      <c r="BN110" s="543"/>
      <c r="BO110" s="543"/>
      <c r="BP110" s="543"/>
      <c r="BQ110" s="543"/>
      <c r="BR110" s="543"/>
      <c r="BS110" s="544"/>
    </row>
    <row r="111" spans="1:71" s="158" customFormat="1" ht="32.25" customHeight="1" thickBot="1" x14ac:dyDescent="0.35">
      <c r="A111" s="152"/>
      <c r="B111" s="514"/>
      <c r="C111" s="512"/>
      <c r="D111" s="518"/>
      <c r="E111" s="521"/>
      <c r="F111" s="524"/>
      <c r="G111" s="527"/>
      <c r="H111" s="530"/>
      <c r="I111" s="533"/>
      <c r="J111" s="561"/>
      <c r="K111" s="564"/>
      <c r="L111" s="411" t="s">
        <v>3669</v>
      </c>
      <c r="M111" s="411" t="s">
        <v>3673</v>
      </c>
      <c r="N111" s="273">
        <v>44378</v>
      </c>
      <c r="O111" s="273">
        <v>44560</v>
      </c>
      <c r="P111" s="273"/>
      <c r="Q111" s="273"/>
      <c r="R111" s="551"/>
      <c r="S111" s="567"/>
      <c r="T111" s="156">
        <f t="shared" si="213"/>
        <v>17.239999999999998</v>
      </c>
      <c r="U111" s="156">
        <f t="shared" si="214"/>
        <v>13.34</v>
      </c>
      <c r="V111" s="156">
        <f t="shared" si="215"/>
        <v>0</v>
      </c>
      <c r="W111" s="156">
        <f t="shared" si="216"/>
        <v>0</v>
      </c>
      <c r="X111" s="156">
        <f t="shared" si="217"/>
        <v>0</v>
      </c>
      <c r="Y111" s="156">
        <f t="shared" si="218"/>
        <v>0</v>
      </c>
      <c r="Z111" s="156">
        <f t="shared" si="219"/>
        <v>3.9</v>
      </c>
      <c r="AA111" s="551"/>
      <c r="AB111" s="570"/>
      <c r="AC111" s="338">
        <f t="shared" si="167"/>
        <v>0</v>
      </c>
      <c r="AD111" s="282"/>
      <c r="AE111" s="331"/>
      <c r="AF111" s="331"/>
      <c r="AG111" s="331"/>
      <c r="AH111" s="331"/>
      <c r="AI111" s="331"/>
      <c r="AJ111" s="551"/>
      <c r="AK111" s="554"/>
      <c r="AL111" s="302">
        <f t="shared" si="168"/>
        <v>0</v>
      </c>
      <c r="AM111" s="363">
        <f t="shared" si="185"/>
        <v>0</v>
      </c>
      <c r="AN111" s="363">
        <f t="shared" si="186"/>
        <v>0</v>
      </c>
      <c r="AO111" s="363">
        <f t="shared" si="187"/>
        <v>0</v>
      </c>
      <c r="AP111" s="363">
        <f t="shared" si="188"/>
        <v>0</v>
      </c>
      <c r="AQ111" s="363">
        <f t="shared" si="189"/>
        <v>0</v>
      </c>
      <c r="AR111" s="363">
        <f t="shared" si="190"/>
        <v>0</v>
      </c>
      <c r="AS111" s="551"/>
      <c r="AT111" s="556"/>
      <c r="AU111" s="302">
        <f t="shared" si="169"/>
        <v>8.6199999999999992</v>
      </c>
      <c r="AV111" s="321">
        <v>6.67</v>
      </c>
      <c r="AW111" s="321">
        <f t="shared" si="202"/>
        <v>0</v>
      </c>
      <c r="AX111" s="321">
        <f t="shared" si="203"/>
        <v>0</v>
      </c>
      <c r="AY111" s="321">
        <f t="shared" si="204"/>
        <v>0</v>
      </c>
      <c r="AZ111" s="321">
        <f t="shared" si="205"/>
        <v>0</v>
      </c>
      <c r="BA111" s="321">
        <v>1.95</v>
      </c>
      <c r="BB111" s="551"/>
      <c r="BC111" s="558"/>
      <c r="BD111" s="302">
        <f t="shared" si="174"/>
        <v>8.6199999999999992</v>
      </c>
      <c r="BE111" s="353">
        <f t="shared" si="175"/>
        <v>6.67</v>
      </c>
      <c r="BF111" s="353">
        <f t="shared" si="176"/>
        <v>0</v>
      </c>
      <c r="BG111" s="353">
        <f t="shared" si="177"/>
        <v>0</v>
      </c>
      <c r="BH111" s="353">
        <f t="shared" si="178"/>
        <v>0</v>
      </c>
      <c r="BI111" s="353">
        <f t="shared" si="179"/>
        <v>0</v>
      </c>
      <c r="BJ111" s="353">
        <f t="shared" si="180"/>
        <v>1.95</v>
      </c>
      <c r="BK111" s="574"/>
      <c r="BL111" s="547"/>
      <c r="BM111" s="547"/>
      <c r="BN111" s="547"/>
      <c r="BO111" s="547"/>
      <c r="BP111" s="547"/>
      <c r="BQ111" s="547"/>
      <c r="BR111" s="547"/>
      <c r="BS111" s="548"/>
    </row>
    <row r="112" spans="1:71" s="158" customFormat="1" ht="67.5" customHeight="1" thickTop="1" x14ac:dyDescent="0.3">
      <c r="A112" s="152"/>
      <c r="B112" s="514"/>
      <c r="C112" s="510" t="s">
        <v>381</v>
      </c>
      <c r="D112" s="516">
        <v>192</v>
      </c>
      <c r="E112" s="519" t="str">
        <f>+Metas!K219</f>
        <v>Revistas editadas, con información cultural realizadas (1 por año)</v>
      </c>
      <c r="F112" s="522">
        <v>1</v>
      </c>
      <c r="G112" s="525">
        <f>SUM(H112:K112)</f>
        <v>1</v>
      </c>
      <c r="H112" s="528"/>
      <c r="I112" s="531"/>
      <c r="J112" s="559"/>
      <c r="K112" s="562">
        <v>1</v>
      </c>
      <c r="L112" s="409" t="s">
        <v>3493</v>
      </c>
      <c r="M112" s="409" t="s">
        <v>3636</v>
      </c>
      <c r="N112" s="272">
        <v>44378</v>
      </c>
      <c r="O112" s="272">
        <v>44560</v>
      </c>
      <c r="P112" s="272"/>
      <c r="Q112" s="272"/>
      <c r="R112" s="549">
        <f t="shared" ref="R112" si="302">+$D112</f>
        <v>192</v>
      </c>
      <c r="S112" s="565">
        <f t="shared" ref="S112" si="303">+F112</f>
        <v>1</v>
      </c>
      <c r="T112" s="156">
        <f t="shared" si="213"/>
        <v>17.25</v>
      </c>
      <c r="U112" s="156">
        <f t="shared" si="214"/>
        <v>13.34</v>
      </c>
      <c r="V112" s="156">
        <f t="shared" si="215"/>
        <v>0</v>
      </c>
      <c r="W112" s="156">
        <f t="shared" si="216"/>
        <v>0</v>
      </c>
      <c r="X112" s="156">
        <f t="shared" si="217"/>
        <v>0</v>
      </c>
      <c r="Y112" s="156">
        <f t="shared" si="218"/>
        <v>0</v>
      </c>
      <c r="Z112" s="156">
        <f t="shared" si="219"/>
        <v>3.91</v>
      </c>
      <c r="AA112" s="549">
        <f t="shared" ref="AA112" si="304">+$D112</f>
        <v>192</v>
      </c>
      <c r="AB112" s="568">
        <f t="shared" si="275"/>
        <v>0</v>
      </c>
      <c r="AC112" s="336">
        <f t="shared" si="167"/>
        <v>0</v>
      </c>
      <c r="AD112" s="280"/>
      <c r="AE112" s="329"/>
      <c r="AF112" s="329"/>
      <c r="AG112" s="329"/>
      <c r="AH112" s="329"/>
      <c r="AI112" s="329"/>
      <c r="AJ112" s="549">
        <f t="shared" ref="AJ112" si="305">+$D112</f>
        <v>192</v>
      </c>
      <c r="AK112" s="552">
        <f t="shared" si="277"/>
        <v>0</v>
      </c>
      <c r="AL112" s="300">
        <f t="shared" si="168"/>
        <v>0</v>
      </c>
      <c r="AM112" s="364">
        <f t="shared" si="185"/>
        <v>0</v>
      </c>
      <c r="AN112" s="364">
        <f t="shared" si="186"/>
        <v>0</v>
      </c>
      <c r="AO112" s="364">
        <f t="shared" si="187"/>
        <v>0</v>
      </c>
      <c r="AP112" s="364">
        <f t="shared" si="188"/>
        <v>0</v>
      </c>
      <c r="AQ112" s="364">
        <f t="shared" si="189"/>
        <v>0</v>
      </c>
      <c r="AR112" s="364">
        <f t="shared" si="190"/>
        <v>0</v>
      </c>
      <c r="AS112" s="550">
        <f t="shared" ref="AS112" si="306">+$D112</f>
        <v>192</v>
      </c>
      <c r="AT112" s="555">
        <f t="shared" si="279"/>
        <v>0</v>
      </c>
      <c r="AU112" s="357">
        <f t="shared" si="169"/>
        <v>0</v>
      </c>
      <c r="AV112" s="353">
        <f t="shared" si="263"/>
        <v>0</v>
      </c>
      <c r="AW112" s="353">
        <f t="shared" si="202"/>
        <v>0</v>
      </c>
      <c r="AX112" s="353">
        <f t="shared" si="203"/>
        <v>0</v>
      </c>
      <c r="AY112" s="353">
        <f t="shared" si="204"/>
        <v>0</v>
      </c>
      <c r="AZ112" s="353">
        <f t="shared" si="205"/>
        <v>0</v>
      </c>
      <c r="BA112" s="353">
        <f t="shared" si="264"/>
        <v>0</v>
      </c>
      <c r="BB112" s="549">
        <f t="shared" ref="BB112" si="307">+$D112</f>
        <v>192</v>
      </c>
      <c r="BC112" s="588">
        <f t="shared" si="281"/>
        <v>1</v>
      </c>
      <c r="BD112" s="300">
        <f t="shared" si="174"/>
        <v>17.25</v>
      </c>
      <c r="BE112" s="352">
        <v>13.34</v>
      </c>
      <c r="BF112" s="352">
        <f t="shared" ref="BF112:BF115" si="308">AW112</f>
        <v>0</v>
      </c>
      <c r="BG112" s="352">
        <f t="shared" ref="BG112:BG115" si="309">AX112</f>
        <v>0</v>
      </c>
      <c r="BH112" s="352">
        <f t="shared" ref="BH112:BH115" si="310">AY112</f>
        <v>0</v>
      </c>
      <c r="BI112" s="352">
        <f t="shared" ref="BI112:BI115" si="311">AZ112</f>
        <v>0</v>
      </c>
      <c r="BJ112" s="352">
        <v>3.91</v>
      </c>
      <c r="BK112" s="571"/>
      <c r="BL112" s="572"/>
      <c r="BM112" s="572"/>
      <c r="BN112" s="572"/>
      <c r="BO112" s="572"/>
      <c r="BP112" s="572"/>
      <c r="BQ112" s="572"/>
      <c r="BR112" s="572"/>
      <c r="BS112" s="573"/>
    </row>
    <row r="113" spans="1:71" s="158" customFormat="1" ht="34.5" customHeight="1" x14ac:dyDescent="0.3">
      <c r="A113" s="152"/>
      <c r="B113" s="514"/>
      <c r="C113" s="511"/>
      <c r="D113" s="517"/>
      <c r="E113" s="520"/>
      <c r="F113" s="523"/>
      <c r="G113" s="526"/>
      <c r="H113" s="529"/>
      <c r="I113" s="532"/>
      <c r="J113" s="560"/>
      <c r="K113" s="563"/>
      <c r="L113" s="410" t="s">
        <v>3515</v>
      </c>
      <c r="M113" s="410" t="s">
        <v>3674</v>
      </c>
      <c r="N113" s="150">
        <v>44378</v>
      </c>
      <c r="O113" s="150">
        <v>44560</v>
      </c>
      <c r="P113" s="150"/>
      <c r="Q113" s="150"/>
      <c r="R113" s="550"/>
      <c r="S113" s="566"/>
      <c r="T113" s="156">
        <f t="shared" si="213"/>
        <v>17.25</v>
      </c>
      <c r="U113" s="156">
        <f t="shared" si="214"/>
        <v>13.34</v>
      </c>
      <c r="V113" s="156">
        <f t="shared" si="215"/>
        <v>0</v>
      </c>
      <c r="W113" s="156">
        <f t="shared" si="216"/>
        <v>0</v>
      </c>
      <c r="X113" s="156">
        <f t="shared" si="217"/>
        <v>0</v>
      </c>
      <c r="Y113" s="156">
        <f t="shared" si="218"/>
        <v>0</v>
      </c>
      <c r="Z113" s="156">
        <f t="shared" si="219"/>
        <v>3.91</v>
      </c>
      <c r="AA113" s="550"/>
      <c r="AB113" s="569"/>
      <c r="AC113" s="337">
        <f t="shared" si="167"/>
        <v>0</v>
      </c>
      <c r="AD113" s="281"/>
      <c r="AE113" s="330"/>
      <c r="AF113" s="330"/>
      <c r="AG113" s="330"/>
      <c r="AH113" s="330"/>
      <c r="AI113" s="330"/>
      <c r="AJ113" s="550"/>
      <c r="AK113" s="553"/>
      <c r="AL113" s="301">
        <f t="shared" si="168"/>
        <v>0</v>
      </c>
      <c r="AM113" s="305">
        <f t="shared" si="185"/>
        <v>0</v>
      </c>
      <c r="AN113" s="305">
        <f t="shared" si="186"/>
        <v>0</v>
      </c>
      <c r="AO113" s="305">
        <f t="shared" si="187"/>
        <v>0</v>
      </c>
      <c r="AP113" s="305">
        <f t="shared" si="188"/>
        <v>0</v>
      </c>
      <c r="AQ113" s="305">
        <f t="shared" si="189"/>
        <v>0</v>
      </c>
      <c r="AR113" s="305">
        <f t="shared" si="190"/>
        <v>0</v>
      </c>
      <c r="AS113" s="550"/>
      <c r="AT113" s="555"/>
      <c r="AU113" s="313">
        <f t="shared" si="169"/>
        <v>0</v>
      </c>
      <c r="AV113" s="314">
        <f t="shared" si="263"/>
        <v>0</v>
      </c>
      <c r="AW113" s="314">
        <f t="shared" si="202"/>
        <v>0</v>
      </c>
      <c r="AX113" s="314">
        <f t="shared" si="203"/>
        <v>0</v>
      </c>
      <c r="AY113" s="314">
        <f t="shared" si="204"/>
        <v>0</v>
      </c>
      <c r="AZ113" s="314">
        <f t="shared" si="205"/>
        <v>0</v>
      </c>
      <c r="BA113" s="314">
        <f t="shared" si="264"/>
        <v>0</v>
      </c>
      <c r="BB113" s="550"/>
      <c r="BC113" s="557"/>
      <c r="BD113" s="301">
        <f t="shared" si="174"/>
        <v>17.25</v>
      </c>
      <c r="BE113" s="314">
        <v>13.34</v>
      </c>
      <c r="BF113" s="314">
        <f t="shared" si="308"/>
        <v>0</v>
      </c>
      <c r="BG113" s="314">
        <f t="shared" si="309"/>
        <v>0</v>
      </c>
      <c r="BH113" s="314">
        <f t="shared" si="310"/>
        <v>0</v>
      </c>
      <c r="BI113" s="314">
        <f t="shared" si="311"/>
        <v>0</v>
      </c>
      <c r="BJ113" s="314">
        <v>3.91</v>
      </c>
      <c r="BK113" s="590"/>
      <c r="BL113" s="543"/>
      <c r="BM113" s="543"/>
      <c r="BN113" s="543"/>
      <c r="BO113" s="543"/>
      <c r="BP113" s="543"/>
      <c r="BQ113" s="543"/>
      <c r="BR113" s="543"/>
      <c r="BS113" s="544"/>
    </row>
    <row r="114" spans="1:71" s="158" customFormat="1" ht="34.5" customHeight="1" x14ac:dyDescent="0.3">
      <c r="A114" s="152"/>
      <c r="B114" s="514"/>
      <c r="C114" s="511"/>
      <c r="D114" s="517"/>
      <c r="E114" s="520"/>
      <c r="F114" s="523"/>
      <c r="G114" s="526"/>
      <c r="H114" s="529"/>
      <c r="I114" s="532"/>
      <c r="J114" s="560"/>
      <c r="K114" s="563"/>
      <c r="L114" s="410" t="s">
        <v>3675</v>
      </c>
      <c r="M114" s="410" t="s">
        <v>3676</v>
      </c>
      <c r="N114" s="272">
        <v>44378</v>
      </c>
      <c r="O114" s="272">
        <v>44560</v>
      </c>
      <c r="P114" s="272"/>
      <c r="Q114" s="272"/>
      <c r="R114" s="550"/>
      <c r="S114" s="566"/>
      <c r="T114" s="156">
        <f t="shared" si="213"/>
        <v>17.25</v>
      </c>
      <c r="U114" s="156">
        <f t="shared" si="214"/>
        <v>13.34</v>
      </c>
      <c r="V114" s="156">
        <f t="shared" si="215"/>
        <v>0</v>
      </c>
      <c r="W114" s="156">
        <f t="shared" si="216"/>
        <v>0</v>
      </c>
      <c r="X114" s="156">
        <f t="shared" si="217"/>
        <v>0</v>
      </c>
      <c r="Y114" s="156">
        <f t="shared" si="218"/>
        <v>0</v>
      </c>
      <c r="Z114" s="156">
        <f t="shared" si="219"/>
        <v>3.91</v>
      </c>
      <c r="AA114" s="550"/>
      <c r="AB114" s="569"/>
      <c r="AC114" s="337">
        <f t="shared" si="167"/>
        <v>0</v>
      </c>
      <c r="AD114" s="281"/>
      <c r="AE114" s="330"/>
      <c r="AF114" s="330"/>
      <c r="AG114" s="330"/>
      <c r="AH114" s="330"/>
      <c r="AI114" s="330"/>
      <c r="AJ114" s="550"/>
      <c r="AK114" s="553"/>
      <c r="AL114" s="301">
        <f t="shared" si="168"/>
        <v>0</v>
      </c>
      <c r="AM114" s="305">
        <f t="shared" si="185"/>
        <v>0</v>
      </c>
      <c r="AN114" s="305">
        <f t="shared" si="186"/>
        <v>0</v>
      </c>
      <c r="AO114" s="305">
        <f t="shared" si="187"/>
        <v>0</v>
      </c>
      <c r="AP114" s="305">
        <f t="shared" si="188"/>
        <v>0</v>
      </c>
      <c r="AQ114" s="305">
        <f t="shared" si="189"/>
        <v>0</v>
      </c>
      <c r="AR114" s="305">
        <f t="shared" si="190"/>
        <v>0</v>
      </c>
      <c r="AS114" s="550"/>
      <c r="AT114" s="555"/>
      <c r="AU114" s="313">
        <f t="shared" si="169"/>
        <v>0</v>
      </c>
      <c r="AV114" s="314">
        <f t="shared" si="263"/>
        <v>0</v>
      </c>
      <c r="AW114" s="314">
        <f t="shared" si="202"/>
        <v>0</v>
      </c>
      <c r="AX114" s="314">
        <f t="shared" si="203"/>
        <v>0</v>
      </c>
      <c r="AY114" s="314">
        <f t="shared" si="204"/>
        <v>0</v>
      </c>
      <c r="AZ114" s="314">
        <f t="shared" si="205"/>
        <v>0</v>
      </c>
      <c r="BA114" s="314">
        <f t="shared" si="264"/>
        <v>0</v>
      </c>
      <c r="BB114" s="550"/>
      <c r="BC114" s="557"/>
      <c r="BD114" s="301">
        <f t="shared" si="174"/>
        <v>17.25</v>
      </c>
      <c r="BE114" s="314">
        <v>13.34</v>
      </c>
      <c r="BF114" s="314">
        <f t="shared" si="308"/>
        <v>0</v>
      </c>
      <c r="BG114" s="314">
        <f t="shared" si="309"/>
        <v>0</v>
      </c>
      <c r="BH114" s="314">
        <f t="shared" si="310"/>
        <v>0</v>
      </c>
      <c r="BI114" s="314">
        <f t="shared" si="311"/>
        <v>0</v>
      </c>
      <c r="BJ114" s="314">
        <v>3.91</v>
      </c>
      <c r="BK114" s="590"/>
      <c r="BL114" s="543"/>
      <c r="BM114" s="543"/>
      <c r="BN114" s="543"/>
      <c r="BO114" s="543"/>
      <c r="BP114" s="543"/>
      <c r="BQ114" s="543"/>
      <c r="BR114" s="543"/>
      <c r="BS114" s="544"/>
    </row>
    <row r="115" spans="1:71" s="158" customFormat="1" ht="34.5" customHeight="1" thickBot="1" x14ac:dyDescent="0.35">
      <c r="A115" s="152"/>
      <c r="B115" s="514"/>
      <c r="C115" s="511"/>
      <c r="D115" s="518"/>
      <c r="E115" s="521"/>
      <c r="F115" s="524"/>
      <c r="G115" s="527"/>
      <c r="H115" s="530"/>
      <c r="I115" s="533"/>
      <c r="J115" s="561"/>
      <c r="K115" s="564"/>
      <c r="L115" s="411" t="s">
        <v>3516</v>
      </c>
      <c r="M115" s="411" t="s">
        <v>3677</v>
      </c>
      <c r="N115" s="273">
        <v>44378</v>
      </c>
      <c r="O115" s="273">
        <v>44560</v>
      </c>
      <c r="P115" s="273"/>
      <c r="Q115" s="273"/>
      <c r="R115" s="551"/>
      <c r="S115" s="567"/>
      <c r="T115" s="156">
        <f t="shared" si="213"/>
        <v>17.25</v>
      </c>
      <c r="U115" s="156">
        <f t="shared" si="214"/>
        <v>13.34</v>
      </c>
      <c r="V115" s="156">
        <f t="shared" si="215"/>
        <v>0</v>
      </c>
      <c r="W115" s="156">
        <f t="shared" si="216"/>
        <v>0</v>
      </c>
      <c r="X115" s="156">
        <f t="shared" si="217"/>
        <v>0</v>
      </c>
      <c r="Y115" s="156">
        <f t="shared" si="218"/>
        <v>0</v>
      </c>
      <c r="Z115" s="156">
        <f t="shared" si="219"/>
        <v>3.91</v>
      </c>
      <c r="AA115" s="551"/>
      <c r="AB115" s="570"/>
      <c r="AC115" s="338">
        <f t="shared" si="167"/>
        <v>0</v>
      </c>
      <c r="AD115" s="282"/>
      <c r="AE115" s="331"/>
      <c r="AF115" s="331"/>
      <c r="AG115" s="331"/>
      <c r="AH115" s="331"/>
      <c r="AI115" s="331"/>
      <c r="AJ115" s="551"/>
      <c r="AK115" s="554"/>
      <c r="AL115" s="302">
        <f t="shared" si="168"/>
        <v>0</v>
      </c>
      <c r="AM115" s="363">
        <f t="shared" si="185"/>
        <v>0</v>
      </c>
      <c r="AN115" s="363">
        <f t="shared" si="186"/>
        <v>0</v>
      </c>
      <c r="AO115" s="363">
        <f t="shared" si="187"/>
        <v>0</v>
      </c>
      <c r="AP115" s="363">
        <f t="shared" si="188"/>
        <v>0</v>
      </c>
      <c r="AQ115" s="363">
        <f t="shared" si="189"/>
        <v>0</v>
      </c>
      <c r="AR115" s="363">
        <f t="shared" si="190"/>
        <v>0</v>
      </c>
      <c r="AS115" s="551"/>
      <c r="AT115" s="556"/>
      <c r="AU115" s="302">
        <f t="shared" si="169"/>
        <v>0</v>
      </c>
      <c r="AV115" s="321">
        <f t="shared" si="263"/>
        <v>0</v>
      </c>
      <c r="AW115" s="321">
        <f t="shared" si="202"/>
        <v>0</v>
      </c>
      <c r="AX115" s="321">
        <f t="shared" si="203"/>
        <v>0</v>
      </c>
      <c r="AY115" s="321">
        <f t="shared" si="204"/>
        <v>0</v>
      </c>
      <c r="AZ115" s="321">
        <f t="shared" si="205"/>
        <v>0</v>
      </c>
      <c r="BA115" s="321">
        <f t="shared" si="264"/>
        <v>0</v>
      </c>
      <c r="BB115" s="551"/>
      <c r="BC115" s="558"/>
      <c r="BD115" s="302">
        <f t="shared" si="174"/>
        <v>17.25</v>
      </c>
      <c r="BE115" s="353">
        <v>13.34</v>
      </c>
      <c r="BF115" s="353">
        <f t="shared" si="308"/>
        <v>0</v>
      </c>
      <c r="BG115" s="353">
        <f t="shared" si="309"/>
        <v>0</v>
      </c>
      <c r="BH115" s="353">
        <f t="shared" si="310"/>
        <v>0</v>
      </c>
      <c r="BI115" s="353">
        <f t="shared" si="311"/>
        <v>0</v>
      </c>
      <c r="BJ115" s="353">
        <v>3.91</v>
      </c>
      <c r="BK115" s="574"/>
      <c r="BL115" s="547"/>
      <c r="BM115" s="547"/>
      <c r="BN115" s="547"/>
      <c r="BO115" s="547"/>
      <c r="BP115" s="547"/>
      <c r="BQ115" s="547"/>
      <c r="BR115" s="547"/>
      <c r="BS115" s="548"/>
    </row>
    <row r="116" spans="1:71" s="158" customFormat="1" ht="60.6" thickTop="1" x14ac:dyDescent="0.3">
      <c r="A116" s="152"/>
      <c r="B116" s="514"/>
      <c r="C116" s="511"/>
      <c r="D116" s="516">
        <v>193</v>
      </c>
      <c r="E116" s="519" t="str">
        <f>+Metas!K220</f>
        <v>Publicaciones digitales con la Programación cultural del departamento. (12 por año)</v>
      </c>
      <c r="F116" s="522">
        <v>12</v>
      </c>
      <c r="G116" s="525">
        <f>SUM(H116:K116)</f>
        <v>12</v>
      </c>
      <c r="H116" s="528">
        <v>3</v>
      </c>
      <c r="I116" s="531">
        <v>3</v>
      </c>
      <c r="J116" s="559">
        <v>3</v>
      </c>
      <c r="K116" s="562">
        <v>3</v>
      </c>
      <c r="L116" s="409" t="s">
        <v>3493</v>
      </c>
      <c r="M116" s="409" t="s">
        <v>3636</v>
      </c>
      <c r="N116" s="272">
        <v>44378</v>
      </c>
      <c r="O116" s="272">
        <v>44560</v>
      </c>
      <c r="P116" s="272"/>
      <c r="Q116" s="272"/>
      <c r="R116" s="549">
        <f t="shared" ref="R116" si="312">+$D116</f>
        <v>193</v>
      </c>
      <c r="S116" s="565">
        <f t="shared" ref="S116" si="313">+F116</f>
        <v>12</v>
      </c>
      <c r="T116" s="156">
        <f t="shared" si="213"/>
        <v>17.250315000000001</v>
      </c>
      <c r="U116" s="156">
        <f t="shared" si="214"/>
        <v>13.344065000000001</v>
      </c>
      <c r="V116" s="156">
        <f t="shared" si="215"/>
        <v>0</v>
      </c>
      <c r="W116" s="156">
        <f t="shared" si="216"/>
        <v>0</v>
      </c>
      <c r="X116" s="156">
        <f t="shared" si="217"/>
        <v>0</v>
      </c>
      <c r="Y116" s="156">
        <f t="shared" si="218"/>
        <v>0</v>
      </c>
      <c r="Z116" s="156">
        <f t="shared" si="219"/>
        <v>3.90625</v>
      </c>
      <c r="AA116" s="549">
        <f t="shared" ref="AA116" si="314">+$D116</f>
        <v>193</v>
      </c>
      <c r="AB116" s="568">
        <f>+H116</f>
        <v>3</v>
      </c>
      <c r="AC116" s="336">
        <f t="shared" si="167"/>
        <v>4.3125787500000001</v>
      </c>
      <c r="AD116" s="287">
        <v>3.3360162500000001</v>
      </c>
      <c r="AE116" s="318"/>
      <c r="AF116" s="318"/>
      <c r="AG116" s="318"/>
      <c r="AH116" s="318"/>
      <c r="AI116" s="318">
        <v>0.9765625</v>
      </c>
      <c r="AJ116" s="549">
        <f t="shared" ref="AJ116" si="315">+$D116</f>
        <v>193</v>
      </c>
      <c r="AK116" s="552">
        <f t="shared" si="277"/>
        <v>3</v>
      </c>
      <c r="AL116" s="300">
        <f t="shared" si="168"/>
        <v>4.3125787500000001</v>
      </c>
      <c r="AM116" s="364">
        <f t="shared" si="185"/>
        <v>3.3360162500000001</v>
      </c>
      <c r="AN116" s="364">
        <f t="shared" si="186"/>
        <v>0</v>
      </c>
      <c r="AO116" s="364">
        <f t="shared" si="187"/>
        <v>0</v>
      </c>
      <c r="AP116" s="364">
        <f t="shared" si="188"/>
        <v>0</v>
      </c>
      <c r="AQ116" s="364">
        <f t="shared" si="189"/>
        <v>0</v>
      </c>
      <c r="AR116" s="364">
        <f t="shared" si="190"/>
        <v>0.9765625</v>
      </c>
      <c r="AS116" s="550">
        <f t="shared" ref="AS116" si="316">+$D116</f>
        <v>193</v>
      </c>
      <c r="AT116" s="555">
        <f t="shared" si="279"/>
        <v>3</v>
      </c>
      <c r="AU116" s="357">
        <f t="shared" si="169"/>
        <v>4.3125787500000001</v>
      </c>
      <c r="AV116" s="353">
        <f t="shared" si="263"/>
        <v>3.3360162500000001</v>
      </c>
      <c r="AW116" s="353">
        <f t="shared" si="202"/>
        <v>0</v>
      </c>
      <c r="AX116" s="353">
        <f t="shared" si="203"/>
        <v>0</v>
      </c>
      <c r="AY116" s="353">
        <f t="shared" si="204"/>
        <v>0</v>
      </c>
      <c r="AZ116" s="353">
        <f t="shared" si="205"/>
        <v>0</v>
      </c>
      <c r="BA116" s="353">
        <f t="shared" si="264"/>
        <v>0.9765625</v>
      </c>
      <c r="BB116" s="550">
        <f t="shared" ref="BB116" si="317">+$D116</f>
        <v>193</v>
      </c>
      <c r="BC116" s="588">
        <f t="shared" si="281"/>
        <v>3</v>
      </c>
      <c r="BD116" s="300">
        <f t="shared" si="174"/>
        <v>4.3125787500000001</v>
      </c>
      <c r="BE116" s="352">
        <f t="shared" si="175"/>
        <v>3.3360162500000001</v>
      </c>
      <c r="BF116" s="352">
        <f t="shared" si="176"/>
        <v>0</v>
      </c>
      <c r="BG116" s="352">
        <f t="shared" si="177"/>
        <v>0</v>
      </c>
      <c r="BH116" s="352">
        <f t="shared" si="178"/>
        <v>0</v>
      </c>
      <c r="BI116" s="352">
        <f t="shared" si="179"/>
        <v>0</v>
      </c>
      <c r="BJ116" s="352">
        <f t="shared" si="180"/>
        <v>0.9765625</v>
      </c>
      <c r="BK116" s="571"/>
      <c r="BL116" s="572"/>
      <c r="BM116" s="572"/>
      <c r="BN116" s="572"/>
      <c r="BO116" s="572"/>
      <c r="BP116" s="572"/>
      <c r="BQ116" s="572"/>
      <c r="BR116" s="572"/>
      <c r="BS116" s="573"/>
    </row>
    <row r="117" spans="1:71" s="158" customFormat="1" ht="38.25" customHeight="1" x14ac:dyDescent="0.3">
      <c r="A117" s="152"/>
      <c r="B117" s="514"/>
      <c r="C117" s="511"/>
      <c r="D117" s="517"/>
      <c r="E117" s="520"/>
      <c r="F117" s="523"/>
      <c r="G117" s="526"/>
      <c r="H117" s="529"/>
      <c r="I117" s="532"/>
      <c r="J117" s="560"/>
      <c r="K117" s="563"/>
      <c r="L117" s="410" t="s">
        <v>3678</v>
      </c>
      <c r="M117" s="410" t="s">
        <v>3680</v>
      </c>
      <c r="N117" s="150">
        <v>44378</v>
      </c>
      <c r="O117" s="150">
        <v>44560</v>
      </c>
      <c r="P117" s="150"/>
      <c r="Q117" s="150"/>
      <c r="R117" s="550"/>
      <c r="S117" s="566"/>
      <c r="T117" s="156">
        <f t="shared" si="213"/>
        <v>17.250315000000001</v>
      </c>
      <c r="U117" s="156">
        <f t="shared" si="214"/>
        <v>13.344065000000001</v>
      </c>
      <c r="V117" s="156">
        <f t="shared" si="215"/>
        <v>0</v>
      </c>
      <c r="W117" s="156">
        <f t="shared" si="216"/>
        <v>0</v>
      </c>
      <c r="X117" s="156">
        <f t="shared" si="217"/>
        <v>0</v>
      </c>
      <c r="Y117" s="156">
        <f t="shared" si="218"/>
        <v>0</v>
      </c>
      <c r="Z117" s="156">
        <f t="shared" si="219"/>
        <v>3.90625</v>
      </c>
      <c r="AA117" s="550"/>
      <c r="AB117" s="569"/>
      <c r="AC117" s="337">
        <f t="shared" si="167"/>
        <v>4.3125787500000001</v>
      </c>
      <c r="AD117" s="288">
        <v>3.3360162500000001</v>
      </c>
      <c r="AE117" s="318"/>
      <c r="AF117" s="318"/>
      <c r="AG117" s="318"/>
      <c r="AH117" s="318"/>
      <c r="AI117" s="318">
        <v>0.9765625</v>
      </c>
      <c r="AJ117" s="550"/>
      <c r="AK117" s="553"/>
      <c r="AL117" s="301">
        <f t="shared" si="168"/>
        <v>4.3125787500000001</v>
      </c>
      <c r="AM117" s="305">
        <f t="shared" si="185"/>
        <v>3.3360162500000001</v>
      </c>
      <c r="AN117" s="305">
        <f t="shared" si="186"/>
        <v>0</v>
      </c>
      <c r="AO117" s="305">
        <f t="shared" si="187"/>
        <v>0</v>
      </c>
      <c r="AP117" s="305">
        <f t="shared" si="188"/>
        <v>0</v>
      </c>
      <c r="AQ117" s="305">
        <f t="shared" si="189"/>
        <v>0</v>
      </c>
      <c r="AR117" s="305">
        <f t="shared" si="190"/>
        <v>0.9765625</v>
      </c>
      <c r="AS117" s="550"/>
      <c r="AT117" s="555"/>
      <c r="AU117" s="313">
        <f t="shared" si="169"/>
        <v>4.3125787500000001</v>
      </c>
      <c r="AV117" s="314">
        <f t="shared" si="263"/>
        <v>3.3360162500000001</v>
      </c>
      <c r="AW117" s="314">
        <f t="shared" si="202"/>
        <v>0</v>
      </c>
      <c r="AX117" s="314">
        <f t="shared" si="203"/>
        <v>0</v>
      </c>
      <c r="AY117" s="314">
        <f t="shared" si="204"/>
        <v>0</v>
      </c>
      <c r="AZ117" s="314">
        <f t="shared" si="205"/>
        <v>0</v>
      </c>
      <c r="BA117" s="314">
        <f t="shared" si="264"/>
        <v>0.9765625</v>
      </c>
      <c r="BB117" s="550"/>
      <c r="BC117" s="557"/>
      <c r="BD117" s="301">
        <f t="shared" si="174"/>
        <v>4.3125787500000001</v>
      </c>
      <c r="BE117" s="314">
        <f t="shared" si="175"/>
        <v>3.3360162500000001</v>
      </c>
      <c r="BF117" s="314">
        <f t="shared" si="176"/>
        <v>0</v>
      </c>
      <c r="BG117" s="314">
        <f t="shared" si="177"/>
        <v>0</v>
      </c>
      <c r="BH117" s="314">
        <f t="shared" si="178"/>
        <v>0</v>
      </c>
      <c r="BI117" s="314">
        <f t="shared" si="179"/>
        <v>0</v>
      </c>
      <c r="BJ117" s="314">
        <f t="shared" si="180"/>
        <v>0.9765625</v>
      </c>
      <c r="BK117" s="590"/>
      <c r="BL117" s="543"/>
      <c r="BM117" s="543"/>
      <c r="BN117" s="543"/>
      <c r="BO117" s="543"/>
      <c r="BP117" s="543"/>
      <c r="BQ117" s="543"/>
      <c r="BR117" s="543"/>
      <c r="BS117" s="544"/>
    </row>
    <row r="118" spans="1:71" s="158" customFormat="1" ht="30.75" customHeight="1" x14ac:dyDescent="0.3">
      <c r="A118" s="152"/>
      <c r="B118" s="514"/>
      <c r="C118" s="511"/>
      <c r="D118" s="517"/>
      <c r="E118" s="520"/>
      <c r="F118" s="523"/>
      <c r="G118" s="526"/>
      <c r="H118" s="529"/>
      <c r="I118" s="532"/>
      <c r="J118" s="560"/>
      <c r="K118" s="563"/>
      <c r="L118" s="410" t="s">
        <v>3679</v>
      </c>
      <c r="M118" s="410" t="s">
        <v>3681</v>
      </c>
      <c r="N118" s="272">
        <v>44378</v>
      </c>
      <c r="O118" s="272">
        <v>44560</v>
      </c>
      <c r="P118" s="272"/>
      <c r="Q118" s="272"/>
      <c r="R118" s="550"/>
      <c r="S118" s="566"/>
      <c r="T118" s="156">
        <f t="shared" si="213"/>
        <v>17.250315000000001</v>
      </c>
      <c r="U118" s="156">
        <f t="shared" si="214"/>
        <v>13.344065000000001</v>
      </c>
      <c r="V118" s="156">
        <f t="shared" si="215"/>
        <v>0</v>
      </c>
      <c r="W118" s="156">
        <f t="shared" si="216"/>
        <v>0</v>
      </c>
      <c r="X118" s="156">
        <f t="shared" si="217"/>
        <v>0</v>
      </c>
      <c r="Y118" s="156">
        <f t="shared" si="218"/>
        <v>0</v>
      </c>
      <c r="Z118" s="156">
        <f t="shared" si="219"/>
        <v>3.90625</v>
      </c>
      <c r="AA118" s="550"/>
      <c r="AB118" s="569"/>
      <c r="AC118" s="337">
        <f t="shared" si="167"/>
        <v>4.3125787500000001</v>
      </c>
      <c r="AD118" s="289">
        <v>3.3360162500000001</v>
      </c>
      <c r="AE118" s="318"/>
      <c r="AF118" s="318"/>
      <c r="AG118" s="318"/>
      <c r="AH118" s="318"/>
      <c r="AI118" s="318">
        <v>0.9765625</v>
      </c>
      <c r="AJ118" s="550"/>
      <c r="AK118" s="553"/>
      <c r="AL118" s="301">
        <f t="shared" si="168"/>
        <v>4.3125787500000001</v>
      </c>
      <c r="AM118" s="305">
        <f t="shared" si="185"/>
        <v>3.3360162500000001</v>
      </c>
      <c r="AN118" s="305">
        <f t="shared" si="186"/>
        <v>0</v>
      </c>
      <c r="AO118" s="305">
        <f t="shared" si="187"/>
        <v>0</v>
      </c>
      <c r="AP118" s="305">
        <f t="shared" si="188"/>
        <v>0</v>
      </c>
      <c r="AQ118" s="305">
        <f t="shared" si="189"/>
        <v>0</v>
      </c>
      <c r="AR118" s="305">
        <f t="shared" si="190"/>
        <v>0.9765625</v>
      </c>
      <c r="AS118" s="550"/>
      <c r="AT118" s="555"/>
      <c r="AU118" s="313">
        <f t="shared" si="169"/>
        <v>4.3125787500000001</v>
      </c>
      <c r="AV118" s="314">
        <f t="shared" si="263"/>
        <v>3.3360162500000001</v>
      </c>
      <c r="AW118" s="314">
        <f t="shared" si="202"/>
        <v>0</v>
      </c>
      <c r="AX118" s="314">
        <f t="shared" si="203"/>
        <v>0</v>
      </c>
      <c r="AY118" s="314">
        <f t="shared" si="204"/>
        <v>0</v>
      </c>
      <c r="AZ118" s="314">
        <f t="shared" si="205"/>
        <v>0</v>
      </c>
      <c r="BA118" s="314">
        <f t="shared" si="264"/>
        <v>0.9765625</v>
      </c>
      <c r="BB118" s="550"/>
      <c r="BC118" s="557"/>
      <c r="BD118" s="301">
        <f t="shared" si="174"/>
        <v>4.3125787500000001</v>
      </c>
      <c r="BE118" s="314">
        <f t="shared" si="175"/>
        <v>3.3360162500000001</v>
      </c>
      <c r="BF118" s="314">
        <f t="shared" si="176"/>
        <v>0</v>
      </c>
      <c r="BG118" s="314">
        <f t="shared" si="177"/>
        <v>0</v>
      </c>
      <c r="BH118" s="314">
        <f t="shared" si="178"/>
        <v>0</v>
      </c>
      <c r="BI118" s="314">
        <f t="shared" si="179"/>
        <v>0</v>
      </c>
      <c r="BJ118" s="314">
        <f t="shared" si="180"/>
        <v>0.9765625</v>
      </c>
      <c r="BK118" s="590"/>
      <c r="BL118" s="543"/>
      <c r="BM118" s="543"/>
      <c r="BN118" s="543"/>
      <c r="BO118" s="543"/>
      <c r="BP118" s="543"/>
      <c r="BQ118" s="543"/>
      <c r="BR118" s="543"/>
      <c r="BS118" s="544"/>
    </row>
    <row r="119" spans="1:71" s="158" customFormat="1" ht="32.25" customHeight="1" thickBot="1" x14ac:dyDescent="0.35">
      <c r="A119" s="152"/>
      <c r="B119" s="514"/>
      <c r="C119" s="511"/>
      <c r="D119" s="518"/>
      <c r="E119" s="521"/>
      <c r="F119" s="524"/>
      <c r="G119" s="527"/>
      <c r="H119" s="530"/>
      <c r="I119" s="533"/>
      <c r="J119" s="561"/>
      <c r="K119" s="564"/>
      <c r="L119" s="411" t="s">
        <v>3518</v>
      </c>
      <c r="M119" s="411" t="s">
        <v>3682</v>
      </c>
      <c r="N119" s="273">
        <v>44378</v>
      </c>
      <c r="O119" s="273">
        <v>44560</v>
      </c>
      <c r="P119" s="273"/>
      <c r="Q119" s="273"/>
      <c r="R119" s="551"/>
      <c r="S119" s="567"/>
      <c r="T119" s="156">
        <f t="shared" si="213"/>
        <v>17.250315000000001</v>
      </c>
      <c r="U119" s="156">
        <f t="shared" si="214"/>
        <v>13.344065000000001</v>
      </c>
      <c r="V119" s="156">
        <f t="shared" si="215"/>
        <v>0</v>
      </c>
      <c r="W119" s="156">
        <f t="shared" si="216"/>
        <v>0</v>
      </c>
      <c r="X119" s="156">
        <f t="shared" si="217"/>
        <v>0</v>
      </c>
      <c r="Y119" s="156">
        <f t="shared" si="218"/>
        <v>0</v>
      </c>
      <c r="Z119" s="156">
        <f t="shared" si="219"/>
        <v>3.90625</v>
      </c>
      <c r="AA119" s="551"/>
      <c r="AB119" s="570"/>
      <c r="AC119" s="338">
        <f t="shared" si="167"/>
        <v>4.3125787500000001</v>
      </c>
      <c r="AD119" s="290">
        <v>3.3360162500000001</v>
      </c>
      <c r="AE119" s="318"/>
      <c r="AF119" s="318"/>
      <c r="AG119" s="318"/>
      <c r="AH119" s="318"/>
      <c r="AI119" s="318">
        <v>0.9765625</v>
      </c>
      <c r="AJ119" s="551"/>
      <c r="AK119" s="554"/>
      <c r="AL119" s="302">
        <f t="shared" si="168"/>
        <v>4.3125787500000001</v>
      </c>
      <c r="AM119" s="363">
        <f t="shared" si="185"/>
        <v>3.3360162500000001</v>
      </c>
      <c r="AN119" s="363">
        <f t="shared" si="186"/>
        <v>0</v>
      </c>
      <c r="AO119" s="363">
        <f t="shared" si="187"/>
        <v>0</v>
      </c>
      <c r="AP119" s="363">
        <f t="shared" si="188"/>
        <v>0</v>
      </c>
      <c r="AQ119" s="363">
        <f t="shared" si="189"/>
        <v>0</v>
      </c>
      <c r="AR119" s="363">
        <f t="shared" si="190"/>
        <v>0.9765625</v>
      </c>
      <c r="AS119" s="551"/>
      <c r="AT119" s="556"/>
      <c r="AU119" s="302">
        <f t="shared" si="169"/>
        <v>4.3125787500000001</v>
      </c>
      <c r="AV119" s="321">
        <f t="shared" si="263"/>
        <v>3.3360162500000001</v>
      </c>
      <c r="AW119" s="321">
        <f t="shared" si="202"/>
        <v>0</v>
      </c>
      <c r="AX119" s="321">
        <f t="shared" si="203"/>
        <v>0</v>
      </c>
      <c r="AY119" s="321">
        <f t="shared" si="204"/>
        <v>0</v>
      </c>
      <c r="AZ119" s="321">
        <f t="shared" si="205"/>
        <v>0</v>
      </c>
      <c r="BA119" s="321">
        <f t="shared" si="264"/>
        <v>0.9765625</v>
      </c>
      <c r="BB119" s="551"/>
      <c r="BC119" s="558"/>
      <c r="BD119" s="302">
        <f t="shared" si="174"/>
        <v>4.3125787500000001</v>
      </c>
      <c r="BE119" s="353">
        <f t="shared" si="175"/>
        <v>3.3360162500000001</v>
      </c>
      <c r="BF119" s="353">
        <f t="shared" si="176"/>
        <v>0</v>
      </c>
      <c r="BG119" s="353">
        <f t="shared" si="177"/>
        <v>0</v>
      </c>
      <c r="BH119" s="353">
        <f t="shared" si="178"/>
        <v>0</v>
      </c>
      <c r="BI119" s="353">
        <f t="shared" si="179"/>
        <v>0</v>
      </c>
      <c r="BJ119" s="353">
        <f t="shared" si="180"/>
        <v>0.9765625</v>
      </c>
      <c r="BK119" s="574"/>
      <c r="BL119" s="547"/>
      <c r="BM119" s="547"/>
      <c r="BN119" s="547"/>
      <c r="BO119" s="547"/>
      <c r="BP119" s="547"/>
      <c r="BQ119" s="547"/>
      <c r="BR119" s="547"/>
      <c r="BS119" s="548"/>
    </row>
    <row r="120" spans="1:71" s="158" customFormat="1" ht="61.2" thickTop="1" thickBot="1" x14ac:dyDescent="0.35">
      <c r="A120" s="152"/>
      <c r="B120" s="514"/>
      <c r="C120" s="511"/>
      <c r="D120" s="516">
        <v>194</v>
      </c>
      <c r="E120" s="519" t="str">
        <f>+Metas!K221</f>
        <v>Apoyos a la producción, reproducción y difusión de contenidos digitales en arte y cultura anualmente. (4 por año)</v>
      </c>
      <c r="F120" s="522">
        <v>1</v>
      </c>
      <c r="G120" s="525">
        <f t="shared" ref="G120" si="318">SUM(H120:K120)/4</f>
        <v>1</v>
      </c>
      <c r="H120" s="528">
        <v>1</v>
      </c>
      <c r="I120" s="531">
        <v>1</v>
      </c>
      <c r="J120" s="559">
        <v>1</v>
      </c>
      <c r="K120" s="562">
        <v>1</v>
      </c>
      <c r="L120" s="409" t="s">
        <v>3493</v>
      </c>
      <c r="M120" s="409" t="s">
        <v>3636</v>
      </c>
      <c r="N120" s="272">
        <v>44378</v>
      </c>
      <c r="O120" s="272">
        <v>44560</v>
      </c>
      <c r="P120" s="272"/>
      <c r="Q120" s="272"/>
      <c r="R120" s="549">
        <f t="shared" ref="R120" si="319">+$D120</f>
        <v>194</v>
      </c>
      <c r="S120" s="565">
        <f t="shared" ref="S120" si="320">+F120</f>
        <v>1</v>
      </c>
      <c r="T120" s="156">
        <f t="shared" si="213"/>
        <v>34.500630000000001</v>
      </c>
      <c r="U120" s="156">
        <f t="shared" si="214"/>
        <v>26.688130000000001</v>
      </c>
      <c r="V120" s="156">
        <f t="shared" si="215"/>
        <v>0</v>
      </c>
      <c r="W120" s="156">
        <f t="shared" si="216"/>
        <v>0</v>
      </c>
      <c r="X120" s="156">
        <f t="shared" si="217"/>
        <v>0</v>
      </c>
      <c r="Y120" s="156">
        <f t="shared" si="218"/>
        <v>0</v>
      </c>
      <c r="Z120" s="156">
        <f t="shared" si="219"/>
        <v>7.8125</v>
      </c>
      <c r="AA120" s="549">
        <f t="shared" ref="AA120" si="321">+$D120</f>
        <v>194</v>
      </c>
      <c r="AB120" s="568">
        <f t="shared" si="275"/>
        <v>1</v>
      </c>
      <c r="AC120" s="336">
        <f t="shared" si="167"/>
        <v>8.6251575000000003</v>
      </c>
      <c r="AD120" s="291">
        <v>6.6720325000000003</v>
      </c>
      <c r="AE120" s="318"/>
      <c r="AF120" s="318"/>
      <c r="AG120" s="318"/>
      <c r="AH120" s="318"/>
      <c r="AI120" s="318">
        <v>1.953125</v>
      </c>
      <c r="AJ120" s="549">
        <f t="shared" ref="AJ120" si="322">+$D120</f>
        <v>194</v>
      </c>
      <c r="AK120" s="552">
        <f t="shared" si="277"/>
        <v>1</v>
      </c>
      <c r="AL120" s="300">
        <f t="shared" si="168"/>
        <v>8.6251575000000003</v>
      </c>
      <c r="AM120" s="364">
        <f t="shared" si="185"/>
        <v>6.6720325000000003</v>
      </c>
      <c r="AN120" s="364">
        <f t="shared" si="186"/>
        <v>0</v>
      </c>
      <c r="AO120" s="364">
        <f t="shared" si="187"/>
        <v>0</v>
      </c>
      <c r="AP120" s="364">
        <f t="shared" si="188"/>
        <v>0</v>
      </c>
      <c r="AQ120" s="364">
        <f t="shared" si="189"/>
        <v>0</v>
      </c>
      <c r="AR120" s="364">
        <f t="shared" si="190"/>
        <v>1.953125</v>
      </c>
      <c r="AS120" s="550">
        <f t="shared" ref="AS120" si="323">+$D120</f>
        <v>194</v>
      </c>
      <c r="AT120" s="555">
        <f t="shared" si="279"/>
        <v>1</v>
      </c>
      <c r="AU120" s="357">
        <f t="shared" si="169"/>
        <v>8.6251575000000003</v>
      </c>
      <c r="AV120" s="353">
        <f t="shared" si="263"/>
        <v>6.6720325000000003</v>
      </c>
      <c r="AW120" s="353">
        <f t="shared" si="202"/>
        <v>0</v>
      </c>
      <c r="AX120" s="353">
        <f t="shared" si="203"/>
        <v>0</v>
      </c>
      <c r="AY120" s="353">
        <f t="shared" si="204"/>
        <v>0</v>
      </c>
      <c r="AZ120" s="353">
        <f t="shared" si="205"/>
        <v>0</v>
      </c>
      <c r="BA120" s="353">
        <f t="shared" si="264"/>
        <v>1.953125</v>
      </c>
      <c r="BB120" s="550">
        <f t="shared" ref="BB120" si="324">+$D120</f>
        <v>194</v>
      </c>
      <c r="BC120" s="588">
        <f t="shared" si="281"/>
        <v>1</v>
      </c>
      <c r="BD120" s="300">
        <f t="shared" si="174"/>
        <v>8.6251575000000003</v>
      </c>
      <c r="BE120" s="312">
        <f t="shared" si="175"/>
        <v>6.6720325000000003</v>
      </c>
      <c r="BF120" s="312">
        <f t="shared" si="176"/>
        <v>0</v>
      </c>
      <c r="BG120" s="312">
        <f t="shared" si="177"/>
        <v>0</v>
      </c>
      <c r="BH120" s="312">
        <f t="shared" si="178"/>
        <v>0</v>
      </c>
      <c r="BI120" s="312">
        <f t="shared" si="179"/>
        <v>0</v>
      </c>
      <c r="BJ120" s="312">
        <f t="shared" si="180"/>
        <v>1.953125</v>
      </c>
      <c r="BK120" s="571"/>
      <c r="BL120" s="572"/>
      <c r="BM120" s="572"/>
      <c r="BN120" s="572"/>
      <c r="BO120" s="572"/>
      <c r="BP120" s="572"/>
      <c r="BQ120" s="572"/>
      <c r="BR120" s="572"/>
      <c r="BS120" s="573"/>
    </row>
    <row r="121" spans="1:71" s="158" customFormat="1" ht="53.25" customHeight="1" thickTop="1" thickBot="1" x14ac:dyDescent="0.35">
      <c r="A121" s="152"/>
      <c r="B121" s="514"/>
      <c r="C121" s="511"/>
      <c r="D121" s="517"/>
      <c r="E121" s="520"/>
      <c r="F121" s="523"/>
      <c r="G121" s="526"/>
      <c r="H121" s="529"/>
      <c r="I121" s="532"/>
      <c r="J121" s="560"/>
      <c r="K121" s="563"/>
      <c r="L121" s="410" t="s">
        <v>3517</v>
      </c>
      <c r="M121" s="410" t="s">
        <v>3683</v>
      </c>
      <c r="N121" s="151">
        <v>44378</v>
      </c>
      <c r="O121" s="151">
        <v>44560</v>
      </c>
      <c r="P121" s="151"/>
      <c r="Q121" s="151"/>
      <c r="R121" s="550"/>
      <c r="S121" s="566"/>
      <c r="T121" s="156">
        <f t="shared" si="213"/>
        <v>34.500630000000001</v>
      </c>
      <c r="U121" s="156">
        <f t="shared" si="214"/>
        <v>26.688130000000001</v>
      </c>
      <c r="V121" s="156">
        <f t="shared" si="215"/>
        <v>0</v>
      </c>
      <c r="W121" s="156">
        <f t="shared" si="216"/>
        <v>0</v>
      </c>
      <c r="X121" s="156">
        <f t="shared" si="217"/>
        <v>0</v>
      </c>
      <c r="Y121" s="156">
        <f t="shared" si="218"/>
        <v>0</v>
      </c>
      <c r="Z121" s="156">
        <f t="shared" si="219"/>
        <v>7.8125</v>
      </c>
      <c r="AA121" s="550"/>
      <c r="AB121" s="569"/>
      <c r="AC121" s="337">
        <f t="shared" si="167"/>
        <v>8.6251575000000003</v>
      </c>
      <c r="AD121" s="292">
        <v>6.6720325000000003</v>
      </c>
      <c r="AE121" s="318"/>
      <c r="AF121" s="318"/>
      <c r="AG121" s="318"/>
      <c r="AH121" s="318"/>
      <c r="AI121" s="318">
        <v>1.953125</v>
      </c>
      <c r="AJ121" s="550"/>
      <c r="AK121" s="553"/>
      <c r="AL121" s="301">
        <f t="shared" si="168"/>
        <v>8.6251575000000003</v>
      </c>
      <c r="AM121" s="363">
        <f t="shared" si="185"/>
        <v>6.6720325000000003</v>
      </c>
      <c r="AN121" s="363">
        <f t="shared" si="186"/>
        <v>0</v>
      </c>
      <c r="AO121" s="363">
        <f t="shared" si="187"/>
        <v>0</v>
      </c>
      <c r="AP121" s="363">
        <f t="shared" si="188"/>
        <v>0</v>
      </c>
      <c r="AQ121" s="363">
        <f t="shared" si="189"/>
        <v>0</v>
      </c>
      <c r="AR121" s="363">
        <f t="shared" si="190"/>
        <v>1.953125</v>
      </c>
      <c r="AS121" s="551"/>
      <c r="AT121" s="556"/>
      <c r="AU121" s="302">
        <f t="shared" si="169"/>
        <v>8.6251575000000003</v>
      </c>
      <c r="AV121" s="321">
        <f t="shared" si="263"/>
        <v>6.6720325000000003</v>
      </c>
      <c r="AW121" s="321">
        <f t="shared" si="202"/>
        <v>0</v>
      </c>
      <c r="AX121" s="321">
        <f t="shared" si="203"/>
        <v>0</v>
      </c>
      <c r="AY121" s="321">
        <f t="shared" si="204"/>
        <v>0</v>
      </c>
      <c r="AZ121" s="321">
        <f t="shared" si="205"/>
        <v>0</v>
      </c>
      <c r="BA121" s="321">
        <f t="shared" si="264"/>
        <v>1.953125</v>
      </c>
      <c r="BB121" s="551"/>
      <c r="BC121" s="558"/>
      <c r="BD121" s="301">
        <f t="shared" si="174"/>
        <v>8.6251575000000003</v>
      </c>
      <c r="BE121" s="312">
        <f t="shared" si="175"/>
        <v>6.6720325000000003</v>
      </c>
      <c r="BF121" s="312">
        <f t="shared" si="176"/>
        <v>0</v>
      </c>
      <c r="BG121" s="312">
        <f t="shared" si="177"/>
        <v>0</v>
      </c>
      <c r="BH121" s="312">
        <f t="shared" si="178"/>
        <v>0</v>
      </c>
      <c r="BI121" s="312">
        <f t="shared" si="179"/>
        <v>0</v>
      </c>
      <c r="BJ121" s="312">
        <f t="shared" si="180"/>
        <v>1.953125</v>
      </c>
      <c r="BK121" s="590"/>
      <c r="BL121" s="543"/>
      <c r="BM121" s="543"/>
      <c r="BN121" s="543"/>
      <c r="BO121" s="543"/>
      <c r="BP121" s="543"/>
      <c r="BQ121" s="543"/>
      <c r="BR121" s="543"/>
      <c r="BS121" s="544"/>
    </row>
    <row r="122" spans="1:71" s="158" customFormat="1" ht="59.25" customHeight="1" thickTop="1" thickBot="1" x14ac:dyDescent="0.35">
      <c r="A122" s="152"/>
      <c r="B122" s="514"/>
      <c r="C122" s="511"/>
      <c r="D122" s="516">
        <v>195</v>
      </c>
      <c r="E122" s="519" t="str">
        <f>+Metas!K222</f>
        <v>Proyectos de investigación, creación, formación y producción de productos y/o proyectos artísticos y/o culturales. (1 por año)</v>
      </c>
      <c r="F122" s="522">
        <v>1</v>
      </c>
      <c r="G122" s="525">
        <f>SUM(H122:K122)</f>
        <v>1</v>
      </c>
      <c r="H122" s="528"/>
      <c r="I122" s="531"/>
      <c r="J122" s="559"/>
      <c r="K122" s="562">
        <v>1</v>
      </c>
      <c r="L122" s="409" t="s">
        <v>3493</v>
      </c>
      <c r="M122" s="409" t="s">
        <v>3636</v>
      </c>
      <c r="N122" s="149">
        <v>44378</v>
      </c>
      <c r="O122" s="149">
        <v>44560</v>
      </c>
      <c r="P122" s="149"/>
      <c r="Q122" s="149"/>
      <c r="R122" s="549">
        <f t="shared" ref="R122" si="325">+$D122</f>
        <v>195</v>
      </c>
      <c r="S122" s="565">
        <f t="shared" ref="S122" si="326">+F122</f>
        <v>1</v>
      </c>
      <c r="T122" s="156">
        <f t="shared" si="213"/>
        <v>17.25</v>
      </c>
      <c r="U122" s="156">
        <f t="shared" si="214"/>
        <v>13.34</v>
      </c>
      <c r="V122" s="156">
        <f t="shared" si="215"/>
        <v>0</v>
      </c>
      <c r="W122" s="156">
        <f t="shared" si="216"/>
        <v>0</v>
      </c>
      <c r="X122" s="156">
        <f t="shared" si="217"/>
        <v>0</v>
      </c>
      <c r="Y122" s="156">
        <f t="shared" si="218"/>
        <v>0</v>
      </c>
      <c r="Z122" s="156">
        <f t="shared" si="219"/>
        <v>3.91</v>
      </c>
      <c r="AA122" s="549">
        <f t="shared" ref="AA122" si="327">+$D122</f>
        <v>195</v>
      </c>
      <c r="AB122" s="568">
        <f>+H122</f>
        <v>0</v>
      </c>
      <c r="AC122" s="336">
        <f t="shared" si="167"/>
        <v>0</v>
      </c>
      <c r="AD122" s="280"/>
      <c r="AE122" s="329"/>
      <c r="AF122" s="329"/>
      <c r="AG122" s="329"/>
      <c r="AH122" s="329"/>
      <c r="AI122" s="329"/>
      <c r="AJ122" s="549">
        <f t="shared" ref="AJ122" si="328">+$D122</f>
        <v>195</v>
      </c>
      <c r="AK122" s="552">
        <f>+I122</f>
        <v>0</v>
      </c>
      <c r="AL122" s="300">
        <f t="shared" si="168"/>
        <v>0</v>
      </c>
      <c r="AM122" s="364">
        <f t="shared" si="185"/>
        <v>0</v>
      </c>
      <c r="AN122" s="364">
        <f t="shared" si="186"/>
        <v>0</v>
      </c>
      <c r="AO122" s="364">
        <f t="shared" si="187"/>
        <v>0</v>
      </c>
      <c r="AP122" s="364">
        <f t="shared" si="188"/>
        <v>0</v>
      </c>
      <c r="AQ122" s="364">
        <f t="shared" si="189"/>
        <v>0</v>
      </c>
      <c r="AR122" s="364">
        <f t="shared" si="190"/>
        <v>0</v>
      </c>
      <c r="AS122" s="550">
        <f t="shared" ref="AS122" si="329">+$D122</f>
        <v>195</v>
      </c>
      <c r="AT122" s="555">
        <f>+J122</f>
        <v>0</v>
      </c>
      <c r="AU122" s="357">
        <f t="shared" si="169"/>
        <v>0</v>
      </c>
      <c r="AV122" s="353">
        <f t="shared" si="263"/>
        <v>0</v>
      </c>
      <c r="AW122" s="353">
        <f t="shared" si="202"/>
        <v>0</v>
      </c>
      <c r="AX122" s="353">
        <f t="shared" si="203"/>
        <v>0</v>
      </c>
      <c r="AY122" s="353">
        <f t="shared" si="204"/>
        <v>0</v>
      </c>
      <c r="AZ122" s="353">
        <f t="shared" si="205"/>
        <v>0</v>
      </c>
      <c r="BA122" s="353">
        <f t="shared" si="264"/>
        <v>0</v>
      </c>
      <c r="BB122" s="550">
        <f t="shared" ref="BB122" si="330">+$D122</f>
        <v>195</v>
      </c>
      <c r="BC122" s="557">
        <f>+K122</f>
        <v>1</v>
      </c>
      <c r="BD122" s="300">
        <f t="shared" si="174"/>
        <v>17.25</v>
      </c>
      <c r="BE122" s="312">
        <v>13.34</v>
      </c>
      <c r="BF122" s="312">
        <f t="shared" si="176"/>
        <v>0</v>
      </c>
      <c r="BG122" s="312">
        <f t="shared" si="177"/>
        <v>0</v>
      </c>
      <c r="BH122" s="312">
        <f t="shared" si="178"/>
        <v>0</v>
      </c>
      <c r="BI122" s="312">
        <f t="shared" si="179"/>
        <v>0</v>
      </c>
      <c r="BJ122" s="312">
        <v>3.91</v>
      </c>
      <c r="BK122" s="571"/>
      <c r="BL122" s="572"/>
      <c r="BM122" s="572"/>
      <c r="BN122" s="572"/>
      <c r="BO122" s="572"/>
      <c r="BP122" s="572"/>
      <c r="BQ122" s="572"/>
      <c r="BR122" s="572"/>
      <c r="BS122" s="573"/>
    </row>
    <row r="123" spans="1:71" s="158" customFormat="1" ht="70.5" customHeight="1" thickTop="1" thickBot="1" x14ac:dyDescent="0.35">
      <c r="A123" s="152"/>
      <c r="B123" s="514"/>
      <c r="C123" s="511"/>
      <c r="D123" s="517"/>
      <c r="E123" s="520"/>
      <c r="F123" s="523"/>
      <c r="G123" s="526"/>
      <c r="H123" s="529"/>
      <c r="I123" s="532"/>
      <c r="J123" s="560"/>
      <c r="K123" s="563"/>
      <c r="L123" s="410" t="s">
        <v>3519</v>
      </c>
      <c r="M123" s="410" t="s">
        <v>3684</v>
      </c>
      <c r="N123" s="150">
        <v>44378</v>
      </c>
      <c r="O123" s="150">
        <v>44560</v>
      </c>
      <c r="P123" s="150"/>
      <c r="Q123" s="150"/>
      <c r="R123" s="550"/>
      <c r="S123" s="566"/>
      <c r="T123" s="156">
        <f t="shared" si="213"/>
        <v>17.25</v>
      </c>
      <c r="U123" s="156">
        <f t="shared" si="214"/>
        <v>13.34</v>
      </c>
      <c r="V123" s="156">
        <f t="shared" si="215"/>
        <v>0</v>
      </c>
      <c r="W123" s="156">
        <f t="shared" si="216"/>
        <v>0</v>
      </c>
      <c r="X123" s="156">
        <f t="shared" si="217"/>
        <v>0</v>
      </c>
      <c r="Y123" s="156">
        <f t="shared" si="218"/>
        <v>0</v>
      </c>
      <c r="Z123" s="156">
        <f t="shared" si="219"/>
        <v>3.91</v>
      </c>
      <c r="AA123" s="550"/>
      <c r="AB123" s="569"/>
      <c r="AC123" s="337">
        <f t="shared" si="167"/>
        <v>0</v>
      </c>
      <c r="AD123" s="281"/>
      <c r="AE123" s="330"/>
      <c r="AF123" s="330"/>
      <c r="AG123" s="330"/>
      <c r="AH123" s="330"/>
      <c r="AI123" s="330"/>
      <c r="AJ123" s="550"/>
      <c r="AK123" s="553"/>
      <c r="AL123" s="301">
        <f t="shared" si="168"/>
        <v>0</v>
      </c>
      <c r="AM123" s="305">
        <f t="shared" si="185"/>
        <v>0</v>
      </c>
      <c r="AN123" s="305">
        <f t="shared" si="186"/>
        <v>0</v>
      </c>
      <c r="AO123" s="305">
        <f t="shared" si="187"/>
        <v>0</v>
      </c>
      <c r="AP123" s="305">
        <f t="shared" si="188"/>
        <v>0</v>
      </c>
      <c r="AQ123" s="305">
        <f t="shared" si="189"/>
        <v>0</v>
      </c>
      <c r="AR123" s="305">
        <f t="shared" si="190"/>
        <v>0</v>
      </c>
      <c r="AS123" s="550"/>
      <c r="AT123" s="555"/>
      <c r="AU123" s="313">
        <f t="shared" si="169"/>
        <v>0</v>
      </c>
      <c r="AV123" s="314">
        <f t="shared" si="263"/>
        <v>0</v>
      </c>
      <c r="AW123" s="314">
        <f t="shared" si="202"/>
        <v>0</v>
      </c>
      <c r="AX123" s="314">
        <f t="shared" si="203"/>
        <v>0</v>
      </c>
      <c r="AY123" s="314">
        <f t="shared" si="204"/>
        <v>0</v>
      </c>
      <c r="AZ123" s="314">
        <f t="shared" si="205"/>
        <v>0</v>
      </c>
      <c r="BA123" s="314">
        <f t="shared" si="264"/>
        <v>0</v>
      </c>
      <c r="BB123" s="550"/>
      <c r="BC123" s="557"/>
      <c r="BD123" s="301">
        <f t="shared" si="174"/>
        <v>17.25</v>
      </c>
      <c r="BE123" s="312">
        <v>13.34</v>
      </c>
      <c r="BF123" s="312">
        <f t="shared" ref="BF123:BF125" si="331">AW123</f>
        <v>0</v>
      </c>
      <c r="BG123" s="312">
        <f t="shared" ref="BG123:BG125" si="332">AX123</f>
        <v>0</v>
      </c>
      <c r="BH123" s="312">
        <f t="shared" ref="BH123:BH125" si="333">AY123</f>
        <v>0</v>
      </c>
      <c r="BI123" s="312">
        <f t="shared" ref="BI123:BI125" si="334">AZ123</f>
        <v>0</v>
      </c>
      <c r="BJ123" s="312">
        <v>3.91</v>
      </c>
      <c r="BK123" s="590"/>
      <c r="BL123" s="543"/>
      <c r="BM123" s="543"/>
      <c r="BN123" s="543"/>
      <c r="BO123" s="543"/>
      <c r="BP123" s="543"/>
      <c r="BQ123" s="543"/>
      <c r="BR123" s="543"/>
      <c r="BS123" s="544"/>
    </row>
    <row r="124" spans="1:71" s="158" customFormat="1" ht="69.75" customHeight="1" thickTop="1" thickBot="1" x14ac:dyDescent="0.35">
      <c r="A124" s="152"/>
      <c r="B124" s="514"/>
      <c r="C124" s="511"/>
      <c r="D124" s="517"/>
      <c r="E124" s="520"/>
      <c r="F124" s="523"/>
      <c r="G124" s="526"/>
      <c r="H124" s="529"/>
      <c r="I124" s="532"/>
      <c r="J124" s="560"/>
      <c r="K124" s="563"/>
      <c r="L124" s="410" t="s">
        <v>3508</v>
      </c>
      <c r="M124" s="410" t="s">
        <v>3686</v>
      </c>
      <c r="N124" s="150">
        <v>44378</v>
      </c>
      <c r="O124" s="150">
        <v>44560</v>
      </c>
      <c r="P124" s="150"/>
      <c r="Q124" s="150"/>
      <c r="R124" s="550"/>
      <c r="S124" s="566"/>
      <c r="T124" s="156">
        <f t="shared" si="213"/>
        <v>17.25</v>
      </c>
      <c r="U124" s="156">
        <f t="shared" si="214"/>
        <v>13.34</v>
      </c>
      <c r="V124" s="156">
        <f t="shared" si="215"/>
        <v>0</v>
      </c>
      <c r="W124" s="156">
        <f t="shared" si="216"/>
        <v>0</v>
      </c>
      <c r="X124" s="156">
        <f t="shared" si="217"/>
        <v>0</v>
      </c>
      <c r="Y124" s="156">
        <f t="shared" si="218"/>
        <v>0</v>
      </c>
      <c r="Z124" s="156">
        <f t="shared" si="219"/>
        <v>3.91</v>
      </c>
      <c r="AA124" s="550"/>
      <c r="AB124" s="569"/>
      <c r="AC124" s="337">
        <f t="shared" si="167"/>
        <v>0</v>
      </c>
      <c r="AD124" s="281"/>
      <c r="AE124" s="330"/>
      <c r="AF124" s="330"/>
      <c r="AG124" s="330"/>
      <c r="AH124" s="330"/>
      <c r="AI124" s="330"/>
      <c r="AJ124" s="550"/>
      <c r="AK124" s="553"/>
      <c r="AL124" s="301">
        <f t="shared" si="168"/>
        <v>0</v>
      </c>
      <c r="AM124" s="305">
        <f t="shared" si="185"/>
        <v>0</v>
      </c>
      <c r="AN124" s="305">
        <f t="shared" si="186"/>
        <v>0</v>
      </c>
      <c r="AO124" s="305">
        <f t="shared" si="187"/>
        <v>0</v>
      </c>
      <c r="AP124" s="305">
        <f t="shared" si="188"/>
        <v>0</v>
      </c>
      <c r="AQ124" s="305">
        <f t="shared" si="189"/>
        <v>0</v>
      </c>
      <c r="AR124" s="305">
        <f t="shared" si="190"/>
        <v>0</v>
      </c>
      <c r="AS124" s="550"/>
      <c r="AT124" s="555"/>
      <c r="AU124" s="313">
        <f t="shared" si="169"/>
        <v>0</v>
      </c>
      <c r="AV124" s="314">
        <f t="shared" si="263"/>
        <v>0</v>
      </c>
      <c r="AW124" s="314">
        <f t="shared" si="202"/>
        <v>0</v>
      </c>
      <c r="AX124" s="314">
        <f t="shared" si="203"/>
        <v>0</v>
      </c>
      <c r="AY124" s="314">
        <f t="shared" si="204"/>
        <v>0</v>
      </c>
      <c r="AZ124" s="314">
        <f t="shared" si="205"/>
        <v>0</v>
      </c>
      <c r="BA124" s="314">
        <f t="shared" si="264"/>
        <v>0</v>
      </c>
      <c r="BB124" s="550"/>
      <c r="BC124" s="557"/>
      <c r="BD124" s="301">
        <f t="shared" si="174"/>
        <v>17.25</v>
      </c>
      <c r="BE124" s="312">
        <v>13.34</v>
      </c>
      <c r="BF124" s="312">
        <f t="shared" si="331"/>
        <v>0</v>
      </c>
      <c r="BG124" s="312">
        <f t="shared" si="332"/>
        <v>0</v>
      </c>
      <c r="BH124" s="312">
        <f t="shared" si="333"/>
        <v>0</v>
      </c>
      <c r="BI124" s="312">
        <f t="shared" si="334"/>
        <v>0</v>
      </c>
      <c r="BJ124" s="312">
        <v>3.91</v>
      </c>
      <c r="BK124" s="590"/>
      <c r="BL124" s="543"/>
      <c r="BM124" s="543"/>
      <c r="BN124" s="543"/>
      <c r="BO124" s="543"/>
      <c r="BP124" s="543"/>
      <c r="BQ124" s="543"/>
      <c r="BR124" s="543"/>
      <c r="BS124" s="544"/>
    </row>
    <row r="125" spans="1:71" s="158" customFormat="1" ht="48.75" customHeight="1" thickTop="1" thickBot="1" x14ac:dyDescent="0.35">
      <c r="A125" s="152"/>
      <c r="B125" s="515"/>
      <c r="C125" s="512"/>
      <c r="D125" s="518"/>
      <c r="E125" s="521"/>
      <c r="F125" s="524"/>
      <c r="G125" s="527"/>
      <c r="H125" s="530"/>
      <c r="I125" s="533"/>
      <c r="J125" s="561"/>
      <c r="K125" s="564"/>
      <c r="L125" s="411" t="s">
        <v>3685</v>
      </c>
      <c r="M125" s="411" t="s">
        <v>3687</v>
      </c>
      <c r="N125" s="151">
        <v>44378</v>
      </c>
      <c r="O125" s="151">
        <v>44560</v>
      </c>
      <c r="P125" s="151"/>
      <c r="Q125" s="151"/>
      <c r="R125" s="551"/>
      <c r="S125" s="567"/>
      <c r="T125" s="156">
        <f t="shared" si="213"/>
        <v>17.25</v>
      </c>
      <c r="U125" s="156">
        <f t="shared" si="214"/>
        <v>13.34</v>
      </c>
      <c r="V125" s="156">
        <f t="shared" si="215"/>
        <v>0</v>
      </c>
      <c r="W125" s="156">
        <f t="shared" si="216"/>
        <v>0</v>
      </c>
      <c r="X125" s="156">
        <f t="shared" si="217"/>
        <v>0</v>
      </c>
      <c r="Y125" s="156">
        <f t="shared" si="218"/>
        <v>0</v>
      </c>
      <c r="Z125" s="156">
        <f t="shared" si="219"/>
        <v>3.91</v>
      </c>
      <c r="AA125" s="551"/>
      <c r="AB125" s="570"/>
      <c r="AC125" s="338">
        <f t="shared" si="167"/>
        <v>0</v>
      </c>
      <c r="AD125" s="282"/>
      <c r="AE125" s="331"/>
      <c r="AF125" s="331"/>
      <c r="AG125" s="331"/>
      <c r="AH125" s="331"/>
      <c r="AI125" s="331"/>
      <c r="AJ125" s="551"/>
      <c r="AK125" s="554"/>
      <c r="AL125" s="302">
        <f t="shared" si="168"/>
        <v>0</v>
      </c>
      <c r="AM125" s="363">
        <f t="shared" si="185"/>
        <v>0</v>
      </c>
      <c r="AN125" s="363">
        <f t="shared" si="186"/>
        <v>0</v>
      </c>
      <c r="AO125" s="363">
        <f t="shared" si="187"/>
        <v>0</v>
      </c>
      <c r="AP125" s="363">
        <f t="shared" si="188"/>
        <v>0</v>
      </c>
      <c r="AQ125" s="363">
        <f t="shared" si="189"/>
        <v>0</v>
      </c>
      <c r="AR125" s="363">
        <f t="shared" si="190"/>
        <v>0</v>
      </c>
      <c r="AS125" s="551"/>
      <c r="AT125" s="556"/>
      <c r="AU125" s="302">
        <f t="shared" si="169"/>
        <v>0</v>
      </c>
      <c r="AV125" s="321">
        <f t="shared" si="263"/>
        <v>0</v>
      </c>
      <c r="AW125" s="321">
        <f t="shared" si="202"/>
        <v>0</v>
      </c>
      <c r="AX125" s="321">
        <f t="shared" si="203"/>
        <v>0</v>
      </c>
      <c r="AY125" s="321">
        <f t="shared" si="204"/>
        <v>0</v>
      </c>
      <c r="AZ125" s="321">
        <f t="shared" si="205"/>
        <v>0</v>
      </c>
      <c r="BA125" s="321">
        <f t="shared" si="264"/>
        <v>0</v>
      </c>
      <c r="BB125" s="551"/>
      <c r="BC125" s="558"/>
      <c r="BD125" s="302">
        <f t="shared" si="174"/>
        <v>17.25</v>
      </c>
      <c r="BE125" s="312">
        <v>13.34</v>
      </c>
      <c r="BF125" s="312">
        <f t="shared" si="331"/>
        <v>0</v>
      </c>
      <c r="BG125" s="312">
        <f t="shared" si="332"/>
        <v>0</v>
      </c>
      <c r="BH125" s="312">
        <f t="shared" si="333"/>
        <v>0</v>
      </c>
      <c r="BI125" s="312">
        <f t="shared" si="334"/>
        <v>0</v>
      </c>
      <c r="BJ125" s="312">
        <v>3.91</v>
      </c>
      <c r="BK125" s="574"/>
      <c r="BL125" s="547"/>
      <c r="BM125" s="547"/>
      <c r="BN125" s="547"/>
      <c r="BO125" s="547"/>
      <c r="BP125" s="547"/>
      <c r="BQ125" s="547"/>
      <c r="BR125" s="547"/>
      <c r="BS125" s="548"/>
    </row>
    <row r="126" spans="1:71" s="158" customFormat="1" ht="89.25" customHeight="1" thickTop="1" x14ac:dyDescent="0.3">
      <c r="A126" s="152"/>
      <c r="B126" s="534" t="s">
        <v>386</v>
      </c>
      <c r="C126" s="538" t="s">
        <v>389</v>
      </c>
      <c r="D126" s="516">
        <v>196</v>
      </c>
      <c r="E126" s="519" t="str">
        <f>+Metas!K224</f>
        <v>Municipios asesorados y acompañados y cuentan con procesos estables de formacion anualmente</v>
      </c>
      <c r="F126" s="522">
        <v>30</v>
      </c>
      <c r="G126" s="525">
        <f>SUM(H126:K126)</f>
        <v>30</v>
      </c>
      <c r="H126" s="528"/>
      <c r="I126" s="531"/>
      <c r="J126" s="559">
        <v>20</v>
      </c>
      <c r="K126" s="562">
        <v>10</v>
      </c>
      <c r="L126" s="409" t="s">
        <v>3688</v>
      </c>
      <c r="M126" s="409" t="s">
        <v>3689</v>
      </c>
      <c r="N126" s="149">
        <v>44378</v>
      </c>
      <c r="O126" s="149">
        <v>44560</v>
      </c>
      <c r="P126" s="149"/>
      <c r="Q126" s="149"/>
      <c r="R126" s="549">
        <f t="shared" ref="R126" si="335">+$D126</f>
        <v>196</v>
      </c>
      <c r="S126" s="565">
        <f t="shared" ref="S126" si="336">+F126</f>
        <v>30</v>
      </c>
      <c r="T126" s="156">
        <f t="shared" si="213"/>
        <v>20.18</v>
      </c>
      <c r="U126" s="156">
        <f t="shared" si="214"/>
        <v>14.06</v>
      </c>
      <c r="V126" s="156">
        <f t="shared" si="215"/>
        <v>0</v>
      </c>
      <c r="W126" s="156">
        <f t="shared" si="216"/>
        <v>0</v>
      </c>
      <c r="X126" s="156">
        <f t="shared" si="217"/>
        <v>0</v>
      </c>
      <c r="Y126" s="156">
        <f t="shared" si="218"/>
        <v>6.12</v>
      </c>
      <c r="Z126" s="156">
        <f t="shared" si="219"/>
        <v>0</v>
      </c>
      <c r="AA126" s="549">
        <f t="shared" ref="AA126" si="337">+$D126</f>
        <v>196</v>
      </c>
      <c r="AB126" s="568">
        <f>+H126</f>
        <v>0</v>
      </c>
      <c r="AC126" s="336">
        <f t="shared" si="167"/>
        <v>0</v>
      </c>
      <c r="AD126" s="280"/>
      <c r="AE126" s="329"/>
      <c r="AF126" s="329"/>
      <c r="AG126" s="329"/>
      <c r="AH126" s="329"/>
      <c r="AI126" s="329"/>
      <c r="AJ126" s="549">
        <f t="shared" ref="AJ126" si="338">+$D126</f>
        <v>196</v>
      </c>
      <c r="AK126" s="552">
        <f>+I126</f>
        <v>0</v>
      </c>
      <c r="AL126" s="300">
        <f t="shared" si="168"/>
        <v>0</v>
      </c>
      <c r="AM126" s="364">
        <f t="shared" si="185"/>
        <v>0</v>
      </c>
      <c r="AN126" s="364">
        <f t="shared" si="186"/>
        <v>0</v>
      </c>
      <c r="AO126" s="364">
        <f t="shared" si="187"/>
        <v>0</v>
      </c>
      <c r="AP126" s="364">
        <f t="shared" si="188"/>
        <v>0</v>
      </c>
      <c r="AQ126" s="364">
        <f t="shared" si="189"/>
        <v>0</v>
      </c>
      <c r="AR126" s="364">
        <f t="shared" si="190"/>
        <v>0</v>
      </c>
      <c r="AS126" s="550">
        <f t="shared" ref="AS126" si="339">+$D126</f>
        <v>196</v>
      </c>
      <c r="AT126" s="555">
        <f>+J126</f>
        <v>20</v>
      </c>
      <c r="AU126" s="357">
        <f t="shared" si="169"/>
        <v>10.09</v>
      </c>
      <c r="AV126" s="353">
        <v>7.03</v>
      </c>
      <c r="AW126" s="353">
        <f t="shared" si="202"/>
        <v>0</v>
      </c>
      <c r="AX126" s="353">
        <f t="shared" si="203"/>
        <v>0</v>
      </c>
      <c r="AY126" s="353">
        <f t="shared" si="204"/>
        <v>0</v>
      </c>
      <c r="AZ126" s="353">
        <v>3.06</v>
      </c>
      <c r="BA126" s="353">
        <f t="shared" si="264"/>
        <v>0</v>
      </c>
      <c r="BB126" s="550">
        <f t="shared" ref="BB126" si="340">+$D126</f>
        <v>196</v>
      </c>
      <c r="BC126" s="588">
        <f>+K126</f>
        <v>10</v>
      </c>
      <c r="BD126" s="300">
        <f t="shared" si="174"/>
        <v>10.09</v>
      </c>
      <c r="BE126" s="352">
        <f t="shared" si="175"/>
        <v>7.03</v>
      </c>
      <c r="BF126" s="352">
        <f t="shared" si="176"/>
        <v>0</v>
      </c>
      <c r="BG126" s="352">
        <f t="shared" si="177"/>
        <v>0</v>
      </c>
      <c r="BH126" s="352">
        <f t="shared" si="178"/>
        <v>0</v>
      </c>
      <c r="BI126" s="352">
        <f t="shared" si="179"/>
        <v>3.06</v>
      </c>
      <c r="BJ126" s="352">
        <f t="shared" si="180"/>
        <v>0</v>
      </c>
      <c r="BK126" s="571"/>
      <c r="BL126" s="572"/>
      <c r="BM126" s="572"/>
      <c r="BN126" s="572"/>
      <c r="BO126" s="572"/>
      <c r="BP126" s="572"/>
      <c r="BQ126" s="572"/>
      <c r="BR126" s="572"/>
      <c r="BS126" s="573"/>
    </row>
    <row r="127" spans="1:71" s="158" customFormat="1" ht="55.5" customHeight="1" x14ac:dyDescent="0.3">
      <c r="A127" s="152"/>
      <c r="B127" s="535"/>
      <c r="C127" s="539"/>
      <c r="D127" s="517"/>
      <c r="E127" s="520"/>
      <c r="F127" s="523"/>
      <c r="G127" s="526"/>
      <c r="H127" s="529"/>
      <c r="I127" s="532"/>
      <c r="J127" s="560"/>
      <c r="K127" s="563"/>
      <c r="L127" s="410" t="s">
        <v>3523</v>
      </c>
      <c r="M127" s="410" t="s">
        <v>3690</v>
      </c>
      <c r="N127" s="150">
        <v>44378</v>
      </c>
      <c r="O127" s="150">
        <v>44560</v>
      </c>
      <c r="P127" s="150"/>
      <c r="Q127" s="150"/>
      <c r="R127" s="550"/>
      <c r="S127" s="566"/>
      <c r="T127" s="156">
        <f t="shared" si="213"/>
        <v>20.18</v>
      </c>
      <c r="U127" s="156">
        <f t="shared" si="214"/>
        <v>14.06</v>
      </c>
      <c r="V127" s="156">
        <f t="shared" si="215"/>
        <v>0</v>
      </c>
      <c r="W127" s="156">
        <f t="shared" si="216"/>
        <v>0</v>
      </c>
      <c r="X127" s="156">
        <f t="shared" si="217"/>
        <v>0</v>
      </c>
      <c r="Y127" s="156">
        <f t="shared" si="218"/>
        <v>6.12</v>
      </c>
      <c r="Z127" s="156">
        <f t="shared" si="219"/>
        <v>0</v>
      </c>
      <c r="AA127" s="550"/>
      <c r="AB127" s="569"/>
      <c r="AC127" s="337">
        <f t="shared" ref="AC127:AC176" si="341">SUM(AD127:AI127)</f>
        <v>0</v>
      </c>
      <c r="AD127" s="281"/>
      <c r="AE127" s="330"/>
      <c r="AF127" s="330"/>
      <c r="AG127" s="330"/>
      <c r="AH127" s="330"/>
      <c r="AI127" s="330"/>
      <c r="AJ127" s="550"/>
      <c r="AK127" s="553"/>
      <c r="AL127" s="301">
        <f t="shared" ref="AL127:AL176" si="342">SUM(AM127:AR127)</f>
        <v>0</v>
      </c>
      <c r="AM127" s="305">
        <f t="shared" si="185"/>
        <v>0</v>
      </c>
      <c r="AN127" s="305">
        <f t="shared" si="186"/>
        <v>0</v>
      </c>
      <c r="AO127" s="305">
        <f t="shared" si="187"/>
        <v>0</v>
      </c>
      <c r="AP127" s="305">
        <f t="shared" si="188"/>
        <v>0</v>
      </c>
      <c r="AQ127" s="305">
        <f t="shared" si="189"/>
        <v>0</v>
      </c>
      <c r="AR127" s="305">
        <f t="shared" si="190"/>
        <v>0</v>
      </c>
      <c r="AS127" s="550"/>
      <c r="AT127" s="555"/>
      <c r="AU127" s="313">
        <f t="shared" ref="AU127:AU176" si="343">SUM(AV127:BA127)</f>
        <v>10.09</v>
      </c>
      <c r="AV127" s="314">
        <v>7.03</v>
      </c>
      <c r="AW127" s="314">
        <f t="shared" ref="AW127:AW129" si="344">AN127</f>
        <v>0</v>
      </c>
      <c r="AX127" s="314">
        <f t="shared" ref="AX127:AX129" si="345">AO127</f>
        <v>0</v>
      </c>
      <c r="AY127" s="314">
        <f t="shared" ref="AY127:AY129" si="346">AP127</f>
        <v>0</v>
      </c>
      <c r="AZ127" s="314">
        <v>3.06</v>
      </c>
      <c r="BA127" s="314">
        <f t="shared" ref="BA127:BA129" si="347">AR127</f>
        <v>0</v>
      </c>
      <c r="BB127" s="550"/>
      <c r="BC127" s="557"/>
      <c r="BD127" s="301">
        <f t="shared" ref="BD127:BD176" si="348">SUM(BE127:BJ127)</f>
        <v>10.09</v>
      </c>
      <c r="BE127" s="314">
        <f t="shared" si="175"/>
        <v>7.03</v>
      </c>
      <c r="BF127" s="314">
        <f t="shared" si="176"/>
        <v>0</v>
      </c>
      <c r="BG127" s="314">
        <f t="shared" si="177"/>
        <v>0</v>
      </c>
      <c r="BH127" s="314">
        <f t="shared" si="178"/>
        <v>0</v>
      </c>
      <c r="BI127" s="314">
        <f t="shared" si="179"/>
        <v>3.06</v>
      </c>
      <c r="BJ127" s="314">
        <f t="shared" si="180"/>
        <v>0</v>
      </c>
      <c r="BK127" s="590"/>
      <c r="BL127" s="543"/>
      <c r="BM127" s="543"/>
      <c r="BN127" s="543"/>
      <c r="BO127" s="543"/>
      <c r="BP127" s="543"/>
      <c r="BQ127" s="543"/>
      <c r="BR127" s="543"/>
      <c r="BS127" s="544"/>
    </row>
    <row r="128" spans="1:71" s="158" customFormat="1" ht="69" customHeight="1" x14ac:dyDescent="0.3">
      <c r="A128" s="152"/>
      <c r="B128" s="535"/>
      <c r="C128" s="539"/>
      <c r="D128" s="517"/>
      <c r="E128" s="520"/>
      <c r="F128" s="523"/>
      <c r="G128" s="526"/>
      <c r="H128" s="529"/>
      <c r="I128" s="532"/>
      <c r="J128" s="560"/>
      <c r="K128" s="563"/>
      <c r="L128" s="410" t="s">
        <v>3691</v>
      </c>
      <c r="M128" s="410" t="s">
        <v>3692</v>
      </c>
      <c r="N128" s="150">
        <v>44378</v>
      </c>
      <c r="O128" s="150">
        <v>44560</v>
      </c>
      <c r="P128" s="150"/>
      <c r="Q128" s="150"/>
      <c r="R128" s="550"/>
      <c r="S128" s="566"/>
      <c r="T128" s="156">
        <f t="shared" si="213"/>
        <v>20.18</v>
      </c>
      <c r="U128" s="156">
        <f t="shared" si="214"/>
        <v>14.06</v>
      </c>
      <c r="V128" s="156">
        <f t="shared" si="215"/>
        <v>0</v>
      </c>
      <c r="W128" s="156">
        <f t="shared" si="216"/>
        <v>0</v>
      </c>
      <c r="X128" s="156">
        <f t="shared" si="217"/>
        <v>0</v>
      </c>
      <c r="Y128" s="156">
        <f t="shared" si="218"/>
        <v>6.12</v>
      </c>
      <c r="Z128" s="156">
        <f t="shared" si="219"/>
        <v>0</v>
      </c>
      <c r="AA128" s="550"/>
      <c r="AB128" s="569"/>
      <c r="AC128" s="337">
        <f t="shared" si="341"/>
        <v>0</v>
      </c>
      <c r="AD128" s="281"/>
      <c r="AE128" s="330"/>
      <c r="AF128" s="330"/>
      <c r="AG128" s="330"/>
      <c r="AH128" s="330"/>
      <c r="AI128" s="330"/>
      <c r="AJ128" s="550"/>
      <c r="AK128" s="553"/>
      <c r="AL128" s="301">
        <f t="shared" si="342"/>
        <v>0</v>
      </c>
      <c r="AM128" s="305">
        <f t="shared" si="185"/>
        <v>0</v>
      </c>
      <c r="AN128" s="305">
        <f t="shared" si="186"/>
        <v>0</v>
      </c>
      <c r="AO128" s="305">
        <f t="shared" si="187"/>
        <v>0</v>
      </c>
      <c r="AP128" s="305">
        <f t="shared" si="188"/>
        <v>0</v>
      </c>
      <c r="AQ128" s="305">
        <f t="shared" si="189"/>
        <v>0</v>
      </c>
      <c r="AR128" s="305">
        <f t="shared" si="190"/>
        <v>0</v>
      </c>
      <c r="AS128" s="550"/>
      <c r="AT128" s="555"/>
      <c r="AU128" s="313">
        <f t="shared" si="343"/>
        <v>10.09</v>
      </c>
      <c r="AV128" s="314">
        <v>7.03</v>
      </c>
      <c r="AW128" s="314">
        <f t="shared" si="344"/>
        <v>0</v>
      </c>
      <c r="AX128" s="314">
        <f t="shared" si="345"/>
        <v>0</v>
      </c>
      <c r="AY128" s="314">
        <f t="shared" si="346"/>
        <v>0</v>
      </c>
      <c r="AZ128" s="314">
        <v>3.06</v>
      </c>
      <c r="BA128" s="314">
        <f t="shared" si="347"/>
        <v>0</v>
      </c>
      <c r="BB128" s="550"/>
      <c r="BC128" s="557"/>
      <c r="BD128" s="301">
        <f t="shared" si="348"/>
        <v>10.09</v>
      </c>
      <c r="BE128" s="314">
        <f t="shared" si="175"/>
        <v>7.03</v>
      </c>
      <c r="BF128" s="314">
        <f t="shared" si="176"/>
        <v>0</v>
      </c>
      <c r="BG128" s="314">
        <f t="shared" si="177"/>
        <v>0</v>
      </c>
      <c r="BH128" s="314">
        <f t="shared" si="178"/>
        <v>0</v>
      </c>
      <c r="BI128" s="314">
        <f t="shared" si="179"/>
        <v>3.06</v>
      </c>
      <c r="BJ128" s="314">
        <f t="shared" si="180"/>
        <v>0</v>
      </c>
      <c r="BK128" s="590"/>
      <c r="BL128" s="543"/>
      <c r="BM128" s="543"/>
      <c r="BN128" s="543"/>
      <c r="BO128" s="543"/>
      <c r="BP128" s="543"/>
      <c r="BQ128" s="543"/>
      <c r="BR128" s="543"/>
      <c r="BS128" s="544"/>
    </row>
    <row r="129" spans="1:71" s="158" customFormat="1" ht="42.75" customHeight="1" thickBot="1" x14ac:dyDescent="0.35">
      <c r="A129" s="152"/>
      <c r="B129" s="535"/>
      <c r="C129" s="539"/>
      <c r="D129" s="518"/>
      <c r="E129" s="521"/>
      <c r="F129" s="524"/>
      <c r="G129" s="527"/>
      <c r="H129" s="530"/>
      <c r="I129" s="533"/>
      <c r="J129" s="561"/>
      <c r="K129" s="564"/>
      <c r="L129" s="411" t="s">
        <v>3520</v>
      </c>
      <c r="M129" s="411" t="s">
        <v>3693</v>
      </c>
      <c r="N129" s="151">
        <v>44378</v>
      </c>
      <c r="O129" s="151">
        <v>44560</v>
      </c>
      <c r="P129" s="151"/>
      <c r="Q129" s="151"/>
      <c r="R129" s="551"/>
      <c r="S129" s="567"/>
      <c r="T129" s="156">
        <f t="shared" si="213"/>
        <v>20.18</v>
      </c>
      <c r="U129" s="156">
        <f t="shared" si="214"/>
        <v>14.06</v>
      </c>
      <c r="V129" s="156">
        <f t="shared" si="215"/>
        <v>0</v>
      </c>
      <c r="W129" s="156">
        <f t="shared" si="216"/>
        <v>0</v>
      </c>
      <c r="X129" s="156">
        <f t="shared" si="217"/>
        <v>0</v>
      </c>
      <c r="Y129" s="156">
        <f t="shared" si="218"/>
        <v>6.12</v>
      </c>
      <c r="Z129" s="156">
        <f t="shared" si="219"/>
        <v>0</v>
      </c>
      <c r="AA129" s="551"/>
      <c r="AB129" s="570"/>
      <c r="AC129" s="338">
        <f t="shared" si="341"/>
        <v>0</v>
      </c>
      <c r="AD129" s="282"/>
      <c r="AE129" s="331"/>
      <c r="AF129" s="331"/>
      <c r="AG129" s="331"/>
      <c r="AH129" s="331"/>
      <c r="AI129" s="331"/>
      <c r="AJ129" s="551"/>
      <c r="AK129" s="554"/>
      <c r="AL129" s="302">
        <f t="shared" si="342"/>
        <v>0</v>
      </c>
      <c r="AM129" s="363">
        <f t="shared" si="185"/>
        <v>0</v>
      </c>
      <c r="AN129" s="363">
        <f t="shared" si="186"/>
        <v>0</v>
      </c>
      <c r="AO129" s="363">
        <f t="shared" si="187"/>
        <v>0</v>
      </c>
      <c r="AP129" s="363">
        <f t="shared" si="188"/>
        <v>0</v>
      </c>
      <c r="AQ129" s="363">
        <f t="shared" si="189"/>
        <v>0</v>
      </c>
      <c r="AR129" s="363">
        <f t="shared" si="190"/>
        <v>0</v>
      </c>
      <c r="AS129" s="551"/>
      <c r="AT129" s="556"/>
      <c r="AU129" s="302">
        <f t="shared" si="343"/>
        <v>10.09</v>
      </c>
      <c r="AV129" s="321">
        <v>7.03</v>
      </c>
      <c r="AW129" s="321">
        <f t="shared" si="344"/>
        <v>0</v>
      </c>
      <c r="AX129" s="321">
        <f t="shared" si="345"/>
        <v>0</v>
      </c>
      <c r="AY129" s="321">
        <f t="shared" si="346"/>
        <v>0</v>
      </c>
      <c r="AZ129" s="321">
        <v>3.06</v>
      </c>
      <c r="BA129" s="321">
        <f t="shared" si="347"/>
        <v>0</v>
      </c>
      <c r="BB129" s="551"/>
      <c r="BC129" s="558"/>
      <c r="BD129" s="302">
        <f t="shared" si="348"/>
        <v>10.09</v>
      </c>
      <c r="BE129" s="353">
        <f t="shared" si="175"/>
        <v>7.03</v>
      </c>
      <c r="BF129" s="353">
        <f t="shared" si="176"/>
        <v>0</v>
      </c>
      <c r="BG129" s="353">
        <f t="shared" si="177"/>
        <v>0</v>
      </c>
      <c r="BH129" s="353">
        <f t="shared" si="178"/>
        <v>0</v>
      </c>
      <c r="BI129" s="353">
        <f t="shared" si="179"/>
        <v>3.06</v>
      </c>
      <c r="BJ129" s="353">
        <f t="shared" si="180"/>
        <v>0</v>
      </c>
      <c r="BK129" s="574"/>
      <c r="BL129" s="547"/>
      <c r="BM129" s="547"/>
      <c r="BN129" s="547"/>
      <c r="BO129" s="547"/>
      <c r="BP129" s="547"/>
      <c r="BQ129" s="547"/>
      <c r="BR129" s="547"/>
      <c r="BS129" s="548"/>
    </row>
    <row r="130" spans="1:71" s="158" customFormat="1" ht="44.25" customHeight="1" thickTop="1" x14ac:dyDescent="0.3">
      <c r="A130" s="152"/>
      <c r="B130" s="535"/>
      <c r="C130" s="539"/>
      <c r="D130" s="516">
        <v>197</v>
      </c>
      <c r="E130" s="519" t="str">
        <f>+Metas!K225</f>
        <v>Red departamental de experiencias de formación artística y cultural implementada y operando anualmente</v>
      </c>
      <c r="F130" s="522">
        <v>1</v>
      </c>
      <c r="G130" s="525">
        <f>SUM(H130:K130)</f>
        <v>1</v>
      </c>
      <c r="H130" s="528"/>
      <c r="I130" s="531"/>
      <c r="J130" s="559">
        <v>0.5</v>
      </c>
      <c r="K130" s="562">
        <v>0.5</v>
      </c>
      <c r="L130" s="416" t="s">
        <v>3520</v>
      </c>
      <c r="M130" s="409" t="s">
        <v>3693</v>
      </c>
      <c r="N130" s="149">
        <v>44378</v>
      </c>
      <c r="O130" s="149">
        <v>44560</v>
      </c>
      <c r="P130" s="149"/>
      <c r="Q130" s="149"/>
      <c r="R130" s="549">
        <f t="shared" ref="R130" si="349">+$D130</f>
        <v>197</v>
      </c>
      <c r="S130" s="565">
        <f t="shared" ref="S130" si="350">+F130</f>
        <v>1</v>
      </c>
      <c r="T130" s="156">
        <f t="shared" si="213"/>
        <v>8.41</v>
      </c>
      <c r="U130" s="156">
        <f t="shared" si="214"/>
        <v>5.35</v>
      </c>
      <c r="V130" s="156">
        <f t="shared" si="215"/>
        <v>0</v>
      </c>
      <c r="W130" s="156">
        <f t="shared" si="216"/>
        <v>0</v>
      </c>
      <c r="X130" s="156">
        <f t="shared" si="217"/>
        <v>0</v>
      </c>
      <c r="Y130" s="156">
        <f t="shared" si="218"/>
        <v>3.06</v>
      </c>
      <c r="Z130" s="156">
        <f t="shared" si="219"/>
        <v>0</v>
      </c>
      <c r="AA130" s="549">
        <f t="shared" ref="AA130" si="351">+$D130</f>
        <v>197</v>
      </c>
      <c r="AB130" s="568">
        <f>+H130</f>
        <v>0</v>
      </c>
      <c r="AC130" s="336">
        <f t="shared" si="341"/>
        <v>0</v>
      </c>
      <c r="AD130" s="280"/>
      <c r="AE130" s="329"/>
      <c r="AF130" s="329"/>
      <c r="AG130" s="329"/>
      <c r="AH130" s="329"/>
      <c r="AI130" s="329"/>
      <c r="AJ130" s="549">
        <f t="shared" ref="AJ130" si="352">+$D130</f>
        <v>197</v>
      </c>
      <c r="AK130" s="552">
        <f>+I130</f>
        <v>0</v>
      </c>
      <c r="AL130" s="300">
        <f t="shared" si="342"/>
        <v>0</v>
      </c>
      <c r="AM130" s="364">
        <f t="shared" si="185"/>
        <v>0</v>
      </c>
      <c r="AN130" s="364">
        <f t="shared" si="186"/>
        <v>0</v>
      </c>
      <c r="AO130" s="364">
        <f t="shared" si="187"/>
        <v>0</v>
      </c>
      <c r="AP130" s="364">
        <f t="shared" si="188"/>
        <v>0</v>
      </c>
      <c r="AQ130" s="364">
        <f t="shared" si="189"/>
        <v>0</v>
      </c>
      <c r="AR130" s="364">
        <f t="shared" si="190"/>
        <v>0</v>
      </c>
      <c r="AS130" s="550">
        <f t="shared" ref="AS130" si="353">+$D130</f>
        <v>197</v>
      </c>
      <c r="AT130" s="555">
        <f>+J130</f>
        <v>0.5</v>
      </c>
      <c r="AU130" s="357">
        <f t="shared" si="343"/>
        <v>0</v>
      </c>
      <c r="AV130" s="353">
        <f t="shared" si="263"/>
        <v>0</v>
      </c>
      <c r="AW130" s="353">
        <f t="shared" si="202"/>
        <v>0</v>
      </c>
      <c r="AX130" s="353">
        <f t="shared" si="203"/>
        <v>0</v>
      </c>
      <c r="AY130" s="353">
        <f t="shared" si="204"/>
        <v>0</v>
      </c>
      <c r="AZ130" s="353">
        <f t="shared" si="205"/>
        <v>0</v>
      </c>
      <c r="BA130" s="353">
        <f t="shared" si="264"/>
        <v>0</v>
      </c>
      <c r="BB130" s="550">
        <f t="shared" ref="BB130" si="354">+$D130</f>
        <v>197</v>
      </c>
      <c r="BC130" s="557">
        <f>+K130</f>
        <v>0.5</v>
      </c>
      <c r="BD130" s="300">
        <f t="shared" si="348"/>
        <v>8.41</v>
      </c>
      <c r="BE130" s="352">
        <v>5.35</v>
      </c>
      <c r="BF130" s="352">
        <f t="shared" si="176"/>
        <v>0</v>
      </c>
      <c r="BG130" s="352">
        <f t="shared" si="177"/>
        <v>0</v>
      </c>
      <c r="BH130" s="352">
        <f t="shared" si="178"/>
        <v>0</v>
      </c>
      <c r="BI130" s="352">
        <v>3.06</v>
      </c>
      <c r="BJ130" s="352">
        <f t="shared" si="180"/>
        <v>0</v>
      </c>
      <c r="BK130" s="571"/>
      <c r="BL130" s="572"/>
      <c r="BM130" s="572"/>
      <c r="BN130" s="572"/>
      <c r="BO130" s="572"/>
      <c r="BP130" s="572"/>
      <c r="BQ130" s="572"/>
      <c r="BR130" s="572"/>
      <c r="BS130" s="573"/>
    </row>
    <row r="131" spans="1:71" s="158" customFormat="1" ht="56.25" customHeight="1" x14ac:dyDescent="0.3">
      <c r="A131" s="152"/>
      <c r="B131" s="535"/>
      <c r="C131" s="539"/>
      <c r="D131" s="517"/>
      <c r="E131" s="520"/>
      <c r="F131" s="523"/>
      <c r="G131" s="526"/>
      <c r="H131" s="529"/>
      <c r="I131" s="532"/>
      <c r="J131" s="560"/>
      <c r="K131" s="563"/>
      <c r="L131" s="416" t="s">
        <v>3695</v>
      </c>
      <c r="M131" s="410" t="s">
        <v>3694</v>
      </c>
      <c r="N131" s="150">
        <v>44378</v>
      </c>
      <c r="O131" s="150">
        <v>44560</v>
      </c>
      <c r="P131" s="150"/>
      <c r="Q131" s="150"/>
      <c r="R131" s="550"/>
      <c r="S131" s="566"/>
      <c r="T131" s="156">
        <f t="shared" si="213"/>
        <v>8.41</v>
      </c>
      <c r="U131" s="156">
        <f t="shared" si="214"/>
        <v>5.35</v>
      </c>
      <c r="V131" s="156">
        <f t="shared" si="215"/>
        <v>0</v>
      </c>
      <c r="W131" s="156">
        <f t="shared" si="216"/>
        <v>0</v>
      </c>
      <c r="X131" s="156">
        <f t="shared" si="217"/>
        <v>0</v>
      </c>
      <c r="Y131" s="156">
        <f t="shared" si="218"/>
        <v>3.06</v>
      </c>
      <c r="Z131" s="156">
        <f t="shared" si="219"/>
        <v>0</v>
      </c>
      <c r="AA131" s="550"/>
      <c r="AB131" s="569"/>
      <c r="AC131" s="337">
        <f t="shared" si="341"/>
        <v>0</v>
      </c>
      <c r="AD131" s="281"/>
      <c r="AE131" s="330"/>
      <c r="AF131" s="330"/>
      <c r="AG131" s="330"/>
      <c r="AH131" s="330"/>
      <c r="AI131" s="330"/>
      <c r="AJ131" s="550"/>
      <c r="AK131" s="553"/>
      <c r="AL131" s="301">
        <f t="shared" si="342"/>
        <v>0</v>
      </c>
      <c r="AM131" s="305">
        <f t="shared" si="185"/>
        <v>0</v>
      </c>
      <c r="AN131" s="305">
        <f t="shared" si="186"/>
        <v>0</v>
      </c>
      <c r="AO131" s="305">
        <f t="shared" si="187"/>
        <v>0</v>
      </c>
      <c r="AP131" s="305">
        <f t="shared" si="188"/>
        <v>0</v>
      </c>
      <c r="AQ131" s="305">
        <f t="shared" si="189"/>
        <v>0</v>
      </c>
      <c r="AR131" s="305">
        <f t="shared" si="190"/>
        <v>0</v>
      </c>
      <c r="AS131" s="550"/>
      <c r="AT131" s="555"/>
      <c r="AU131" s="313">
        <f t="shared" si="343"/>
        <v>0</v>
      </c>
      <c r="AV131" s="314">
        <f t="shared" si="263"/>
        <v>0</v>
      </c>
      <c r="AW131" s="314">
        <f t="shared" si="202"/>
        <v>0</v>
      </c>
      <c r="AX131" s="314">
        <f t="shared" si="203"/>
        <v>0</v>
      </c>
      <c r="AY131" s="314">
        <f t="shared" si="204"/>
        <v>0</v>
      </c>
      <c r="AZ131" s="314">
        <f t="shared" si="205"/>
        <v>0</v>
      </c>
      <c r="BA131" s="314">
        <f t="shared" si="264"/>
        <v>0</v>
      </c>
      <c r="BB131" s="550"/>
      <c r="BC131" s="557"/>
      <c r="BD131" s="301">
        <f t="shared" si="348"/>
        <v>8.41</v>
      </c>
      <c r="BE131" s="314">
        <v>5.35</v>
      </c>
      <c r="BF131" s="314">
        <f t="shared" ref="BF131:BF133" si="355">AW131</f>
        <v>0</v>
      </c>
      <c r="BG131" s="314">
        <f t="shared" ref="BG131:BG133" si="356">AX131</f>
        <v>0</v>
      </c>
      <c r="BH131" s="314">
        <f t="shared" ref="BH131:BH133" si="357">AY131</f>
        <v>0</v>
      </c>
      <c r="BI131" s="314">
        <v>3.06</v>
      </c>
      <c r="BJ131" s="314">
        <f t="shared" ref="BJ131:BJ133" si="358">BA131</f>
        <v>0</v>
      </c>
      <c r="BK131" s="590"/>
      <c r="BL131" s="543"/>
      <c r="BM131" s="543"/>
      <c r="BN131" s="543"/>
      <c r="BO131" s="543"/>
      <c r="BP131" s="543"/>
      <c r="BQ131" s="543"/>
      <c r="BR131" s="543"/>
      <c r="BS131" s="544"/>
    </row>
    <row r="132" spans="1:71" s="158" customFormat="1" ht="34.5" customHeight="1" x14ac:dyDescent="0.3">
      <c r="A132" s="152"/>
      <c r="B132" s="535"/>
      <c r="C132" s="539"/>
      <c r="D132" s="517"/>
      <c r="E132" s="520"/>
      <c r="F132" s="523"/>
      <c r="G132" s="526"/>
      <c r="H132" s="529"/>
      <c r="I132" s="532"/>
      <c r="J132" s="560"/>
      <c r="K132" s="563"/>
      <c r="L132" s="417" t="s">
        <v>3522</v>
      </c>
      <c r="M132" s="410" t="s">
        <v>3696</v>
      </c>
      <c r="N132" s="150">
        <v>44378</v>
      </c>
      <c r="O132" s="150">
        <v>44560</v>
      </c>
      <c r="P132" s="150"/>
      <c r="Q132" s="150"/>
      <c r="R132" s="550"/>
      <c r="S132" s="566"/>
      <c r="T132" s="156">
        <f t="shared" si="213"/>
        <v>8.41</v>
      </c>
      <c r="U132" s="156">
        <f t="shared" si="214"/>
        <v>5.35</v>
      </c>
      <c r="V132" s="156">
        <f t="shared" si="215"/>
        <v>0</v>
      </c>
      <c r="W132" s="156">
        <f t="shared" si="216"/>
        <v>0</v>
      </c>
      <c r="X132" s="156">
        <f t="shared" si="217"/>
        <v>0</v>
      </c>
      <c r="Y132" s="156">
        <f t="shared" si="218"/>
        <v>3.06</v>
      </c>
      <c r="Z132" s="156">
        <f t="shared" si="219"/>
        <v>0</v>
      </c>
      <c r="AA132" s="550"/>
      <c r="AB132" s="569"/>
      <c r="AC132" s="337">
        <f t="shared" si="341"/>
        <v>0</v>
      </c>
      <c r="AD132" s="281"/>
      <c r="AE132" s="330"/>
      <c r="AF132" s="330"/>
      <c r="AG132" s="330"/>
      <c r="AH132" s="330"/>
      <c r="AI132" s="330"/>
      <c r="AJ132" s="550"/>
      <c r="AK132" s="553"/>
      <c r="AL132" s="301">
        <f t="shared" si="342"/>
        <v>0</v>
      </c>
      <c r="AM132" s="305">
        <f t="shared" si="185"/>
        <v>0</v>
      </c>
      <c r="AN132" s="305">
        <f t="shared" si="186"/>
        <v>0</v>
      </c>
      <c r="AO132" s="305">
        <f t="shared" si="187"/>
        <v>0</v>
      </c>
      <c r="AP132" s="305">
        <f t="shared" si="188"/>
        <v>0</v>
      </c>
      <c r="AQ132" s="305">
        <f t="shared" si="189"/>
        <v>0</v>
      </c>
      <c r="AR132" s="305">
        <f t="shared" si="190"/>
        <v>0</v>
      </c>
      <c r="AS132" s="550"/>
      <c r="AT132" s="555"/>
      <c r="AU132" s="313">
        <f t="shared" si="343"/>
        <v>0</v>
      </c>
      <c r="AV132" s="314">
        <f t="shared" si="263"/>
        <v>0</v>
      </c>
      <c r="AW132" s="314">
        <f t="shared" si="202"/>
        <v>0</v>
      </c>
      <c r="AX132" s="314">
        <f t="shared" si="203"/>
        <v>0</v>
      </c>
      <c r="AY132" s="314">
        <f t="shared" si="204"/>
        <v>0</v>
      </c>
      <c r="AZ132" s="314">
        <f t="shared" si="205"/>
        <v>0</v>
      </c>
      <c r="BA132" s="314">
        <f t="shared" si="264"/>
        <v>0</v>
      </c>
      <c r="BB132" s="550"/>
      <c r="BC132" s="557"/>
      <c r="BD132" s="301">
        <f t="shared" si="348"/>
        <v>8.41</v>
      </c>
      <c r="BE132" s="314">
        <v>5.35</v>
      </c>
      <c r="BF132" s="314">
        <f t="shared" si="355"/>
        <v>0</v>
      </c>
      <c r="BG132" s="314">
        <f t="shared" si="356"/>
        <v>0</v>
      </c>
      <c r="BH132" s="314">
        <f t="shared" si="357"/>
        <v>0</v>
      </c>
      <c r="BI132" s="314">
        <v>3.06</v>
      </c>
      <c r="BJ132" s="314">
        <f t="shared" si="358"/>
        <v>0</v>
      </c>
      <c r="BK132" s="590"/>
      <c r="BL132" s="543"/>
      <c r="BM132" s="543"/>
      <c r="BN132" s="543"/>
      <c r="BO132" s="543"/>
      <c r="BP132" s="543"/>
      <c r="BQ132" s="543"/>
      <c r="BR132" s="543"/>
      <c r="BS132" s="544"/>
    </row>
    <row r="133" spans="1:71" s="158" customFormat="1" ht="46.5" customHeight="1" thickBot="1" x14ac:dyDescent="0.35">
      <c r="A133" s="152"/>
      <c r="B133" s="535"/>
      <c r="C133" s="539"/>
      <c r="D133" s="518"/>
      <c r="E133" s="521"/>
      <c r="F133" s="524"/>
      <c r="G133" s="527"/>
      <c r="H133" s="530"/>
      <c r="I133" s="533"/>
      <c r="J133" s="561"/>
      <c r="K133" s="564"/>
      <c r="L133" s="418" t="s">
        <v>3697</v>
      </c>
      <c r="M133" s="411" t="s">
        <v>3698</v>
      </c>
      <c r="N133" s="151">
        <v>44378</v>
      </c>
      <c r="O133" s="151">
        <v>44560</v>
      </c>
      <c r="P133" s="151"/>
      <c r="Q133" s="151"/>
      <c r="R133" s="551"/>
      <c r="S133" s="567"/>
      <c r="T133" s="156">
        <f t="shared" si="213"/>
        <v>8.41</v>
      </c>
      <c r="U133" s="156">
        <f t="shared" si="214"/>
        <v>5.35</v>
      </c>
      <c r="V133" s="156">
        <f t="shared" si="215"/>
        <v>0</v>
      </c>
      <c r="W133" s="156">
        <f t="shared" si="216"/>
        <v>0</v>
      </c>
      <c r="X133" s="156">
        <f t="shared" si="217"/>
        <v>0</v>
      </c>
      <c r="Y133" s="156">
        <f t="shared" si="218"/>
        <v>3.06</v>
      </c>
      <c r="Z133" s="156">
        <f t="shared" si="219"/>
        <v>0</v>
      </c>
      <c r="AA133" s="551"/>
      <c r="AB133" s="570"/>
      <c r="AC133" s="338">
        <f t="shared" si="341"/>
        <v>0</v>
      </c>
      <c r="AD133" s="282"/>
      <c r="AE133" s="331"/>
      <c r="AF133" s="331"/>
      <c r="AG133" s="331"/>
      <c r="AH133" s="331"/>
      <c r="AI133" s="331"/>
      <c r="AJ133" s="551"/>
      <c r="AK133" s="554"/>
      <c r="AL133" s="302">
        <f t="shared" si="342"/>
        <v>0</v>
      </c>
      <c r="AM133" s="363">
        <f t="shared" si="185"/>
        <v>0</v>
      </c>
      <c r="AN133" s="363">
        <f t="shared" si="186"/>
        <v>0</v>
      </c>
      <c r="AO133" s="363">
        <f t="shared" si="187"/>
        <v>0</v>
      </c>
      <c r="AP133" s="363">
        <f t="shared" si="188"/>
        <v>0</v>
      </c>
      <c r="AQ133" s="363">
        <f t="shared" si="189"/>
        <v>0</v>
      </c>
      <c r="AR133" s="363">
        <f t="shared" si="190"/>
        <v>0</v>
      </c>
      <c r="AS133" s="551"/>
      <c r="AT133" s="556"/>
      <c r="AU133" s="302">
        <f t="shared" si="343"/>
        <v>0</v>
      </c>
      <c r="AV133" s="321">
        <f t="shared" si="263"/>
        <v>0</v>
      </c>
      <c r="AW133" s="321">
        <f t="shared" si="202"/>
        <v>0</v>
      </c>
      <c r="AX133" s="321">
        <f t="shared" si="203"/>
        <v>0</v>
      </c>
      <c r="AY133" s="321">
        <f t="shared" si="204"/>
        <v>0</v>
      </c>
      <c r="AZ133" s="321">
        <f t="shared" si="205"/>
        <v>0</v>
      </c>
      <c r="BA133" s="321">
        <f t="shared" si="264"/>
        <v>0</v>
      </c>
      <c r="BB133" s="551"/>
      <c r="BC133" s="558"/>
      <c r="BD133" s="302">
        <f t="shared" si="348"/>
        <v>8.41</v>
      </c>
      <c r="BE133" s="353">
        <v>5.35</v>
      </c>
      <c r="BF133" s="353">
        <f t="shared" si="355"/>
        <v>0</v>
      </c>
      <c r="BG133" s="353">
        <f t="shared" si="356"/>
        <v>0</v>
      </c>
      <c r="BH133" s="353">
        <f t="shared" si="357"/>
        <v>0</v>
      </c>
      <c r="BI133" s="353">
        <v>3.06</v>
      </c>
      <c r="BJ133" s="353">
        <f t="shared" si="358"/>
        <v>0</v>
      </c>
      <c r="BK133" s="574"/>
      <c r="BL133" s="547"/>
      <c r="BM133" s="547"/>
      <c r="BN133" s="547"/>
      <c r="BO133" s="547"/>
      <c r="BP133" s="547"/>
      <c r="BQ133" s="547"/>
      <c r="BR133" s="547"/>
      <c r="BS133" s="548"/>
    </row>
    <row r="134" spans="1:71" s="158" customFormat="1" ht="39.75" customHeight="1" thickTop="1" x14ac:dyDescent="0.3">
      <c r="A134" s="152"/>
      <c r="B134" s="535"/>
      <c r="C134" s="539"/>
      <c r="D134" s="516">
        <v>198</v>
      </c>
      <c r="E134" s="519" t="str">
        <f>+Metas!K226</f>
        <v>Formadores de las áreas artísticas capacitados en Formación técnica  para la formación artística y cultural. Por año</v>
      </c>
      <c r="F134" s="522">
        <v>80</v>
      </c>
      <c r="G134" s="525">
        <f>SUM(H134:K134)</f>
        <v>80</v>
      </c>
      <c r="H134" s="528"/>
      <c r="I134" s="531"/>
      <c r="J134" s="559"/>
      <c r="K134" s="562">
        <v>80</v>
      </c>
      <c r="L134" s="413" t="s">
        <v>3525</v>
      </c>
      <c r="M134" s="409" t="s">
        <v>3699</v>
      </c>
      <c r="N134" s="149">
        <v>44378</v>
      </c>
      <c r="O134" s="149">
        <v>44560</v>
      </c>
      <c r="P134" s="149"/>
      <c r="Q134" s="149"/>
      <c r="R134" s="549">
        <f t="shared" ref="R134" si="359">+$D134</f>
        <v>198</v>
      </c>
      <c r="S134" s="565">
        <f t="shared" ref="S134" si="360">+F134</f>
        <v>80</v>
      </c>
      <c r="T134" s="156">
        <f t="shared" si="213"/>
        <v>20.170000000000002</v>
      </c>
      <c r="U134" s="156">
        <f t="shared" si="214"/>
        <v>14.06</v>
      </c>
      <c r="V134" s="156">
        <f t="shared" si="215"/>
        <v>0</v>
      </c>
      <c r="W134" s="156">
        <f t="shared" si="216"/>
        <v>0</v>
      </c>
      <c r="X134" s="156">
        <f t="shared" si="217"/>
        <v>0</v>
      </c>
      <c r="Y134" s="156">
        <f t="shared" si="218"/>
        <v>6.11</v>
      </c>
      <c r="Z134" s="156">
        <f t="shared" si="219"/>
        <v>0</v>
      </c>
      <c r="AA134" s="549">
        <f t="shared" ref="AA134" si="361">+$D134</f>
        <v>198</v>
      </c>
      <c r="AB134" s="568">
        <f>+H134</f>
        <v>0</v>
      </c>
      <c r="AC134" s="336">
        <f t="shared" si="341"/>
        <v>0</v>
      </c>
      <c r="AD134" s="280"/>
      <c r="AE134" s="329"/>
      <c r="AF134" s="329"/>
      <c r="AG134" s="329"/>
      <c r="AH134" s="329"/>
      <c r="AI134" s="329"/>
      <c r="AJ134" s="549">
        <f t="shared" ref="AJ134" si="362">+$D134</f>
        <v>198</v>
      </c>
      <c r="AK134" s="552">
        <f>+I134</f>
        <v>0</v>
      </c>
      <c r="AL134" s="300">
        <f t="shared" si="342"/>
        <v>0</v>
      </c>
      <c r="AM134" s="364">
        <f t="shared" si="185"/>
        <v>0</v>
      </c>
      <c r="AN134" s="364">
        <f t="shared" si="186"/>
        <v>0</v>
      </c>
      <c r="AO134" s="364">
        <f t="shared" si="187"/>
        <v>0</v>
      </c>
      <c r="AP134" s="364">
        <f t="shared" si="188"/>
        <v>0</v>
      </c>
      <c r="AQ134" s="364">
        <f t="shared" si="189"/>
        <v>0</v>
      </c>
      <c r="AR134" s="364">
        <f t="shared" si="190"/>
        <v>0</v>
      </c>
      <c r="AS134" s="550">
        <f t="shared" ref="AS134" si="363">+$D134</f>
        <v>198</v>
      </c>
      <c r="AT134" s="555">
        <f>+J134</f>
        <v>0</v>
      </c>
      <c r="AU134" s="357">
        <f t="shared" si="343"/>
        <v>0</v>
      </c>
      <c r="AV134" s="353">
        <f t="shared" si="263"/>
        <v>0</v>
      </c>
      <c r="AW134" s="353">
        <f t="shared" si="202"/>
        <v>0</v>
      </c>
      <c r="AX134" s="353">
        <f t="shared" si="203"/>
        <v>0</v>
      </c>
      <c r="AY134" s="353">
        <f t="shared" si="204"/>
        <v>0</v>
      </c>
      <c r="AZ134" s="353">
        <f t="shared" si="205"/>
        <v>0</v>
      </c>
      <c r="BA134" s="353">
        <f t="shared" si="264"/>
        <v>0</v>
      </c>
      <c r="BB134" s="550">
        <f t="shared" ref="BB134" si="364">+$D134</f>
        <v>198</v>
      </c>
      <c r="BC134" s="588">
        <f>+K134</f>
        <v>80</v>
      </c>
      <c r="BD134" s="300">
        <f t="shared" si="348"/>
        <v>20.170000000000002</v>
      </c>
      <c r="BE134" s="352">
        <v>14.06</v>
      </c>
      <c r="BF134" s="352">
        <f t="shared" si="176"/>
        <v>0</v>
      </c>
      <c r="BG134" s="352">
        <f t="shared" si="177"/>
        <v>0</v>
      </c>
      <c r="BH134" s="352">
        <f t="shared" si="178"/>
        <v>0</v>
      </c>
      <c r="BI134" s="352">
        <v>6.11</v>
      </c>
      <c r="BJ134" s="352">
        <f t="shared" si="180"/>
        <v>0</v>
      </c>
      <c r="BK134" s="571"/>
      <c r="BL134" s="572"/>
      <c r="BM134" s="572"/>
      <c r="BN134" s="572"/>
      <c r="BO134" s="572"/>
      <c r="BP134" s="572"/>
      <c r="BQ134" s="572"/>
      <c r="BR134" s="572"/>
      <c r="BS134" s="573"/>
    </row>
    <row r="135" spans="1:71" s="158" customFormat="1" ht="43.5" customHeight="1" x14ac:dyDescent="0.3">
      <c r="A135" s="152"/>
      <c r="B135" s="535"/>
      <c r="C135" s="539"/>
      <c r="D135" s="517"/>
      <c r="E135" s="520"/>
      <c r="F135" s="523"/>
      <c r="G135" s="526"/>
      <c r="H135" s="529"/>
      <c r="I135" s="532"/>
      <c r="J135" s="560"/>
      <c r="K135" s="563"/>
      <c r="L135" s="410" t="s">
        <v>3526</v>
      </c>
      <c r="M135" s="410" t="s">
        <v>3700</v>
      </c>
      <c r="N135" s="150">
        <v>44378</v>
      </c>
      <c r="O135" s="150">
        <v>44560</v>
      </c>
      <c r="P135" s="150"/>
      <c r="Q135" s="150"/>
      <c r="R135" s="550"/>
      <c r="S135" s="566"/>
      <c r="T135" s="156">
        <f t="shared" si="213"/>
        <v>20.170000000000002</v>
      </c>
      <c r="U135" s="156">
        <f t="shared" si="214"/>
        <v>14.06</v>
      </c>
      <c r="V135" s="156">
        <f t="shared" si="215"/>
        <v>0</v>
      </c>
      <c r="W135" s="156">
        <f t="shared" si="216"/>
        <v>0</v>
      </c>
      <c r="X135" s="156">
        <f t="shared" si="217"/>
        <v>0</v>
      </c>
      <c r="Y135" s="156">
        <f t="shared" si="218"/>
        <v>6.11</v>
      </c>
      <c r="Z135" s="156">
        <f t="shared" si="219"/>
        <v>0</v>
      </c>
      <c r="AA135" s="550"/>
      <c r="AB135" s="569"/>
      <c r="AC135" s="337">
        <f t="shared" si="341"/>
        <v>0</v>
      </c>
      <c r="AD135" s="281"/>
      <c r="AE135" s="330"/>
      <c r="AF135" s="330"/>
      <c r="AG135" s="330"/>
      <c r="AH135" s="330"/>
      <c r="AI135" s="330"/>
      <c r="AJ135" s="550"/>
      <c r="AK135" s="553"/>
      <c r="AL135" s="301">
        <f t="shared" si="342"/>
        <v>0</v>
      </c>
      <c r="AM135" s="305">
        <f t="shared" si="185"/>
        <v>0</v>
      </c>
      <c r="AN135" s="305">
        <f t="shared" si="186"/>
        <v>0</v>
      </c>
      <c r="AO135" s="305">
        <f t="shared" si="187"/>
        <v>0</v>
      </c>
      <c r="AP135" s="305">
        <f t="shared" si="188"/>
        <v>0</v>
      </c>
      <c r="AQ135" s="305">
        <f t="shared" si="189"/>
        <v>0</v>
      </c>
      <c r="AR135" s="305">
        <f t="shared" si="190"/>
        <v>0</v>
      </c>
      <c r="AS135" s="550"/>
      <c r="AT135" s="555"/>
      <c r="AU135" s="313">
        <f t="shared" si="343"/>
        <v>0</v>
      </c>
      <c r="AV135" s="314">
        <f t="shared" si="263"/>
        <v>0</v>
      </c>
      <c r="AW135" s="314">
        <f t="shared" si="202"/>
        <v>0</v>
      </c>
      <c r="AX135" s="314">
        <f t="shared" si="203"/>
        <v>0</v>
      </c>
      <c r="AY135" s="314">
        <f t="shared" si="204"/>
        <v>0</v>
      </c>
      <c r="AZ135" s="314">
        <f t="shared" si="205"/>
        <v>0</v>
      </c>
      <c r="BA135" s="314">
        <f t="shared" si="264"/>
        <v>0</v>
      </c>
      <c r="BB135" s="550"/>
      <c r="BC135" s="557"/>
      <c r="BD135" s="301">
        <f t="shared" si="348"/>
        <v>20.170000000000002</v>
      </c>
      <c r="BE135" s="314">
        <v>14.06</v>
      </c>
      <c r="BF135" s="314">
        <f t="shared" ref="BF135:BF137" si="365">AW135</f>
        <v>0</v>
      </c>
      <c r="BG135" s="314">
        <f t="shared" ref="BG135:BG137" si="366">AX135</f>
        <v>0</v>
      </c>
      <c r="BH135" s="314">
        <f t="shared" ref="BH135:BH137" si="367">AY135</f>
        <v>0</v>
      </c>
      <c r="BI135" s="314">
        <v>6.11</v>
      </c>
      <c r="BJ135" s="314">
        <f t="shared" ref="BJ135:BJ137" si="368">BA135</f>
        <v>0</v>
      </c>
      <c r="BK135" s="590"/>
      <c r="BL135" s="543"/>
      <c r="BM135" s="543"/>
      <c r="BN135" s="543"/>
      <c r="BO135" s="543"/>
      <c r="BP135" s="543"/>
      <c r="BQ135" s="543"/>
      <c r="BR135" s="543"/>
      <c r="BS135" s="544"/>
    </row>
    <row r="136" spans="1:71" s="158" customFormat="1" ht="46.5" customHeight="1" x14ac:dyDescent="0.3">
      <c r="A136" s="152"/>
      <c r="B136" s="535"/>
      <c r="C136" s="539"/>
      <c r="D136" s="517"/>
      <c r="E136" s="520"/>
      <c r="F136" s="523"/>
      <c r="G136" s="526"/>
      <c r="H136" s="529"/>
      <c r="I136" s="532"/>
      <c r="J136" s="560"/>
      <c r="K136" s="599"/>
      <c r="L136" s="419" t="s">
        <v>3524</v>
      </c>
      <c r="M136" s="410" t="s">
        <v>3702</v>
      </c>
      <c r="N136" s="150">
        <v>44378</v>
      </c>
      <c r="O136" s="150">
        <v>44560</v>
      </c>
      <c r="P136" s="150"/>
      <c r="Q136" s="150"/>
      <c r="R136" s="550"/>
      <c r="S136" s="566"/>
      <c r="T136" s="156">
        <f t="shared" si="213"/>
        <v>20.170000000000002</v>
      </c>
      <c r="U136" s="156">
        <f t="shared" si="214"/>
        <v>14.06</v>
      </c>
      <c r="V136" s="156">
        <f t="shared" si="215"/>
        <v>0</v>
      </c>
      <c r="W136" s="156">
        <f t="shared" si="216"/>
        <v>0</v>
      </c>
      <c r="X136" s="156">
        <f t="shared" si="217"/>
        <v>0</v>
      </c>
      <c r="Y136" s="156">
        <f t="shared" si="218"/>
        <v>6.11</v>
      </c>
      <c r="Z136" s="156">
        <f t="shared" si="219"/>
        <v>0</v>
      </c>
      <c r="AA136" s="550"/>
      <c r="AB136" s="569"/>
      <c r="AC136" s="337">
        <f t="shared" si="341"/>
        <v>0</v>
      </c>
      <c r="AD136" s="281"/>
      <c r="AE136" s="330"/>
      <c r="AF136" s="330"/>
      <c r="AG136" s="330"/>
      <c r="AH136" s="330"/>
      <c r="AI136" s="330"/>
      <c r="AJ136" s="550"/>
      <c r="AK136" s="553"/>
      <c r="AL136" s="301">
        <f t="shared" si="342"/>
        <v>0</v>
      </c>
      <c r="AM136" s="305">
        <f t="shared" si="185"/>
        <v>0</v>
      </c>
      <c r="AN136" s="305">
        <f t="shared" si="186"/>
        <v>0</v>
      </c>
      <c r="AO136" s="305">
        <f t="shared" si="187"/>
        <v>0</v>
      </c>
      <c r="AP136" s="305">
        <f t="shared" si="188"/>
        <v>0</v>
      </c>
      <c r="AQ136" s="305">
        <f t="shared" si="189"/>
        <v>0</v>
      </c>
      <c r="AR136" s="305">
        <f t="shared" si="190"/>
        <v>0</v>
      </c>
      <c r="AS136" s="550"/>
      <c r="AT136" s="555"/>
      <c r="AU136" s="313">
        <f t="shared" si="343"/>
        <v>0</v>
      </c>
      <c r="AV136" s="314">
        <f t="shared" si="263"/>
        <v>0</v>
      </c>
      <c r="AW136" s="314">
        <f t="shared" si="202"/>
        <v>0</v>
      </c>
      <c r="AX136" s="314">
        <f t="shared" si="203"/>
        <v>0</v>
      </c>
      <c r="AY136" s="314">
        <f t="shared" si="204"/>
        <v>0</v>
      </c>
      <c r="AZ136" s="314">
        <f t="shared" si="205"/>
        <v>0</v>
      </c>
      <c r="BA136" s="314">
        <f t="shared" si="264"/>
        <v>0</v>
      </c>
      <c r="BB136" s="550"/>
      <c r="BC136" s="557"/>
      <c r="BD136" s="301">
        <f t="shared" si="348"/>
        <v>20.170000000000002</v>
      </c>
      <c r="BE136" s="314">
        <v>14.06</v>
      </c>
      <c r="BF136" s="314">
        <f t="shared" si="365"/>
        <v>0</v>
      </c>
      <c r="BG136" s="314">
        <f t="shared" si="366"/>
        <v>0</v>
      </c>
      <c r="BH136" s="314">
        <f t="shared" si="367"/>
        <v>0</v>
      </c>
      <c r="BI136" s="314">
        <v>6.11</v>
      </c>
      <c r="BJ136" s="314">
        <f t="shared" si="368"/>
        <v>0</v>
      </c>
      <c r="BK136" s="590"/>
      <c r="BL136" s="543"/>
      <c r="BM136" s="543"/>
      <c r="BN136" s="543"/>
      <c r="BO136" s="543"/>
      <c r="BP136" s="543"/>
      <c r="BQ136" s="543"/>
      <c r="BR136" s="543"/>
      <c r="BS136" s="544"/>
    </row>
    <row r="137" spans="1:71" s="158" customFormat="1" ht="36" customHeight="1" thickBot="1" x14ac:dyDescent="0.35">
      <c r="A137" s="152"/>
      <c r="B137" s="535"/>
      <c r="C137" s="539"/>
      <c r="D137" s="518"/>
      <c r="E137" s="521"/>
      <c r="F137" s="524"/>
      <c r="G137" s="527"/>
      <c r="H137" s="530"/>
      <c r="I137" s="533"/>
      <c r="J137" s="561"/>
      <c r="K137" s="564"/>
      <c r="L137" s="420" t="s">
        <v>3701</v>
      </c>
      <c r="M137" s="411" t="s">
        <v>3704</v>
      </c>
      <c r="N137" s="151">
        <v>44378</v>
      </c>
      <c r="O137" s="151">
        <v>44560</v>
      </c>
      <c r="P137" s="151"/>
      <c r="Q137" s="151"/>
      <c r="R137" s="551"/>
      <c r="S137" s="567"/>
      <c r="T137" s="156">
        <f t="shared" si="213"/>
        <v>20.170000000000002</v>
      </c>
      <c r="U137" s="156">
        <f t="shared" si="214"/>
        <v>14.06</v>
      </c>
      <c r="V137" s="156">
        <f t="shared" si="215"/>
        <v>0</v>
      </c>
      <c r="W137" s="156">
        <f t="shared" si="216"/>
        <v>0</v>
      </c>
      <c r="X137" s="156">
        <f t="shared" si="217"/>
        <v>0</v>
      </c>
      <c r="Y137" s="156">
        <f t="shared" si="218"/>
        <v>6.11</v>
      </c>
      <c r="Z137" s="156">
        <f t="shared" si="219"/>
        <v>0</v>
      </c>
      <c r="AA137" s="551"/>
      <c r="AB137" s="570"/>
      <c r="AC137" s="338">
        <f t="shared" si="341"/>
        <v>0</v>
      </c>
      <c r="AD137" s="282"/>
      <c r="AE137" s="331"/>
      <c r="AF137" s="331"/>
      <c r="AG137" s="331"/>
      <c r="AH137" s="331"/>
      <c r="AI137" s="331"/>
      <c r="AJ137" s="551"/>
      <c r="AK137" s="554"/>
      <c r="AL137" s="302">
        <f t="shared" si="342"/>
        <v>0</v>
      </c>
      <c r="AM137" s="363">
        <f t="shared" si="185"/>
        <v>0</v>
      </c>
      <c r="AN137" s="363">
        <f t="shared" si="186"/>
        <v>0</v>
      </c>
      <c r="AO137" s="363">
        <f t="shared" si="187"/>
        <v>0</v>
      </c>
      <c r="AP137" s="363">
        <f t="shared" si="188"/>
        <v>0</v>
      </c>
      <c r="AQ137" s="363">
        <f t="shared" si="189"/>
        <v>0</v>
      </c>
      <c r="AR137" s="363">
        <f t="shared" si="190"/>
        <v>0</v>
      </c>
      <c r="AS137" s="551"/>
      <c r="AT137" s="556"/>
      <c r="AU137" s="302">
        <f t="shared" si="343"/>
        <v>0</v>
      </c>
      <c r="AV137" s="321">
        <f t="shared" si="263"/>
        <v>0</v>
      </c>
      <c r="AW137" s="321">
        <f t="shared" si="202"/>
        <v>0</v>
      </c>
      <c r="AX137" s="321">
        <f t="shared" si="203"/>
        <v>0</v>
      </c>
      <c r="AY137" s="321">
        <f t="shared" si="204"/>
        <v>0</v>
      </c>
      <c r="AZ137" s="321">
        <f t="shared" si="205"/>
        <v>0</v>
      </c>
      <c r="BA137" s="321">
        <f t="shared" si="264"/>
        <v>0</v>
      </c>
      <c r="BB137" s="551"/>
      <c r="BC137" s="558"/>
      <c r="BD137" s="302">
        <f t="shared" si="348"/>
        <v>20.170000000000002</v>
      </c>
      <c r="BE137" s="353">
        <v>14.06</v>
      </c>
      <c r="BF137" s="353">
        <f t="shared" si="365"/>
        <v>0</v>
      </c>
      <c r="BG137" s="353">
        <f t="shared" si="366"/>
        <v>0</v>
      </c>
      <c r="BH137" s="353">
        <f t="shared" si="367"/>
        <v>0</v>
      </c>
      <c r="BI137" s="353">
        <v>6.11</v>
      </c>
      <c r="BJ137" s="353">
        <f t="shared" si="368"/>
        <v>0</v>
      </c>
      <c r="BK137" s="574"/>
      <c r="BL137" s="547"/>
      <c r="BM137" s="547"/>
      <c r="BN137" s="547"/>
      <c r="BO137" s="547"/>
      <c r="BP137" s="547"/>
      <c r="BQ137" s="547"/>
      <c r="BR137" s="547"/>
      <c r="BS137" s="548"/>
    </row>
    <row r="138" spans="1:71" s="158" customFormat="1" ht="42" customHeight="1" thickTop="1" x14ac:dyDescent="0.3">
      <c r="A138" s="152"/>
      <c r="B138" s="535"/>
      <c r="C138" s="539"/>
      <c r="D138" s="516">
        <v>199</v>
      </c>
      <c r="E138" s="519" t="str">
        <f>+Metas!K227</f>
        <v>Gestores capacitados para la gestión de las escuelas de formación cultural Por año</v>
      </c>
      <c r="F138" s="522">
        <v>80</v>
      </c>
      <c r="G138" s="525">
        <f>SUM(H138:K138)</f>
        <v>80</v>
      </c>
      <c r="H138" s="528"/>
      <c r="I138" s="531"/>
      <c r="J138" s="559">
        <v>20</v>
      </c>
      <c r="K138" s="562">
        <v>60</v>
      </c>
      <c r="L138" s="409" t="s">
        <v>3527</v>
      </c>
      <c r="M138" s="409" t="s">
        <v>3703</v>
      </c>
      <c r="N138" s="149">
        <v>44378</v>
      </c>
      <c r="O138" s="149">
        <v>44560</v>
      </c>
      <c r="P138" s="149"/>
      <c r="Q138" s="149"/>
      <c r="R138" s="549">
        <f t="shared" ref="R138" si="369">+$D138</f>
        <v>199</v>
      </c>
      <c r="S138" s="565">
        <f t="shared" ref="S138" si="370">+F138</f>
        <v>80</v>
      </c>
      <c r="T138" s="156">
        <f t="shared" si="213"/>
        <v>26.88</v>
      </c>
      <c r="U138" s="156">
        <f t="shared" si="214"/>
        <v>18.739999999999998</v>
      </c>
      <c r="V138" s="156">
        <f t="shared" si="215"/>
        <v>0</v>
      </c>
      <c r="W138" s="156">
        <f t="shared" si="216"/>
        <v>0</v>
      </c>
      <c r="X138" s="156">
        <f t="shared" si="217"/>
        <v>0</v>
      </c>
      <c r="Y138" s="156">
        <f t="shared" si="218"/>
        <v>8.14</v>
      </c>
      <c r="Z138" s="156">
        <f t="shared" si="219"/>
        <v>0</v>
      </c>
      <c r="AA138" s="549">
        <f t="shared" ref="AA138" si="371">+$D138</f>
        <v>199</v>
      </c>
      <c r="AB138" s="568">
        <f>+H138</f>
        <v>0</v>
      </c>
      <c r="AC138" s="336">
        <f t="shared" si="341"/>
        <v>0</v>
      </c>
      <c r="AD138" s="280"/>
      <c r="AE138" s="329"/>
      <c r="AF138" s="329"/>
      <c r="AG138" s="329"/>
      <c r="AH138" s="329"/>
      <c r="AI138" s="329"/>
      <c r="AJ138" s="549">
        <f t="shared" ref="AJ138" si="372">+$D138</f>
        <v>199</v>
      </c>
      <c r="AK138" s="552">
        <f>+I138</f>
        <v>0</v>
      </c>
      <c r="AL138" s="300">
        <f t="shared" si="342"/>
        <v>0</v>
      </c>
      <c r="AM138" s="364">
        <f t="shared" si="185"/>
        <v>0</v>
      </c>
      <c r="AN138" s="364">
        <f t="shared" si="186"/>
        <v>0</v>
      </c>
      <c r="AO138" s="364">
        <f t="shared" si="187"/>
        <v>0</v>
      </c>
      <c r="AP138" s="364">
        <f t="shared" si="188"/>
        <v>0</v>
      </c>
      <c r="AQ138" s="364">
        <f t="shared" si="189"/>
        <v>0</v>
      </c>
      <c r="AR138" s="364">
        <f t="shared" si="190"/>
        <v>0</v>
      </c>
      <c r="AS138" s="550">
        <f t="shared" ref="AS138" si="373">+$D138</f>
        <v>199</v>
      </c>
      <c r="AT138" s="555">
        <f>+J138</f>
        <v>20</v>
      </c>
      <c r="AU138" s="357">
        <f t="shared" si="343"/>
        <v>13.44</v>
      </c>
      <c r="AV138" s="353">
        <v>9.3699999999999992</v>
      </c>
      <c r="AW138" s="353">
        <f t="shared" si="202"/>
        <v>0</v>
      </c>
      <c r="AX138" s="353">
        <f t="shared" si="203"/>
        <v>0</v>
      </c>
      <c r="AY138" s="353">
        <f t="shared" si="204"/>
        <v>0</v>
      </c>
      <c r="AZ138" s="353">
        <v>4.07</v>
      </c>
      <c r="BA138" s="353">
        <f t="shared" si="264"/>
        <v>0</v>
      </c>
      <c r="BB138" s="550">
        <f t="shared" ref="BB138" si="374">+$D138</f>
        <v>199</v>
      </c>
      <c r="BC138" s="588">
        <f>+K138</f>
        <v>60</v>
      </c>
      <c r="BD138" s="300">
        <f t="shared" si="348"/>
        <v>13.44</v>
      </c>
      <c r="BE138" s="352">
        <f t="shared" si="175"/>
        <v>9.3699999999999992</v>
      </c>
      <c r="BF138" s="352">
        <f t="shared" si="176"/>
        <v>0</v>
      </c>
      <c r="BG138" s="352">
        <f t="shared" si="177"/>
        <v>0</v>
      </c>
      <c r="BH138" s="352">
        <f t="shared" si="178"/>
        <v>0</v>
      </c>
      <c r="BI138" s="352">
        <f t="shared" si="179"/>
        <v>4.07</v>
      </c>
      <c r="BJ138" s="352">
        <f t="shared" si="180"/>
        <v>0</v>
      </c>
      <c r="BK138" s="571"/>
      <c r="BL138" s="572"/>
      <c r="BM138" s="572"/>
      <c r="BN138" s="572"/>
      <c r="BO138" s="572"/>
      <c r="BP138" s="572"/>
      <c r="BQ138" s="572"/>
      <c r="BR138" s="572"/>
      <c r="BS138" s="573"/>
    </row>
    <row r="139" spans="1:71" s="158" customFormat="1" ht="30.75" customHeight="1" x14ac:dyDescent="0.3">
      <c r="A139" s="152"/>
      <c r="B139" s="535"/>
      <c r="C139" s="539"/>
      <c r="D139" s="517"/>
      <c r="E139" s="520"/>
      <c r="F139" s="523"/>
      <c r="G139" s="526"/>
      <c r="H139" s="529"/>
      <c r="I139" s="532"/>
      <c r="J139" s="560"/>
      <c r="K139" s="563"/>
      <c r="L139" s="410" t="s">
        <v>3528</v>
      </c>
      <c r="M139" s="410" t="s">
        <v>3705</v>
      </c>
      <c r="N139" s="150">
        <v>44378</v>
      </c>
      <c r="O139" s="150">
        <v>44560</v>
      </c>
      <c r="P139" s="150"/>
      <c r="Q139" s="150"/>
      <c r="R139" s="550"/>
      <c r="S139" s="566"/>
      <c r="T139" s="156">
        <f t="shared" si="213"/>
        <v>26.88</v>
      </c>
      <c r="U139" s="156">
        <f t="shared" si="214"/>
        <v>18.739999999999998</v>
      </c>
      <c r="V139" s="156">
        <f t="shared" si="215"/>
        <v>0</v>
      </c>
      <c r="W139" s="156">
        <f t="shared" si="216"/>
        <v>0</v>
      </c>
      <c r="X139" s="156">
        <f t="shared" si="217"/>
        <v>0</v>
      </c>
      <c r="Y139" s="156">
        <f t="shared" si="218"/>
        <v>8.14</v>
      </c>
      <c r="Z139" s="156">
        <f t="shared" si="219"/>
        <v>0</v>
      </c>
      <c r="AA139" s="550"/>
      <c r="AB139" s="569"/>
      <c r="AC139" s="337">
        <f t="shared" si="341"/>
        <v>0</v>
      </c>
      <c r="AD139" s="281"/>
      <c r="AE139" s="330"/>
      <c r="AF139" s="330"/>
      <c r="AG139" s="330"/>
      <c r="AH139" s="330"/>
      <c r="AI139" s="330"/>
      <c r="AJ139" s="550"/>
      <c r="AK139" s="553"/>
      <c r="AL139" s="301">
        <f t="shared" si="342"/>
        <v>0</v>
      </c>
      <c r="AM139" s="305">
        <f t="shared" si="185"/>
        <v>0</v>
      </c>
      <c r="AN139" s="305">
        <f t="shared" si="186"/>
        <v>0</v>
      </c>
      <c r="AO139" s="305">
        <f t="shared" si="187"/>
        <v>0</v>
      </c>
      <c r="AP139" s="305">
        <f t="shared" si="188"/>
        <v>0</v>
      </c>
      <c r="AQ139" s="305">
        <f t="shared" si="189"/>
        <v>0</v>
      </c>
      <c r="AR139" s="305">
        <f t="shared" si="190"/>
        <v>0</v>
      </c>
      <c r="AS139" s="550"/>
      <c r="AT139" s="555"/>
      <c r="AU139" s="313">
        <f t="shared" si="343"/>
        <v>13.44</v>
      </c>
      <c r="AV139" s="314">
        <v>9.3699999999999992</v>
      </c>
      <c r="AW139" s="314">
        <f t="shared" ref="AW139:AW140" si="375">AN139</f>
        <v>0</v>
      </c>
      <c r="AX139" s="314">
        <f t="shared" ref="AX139:AX140" si="376">AO139</f>
        <v>0</v>
      </c>
      <c r="AY139" s="314">
        <f t="shared" ref="AY139:AY140" si="377">AP139</f>
        <v>0</v>
      </c>
      <c r="AZ139" s="314">
        <v>4.07</v>
      </c>
      <c r="BA139" s="314">
        <f t="shared" ref="BA139:BA140" si="378">AR139</f>
        <v>0</v>
      </c>
      <c r="BB139" s="550"/>
      <c r="BC139" s="557"/>
      <c r="BD139" s="301">
        <f t="shared" si="348"/>
        <v>13.44</v>
      </c>
      <c r="BE139" s="314">
        <f t="shared" si="175"/>
        <v>9.3699999999999992</v>
      </c>
      <c r="BF139" s="314">
        <f t="shared" si="176"/>
        <v>0</v>
      </c>
      <c r="BG139" s="314">
        <f t="shared" si="177"/>
        <v>0</v>
      </c>
      <c r="BH139" s="314">
        <f t="shared" si="178"/>
        <v>0</v>
      </c>
      <c r="BI139" s="314">
        <f t="shared" si="179"/>
        <v>4.07</v>
      </c>
      <c r="BJ139" s="314">
        <f t="shared" si="180"/>
        <v>0</v>
      </c>
      <c r="BK139" s="590"/>
      <c r="BL139" s="543"/>
      <c r="BM139" s="543"/>
      <c r="BN139" s="543"/>
      <c r="BO139" s="543"/>
      <c r="BP139" s="543"/>
      <c r="BQ139" s="543"/>
      <c r="BR139" s="543"/>
      <c r="BS139" s="544"/>
    </row>
    <row r="140" spans="1:71" s="158" customFormat="1" ht="45.6" thickBot="1" x14ac:dyDescent="0.35">
      <c r="A140" s="152"/>
      <c r="B140" s="535"/>
      <c r="C140" s="539"/>
      <c r="D140" s="517"/>
      <c r="E140" s="520"/>
      <c r="F140" s="523"/>
      <c r="G140" s="526"/>
      <c r="H140" s="529"/>
      <c r="I140" s="532"/>
      <c r="J140" s="560"/>
      <c r="K140" s="563"/>
      <c r="L140" s="410" t="s">
        <v>3529</v>
      </c>
      <c r="M140" s="410" t="s">
        <v>3706</v>
      </c>
      <c r="N140" s="273">
        <v>44378</v>
      </c>
      <c r="O140" s="273">
        <v>44560</v>
      </c>
      <c r="P140" s="273"/>
      <c r="Q140" s="273"/>
      <c r="R140" s="550"/>
      <c r="S140" s="566"/>
      <c r="T140" s="156">
        <f t="shared" si="213"/>
        <v>26.88</v>
      </c>
      <c r="U140" s="156">
        <f t="shared" si="214"/>
        <v>18.739999999999998</v>
      </c>
      <c r="V140" s="156">
        <f t="shared" si="215"/>
        <v>0</v>
      </c>
      <c r="W140" s="156">
        <f t="shared" si="216"/>
        <v>0</v>
      </c>
      <c r="X140" s="156">
        <f t="shared" si="217"/>
        <v>0</v>
      </c>
      <c r="Y140" s="156">
        <f t="shared" si="218"/>
        <v>8.14</v>
      </c>
      <c r="Z140" s="156">
        <f t="shared" si="219"/>
        <v>0</v>
      </c>
      <c r="AA140" s="550"/>
      <c r="AB140" s="569"/>
      <c r="AC140" s="337">
        <f t="shared" si="341"/>
        <v>0</v>
      </c>
      <c r="AD140" s="281"/>
      <c r="AE140" s="330"/>
      <c r="AF140" s="330"/>
      <c r="AG140" s="330"/>
      <c r="AH140" s="330"/>
      <c r="AI140" s="330"/>
      <c r="AJ140" s="550"/>
      <c r="AK140" s="553"/>
      <c r="AL140" s="301">
        <f t="shared" si="342"/>
        <v>0</v>
      </c>
      <c r="AM140" s="363">
        <f t="shared" si="185"/>
        <v>0</v>
      </c>
      <c r="AN140" s="363">
        <f t="shared" si="186"/>
        <v>0</v>
      </c>
      <c r="AO140" s="363">
        <f t="shared" si="187"/>
        <v>0</v>
      </c>
      <c r="AP140" s="363">
        <f t="shared" si="188"/>
        <v>0</v>
      </c>
      <c r="AQ140" s="363">
        <f t="shared" si="189"/>
        <v>0</v>
      </c>
      <c r="AR140" s="363">
        <f t="shared" si="190"/>
        <v>0</v>
      </c>
      <c r="AS140" s="551"/>
      <c r="AT140" s="556"/>
      <c r="AU140" s="302">
        <f t="shared" si="343"/>
        <v>13.44</v>
      </c>
      <c r="AV140" s="321">
        <v>9.3699999999999992</v>
      </c>
      <c r="AW140" s="321">
        <f t="shared" si="375"/>
        <v>0</v>
      </c>
      <c r="AX140" s="321">
        <f t="shared" si="376"/>
        <v>0</v>
      </c>
      <c r="AY140" s="321">
        <f t="shared" si="377"/>
        <v>0</v>
      </c>
      <c r="AZ140" s="321">
        <v>4.07</v>
      </c>
      <c r="BA140" s="321">
        <f t="shared" si="378"/>
        <v>0</v>
      </c>
      <c r="BB140" s="551"/>
      <c r="BC140" s="557"/>
      <c r="BD140" s="301">
        <f t="shared" si="348"/>
        <v>13.44</v>
      </c>
      <c r="BE140" s="353">
        <f t="shared" ref="BE140:BE203" si="379">AV140</f>
        <v>9.3699999999999992</v>
      </c>
      <c r="BF140" s="353">
        <f t="shared" ref="BF140:BF203" si="380">AW140</f>
        <v>0</v>
      </c>
      <c r="BG140" s="353">
        <f t="shared" ref="BG140:BG203" si="381">AX140</f>
        <v>0</v>
      </c>
      <c r="BH140" s="353">
        <f t="shared" ref="BH140:BH203" si="382">AY140</f>
        <v>0</v>
      </c>
      <c r="BI140" s="353">
        <f t="shared" ref="BI140:BI203" si="383">AZ140</f>
        <v>4.07</v>
      </c>
      <c r="BJ140" s="353">
        <f t="shared" ref="BJ140:BJ203" si="384">BA140</f>
        <v>0</v>
      </c>
      <c r="BK140" s="590"/>
      <c r="BL140" s="543"/>
      <c r="BM140" s="543"/>
      <c r="BN140" s="543"/>
      <c r="BO140" s="543"/>
      <c r="BP140" s="543"/>
      <c r="BQ140" s="543"/>
      <c r="BR140" s="543"/>
      <c r="BS140" s="544"/>
    </row>
    <row r="141" spans="1:71" s="158" customFormat="1" ht="40.5" customHeight="1" thickTop="1" x14ac:dyDescent="0.3">
      <c r="A141" s="152"/>
      <c r="B141" s="535"/>
      <c r="C141" s="539"/>
      <c r="D141" s="516">
        <v>200</v>
      </c>
      <c r="E141" s="519" t="str">
        <f>+Metas!K228</f>
        <v>Creadores capacitados en procesos de creacion artisitica (300 Por año)</v>
      </c>
      <c r="F141" s="522">
        <v>300</v>
      </c>
      <c r="G141" s="525">
        <f>SUM(H141:K141)</f>
        <v>300</v>
      </c>
      <c r="H141" s="528"/>
      <c r="I141" s="531"/>
      <c r="J141" s="559">
        <v>200</v>
      </c>
      <c r="K141" s="562">
        <v>100</v>
      </c>
      <c r="L141" s="409" t="s">
        <v>3527</v>
      </c>
      <c r="M141" s="421" t="s">
        <v>3703</v>
      </c>
      <c r="N141" s="272">
        <v>44378</v>
      </c>
      <c r="O141" s="272">
        <v>44560</v>
      </c>
      <c r="P141" s="272"/>
      <c r="Q141" s="272"/>
      <c r="R141" s="581">
        <f t="shared" ref="R141:R182" si="385">+$D141</f>
        <v>200</v>
      </c>
      <c r="S141" s="565">
        <f t="shared" ref="S141" si="386">+F141</f>
        <v>300</v>
      </c>
      <c r="T141" s="156">
        <f t="shared" si="213"/>
        <v>26.88</v>
      </c>
      <c r="U141" s="156">
        <f t="shared" si="214"/>
        <v>18.739999999999998</v>
      </c>
      <c r="V141" s="156">
        <f t="shared" si="215"/>
        <v>0</v>
      </c>
      <c r="W141" s="156">
        <f t="shared" si="216"/>
        <v>0</v>
      </c>
      <c r="X141" s="156">
        <f t="shared" si="217"/>
        <v>0</v>
      </c>
      <c r="Y141" s="156">
        <f t="shared" si="218"/>
        <v>8.14</v>
      </c>
      <c r="Z141" s="156">
        <f t="shared" si="219"/>
        <v>0</v>
      </c>
      <c r="AA141" s="549">
        <f t="shared" ref="AA141:AA182" si="387">+$D141</f>
        <v>200</v>
      </c>
      <c r="AB141" s="568">
        <f>+H141</f>
        <v>0</v>
      </c>
      <c r="AC141" s="336">
        <f t="shared" si="341"/>
        <v>0</v>
      </c>
      <c r="AD141" s="280"/>
      <c r="AE141" s="329"/>
      <c r="AF141" s="329"/>
      <c r="AG141" s="329"/>
      <c r="AH141" s="329"/>
      <c r="AI141" s="329"/>
      <c r="AJ141" s="549">
        <f t="shared" ref="AJ141:AJ182" si="388">+$D141</f>
        <v>200</v>
      </c>
      <c r="AK141" s="552">
        <f>+I141</f>
        <v>0</v>
      </c>
      <c r="AL141" s="300">
        <f t="shared" si="342"/>
        <v>0</v>
      </c>
      <c r="AM141" s="364">
        <f t="shared" si="185"/>
        <v>0</v>
      </c>
      <c r="AN141" s="364">
        <f t="shared" si="186"/>
        <v>0</v>
      </c>
      <c r="AO141" s="364">
        <f t="shared" si="187"/>
        <v>0</v>
      </c>
      <c r="AP141" s="364">
        <f t="shared" si="188"/>
        <v>0</v>
      </c>
      <c r="AQ141" s="364">
        <f t="shared" si="189"/>
        <v>0</v>
      </c>
      <c r="AR141" s="364">
        <f t="shared" si="190"/>
        <v>0</v>
      </c>
      <c r="AS141" s="550">
        <f t="shared" ref="AS141:AS182" si="389">+$D141</f>
        <v>200</v>
      </c>
      <c r="AT141" s="555">
        <f>+J141</f>
        <v>200</v>
      </c>
      <c r="AU141" s="357">
        <f t="shared" si="343"/>
        <v>13.44</v>
      </c>
      <c r="AV141" s="353">
        <v>9.3699999999999992</v>
      </c>
      <c r="AW141" s="353">
        <f t="shared" ref="AW141:AW143" si="390">AN141</f>
        <v>0</v>
      </c>
      <c r="AX141" s="353">
        <f t="shared" ref="AX141:AX143" si="391">AO141</f>
        <v>0</v>
      </c>
      <c r="AY141" s="353">
        <f t="shared" ref="AY141:AY143" si="392">AP141</f>
        <v>0</v>
      </c>
      <c r="AZ141" s="353">
        <v>4.07</v>
      </c>
      <c r="BA141" s="353">
        <f t="shared" ref="BA141:BA143" si="393">AR141</f>
        <v>0</v>
      </c>
      <c r="BB141" s="550">
        <f t="shared" ref="BB141:BB182" si="394">+$D141</f>
        <v>200</v>
      </c>
      <c r="BC141" s="588">
        <f>+K141</f>
        <v>100</v>
      </c>
      <c r="BD141" s="300">
        <f t="shared" si="348"/>
        <v>13.44</v>
      </c>
      <c r="BE141" s="352">
        <f t="shared" si="379"/>
        <v>9.3699999999999992</v>
      </c>
      <c r="BF141" s="352">
        <f t="shared" si="380"/>
        <v>0</v>
      </c>
      <c r="BG141" s="352">
        <f t="shared" si="381"/>
        <v>0</v>
      </c>
      <c r="BH141" s="352">
        <f t="shared" si="382"/>
        <v>0</v>
      </c>
      <c r="BI141" s="352">
        <f t="shared" si="383"/>
        <v>4.07</v>
      </c>
      <c r="BJ141" s="352">
        <f t="shared" si="384"/>
        <v>0</v>
      </c>
      <c r="BK141" s="571"/>
      <c r="BL141" s="572"/>
      <c r="BM141" s="572"/>
      <c r="BN141" s="572"/>
      <c r="BO141" s="572"/>
      <c r="BP141" s="572"/>
      <c r="BQ141" s="572"/>
      <c r="BR141" s="572"/>
      <c r="BS141" s="573"/>
    </row>
    <row r="142" spans="1:71" s="158" customFormat="1" ht="32.25" customHeight="1" x14ac:dyDescent="0.3">
      <c r="A142" s="152"/>
      <c r="B142" s="535"/>
      <c r="C142" s="539"/>
      <c r="D142" s="517"/>
      <c r="E142" s="520"/>
      <c r="F142" s="523"/>
      <c r="G142" s="526"/>
      <c r="H142" s="529"/>
      <c r="I142" s="532"/>
      <c r="J142" s="560"/>
      <c r="K142" s="563"/>
      <c r="L142" s="410" t="s">
        <v>3528</v>
      </c>
      <c r="M142" s="419" t="s">
        <v>3705</v>
      </c>
      <c r="N142" s="150">
        <v>44378</v>
      </c>
      <c r="O142" s="150">
        <v>44560</v>
      </c>
      <c r="P142" s="150"/>
      <c r="Q142" s="150"/>
      <c r="R142" s="582"/>
      <c r="S142" s="566"/>
      <c r="T142" s="156">
        <f t="shared" si="213"/>
        <v>26.88</v>
      </c>
      <c r="U142" s="156">
        <f t="shared" si="214"/>
        <v>18.739999999999998</v>
      </c>
      <c r="V142" s="156">
        <f t="shared" si="215"/>
        <v>0</v>
      </c>
      <c r="W142" s="156">
        <f t="shared" si="216"/>
        <v>0</v>
      </c>
      <c r="X142" s="156">
        <f t="shared" si="217"/>
        <v>0</v>
      </c>
      <c r="Y142" s="156">
        <f t="shared" si="218"/>
        <v>8.14</v>
      </c>
      <c r="Z142" s="156">
        <f t="shared" si="219"/>
        <v>0</v>
      </c>
      <c r="AA142" s="550"/>
      <c r="AB142" s="569"/>
      <c r="AC142" s="337">
        <f t="shared" si="341"/>
        <v>0</v>
      </c>
      <c r="AD142" s="281"/>
      <c r="AE142" s="330"/>
      <c r="AF142" s="330"/>
      <c r="AG142" s="330"/>
      <c r="AH142" s="330"/>
      <c r="AI142" s="330"/>
      <c r="AJ142" s="550"/>
      <c r="AK142" s="553"/>
      <c r="AL142" s="301">
        <f t="shared" si="342"/>
        <v>0</v>
      </c>
      <c r="AM142" s="305">
        <f t="shared" ref="AM142:AM182" si="395">AD142</f>
        <v>0</v>
      </c>
      <c r="AN142" s="305">
        <f t="shared" ref="AN142:AN204" si="396">AE142</f>
        <v>0</v>
      </c>
      <c r="AO142" s="305">
        <f t="shared" ref="AO142:AO204" si="397">AF142</f>
        <v>0</v>
      </c>
      <c r="AP142" s="305">
        <f t="shared" ref="AP142:AP204" si="398">AG142</f>
        <v>0</v>
      </c>
      <c r="AQ142" s="305">
        <f t="shared" ref="AQ142:AQ204" si="399">AH142</f>
        <v>0</v>
      </c>
      <c r="AR142" s="305">
        <f t="shared" ref="AR142:AR182" si="400">AI142</f>
        <v>0</v>
      </c>
      <c r="AS142" s="550"/>
      <c r="AT142" s="555"/>
      <c r="AU142" s="313">
        <f t="shared" si="343"/>
        <v>13.44</v>
      </c>
      <c r="AV142" s="314">
        <v>9.3699999999999992</v>
      </c>
      <c r="AW142" s="314">
        <f t="shared" si="390"/>
        <v>0</v>
      </c>
      <c r="AX142" s="314">
        <f t="shared" si="391"/>
        <v>0</v>
      </c>
      <c r="AY142" s="314">
        <f t="shared" si="392"/>
        <v>0</v>
      </c>
      <c r="AZ142" s="314">
        <v>4.07</v>
      </c>
      <c r="BA142" s="314">
        <f t="shared" si="393"/>
        <v>0</v>
      </c>
      <c r="BB142" s="550"/>
      <c r="BC142" s="557"/>
      <c r="BD142" s="301">
        <f t="shared" si="348"/>
        <v>13.44</v>
      </c>
      <c r="BE142" s="314">
        <f t="shared" si="379"/>
        <v>9.3699999999999992</v>
      </c>
      <c r="BF142" s="314">
        <f t="shared" si="380"/>
        <v>0</v>
      </c>
      <c r="BG142" s="314">
        <f t="shared" si="381"/>
        <v>0</v>
      </c>
      <c r="BH142" s="314">
        <f t="shared" si="382"/>
        <v>0</v>
      </c>
      <c r="BI142" s="314">
        <f t="shared" si="383"/>
        <v>4.07</v>
      </c>
      <c r="BJ142" s="314">
        <f t="shared" si="384"/>
        <v>0</v>
      </c>
      <c r="BK142" s="590"/>
      <c r="BL142" s="543"/>
      <c r="BM142" s="543"/>
      <c r="BN142" s="543"/>
      <c r="BO142" s="543"/>
      <c r="BP142" s="543"/>
      <c r="BQ142" s="543"/>
      <c r="BR142" s="543"/>
      <c r="BS142" s="544"/>
    </row>
    <row r="143" spans="1:71" s="158" customFormat="1" ht="51.75" customHeight="1" thickBot="1" x14ac:dyDescent="0.35">
      <c r="A143" s="152"/>
      <c r="B143" s="535"/>
      <c r="C143" s="539"/>
      <c r="D143" s="517"/>
      <c r="E143" s="520"/>
      <c r="F143" s="523"/>
      <c r="G143" s="526"/>
      <c r="H143" s="529"/>
      <c r="I143" s="532"/>
      <c r="J143" s="560"/>
      <c r="K143" s="563"/>
      <c r="L143" s="412" t="s">
        <v>3529</v>
      </c>
      <c r="M143" s="419" t="s">
        <v>3706</v>
      </c>
      <c r="N143" s="273">
        <v>44378</v>
      </c>
      <c r="O143" s="273">
        <v>44560</v>
      </c>
      <c r="P143" s="273"/>
      <c r="Q143" s="273"/>
      <c r="R143" s="582"/>
      <c r="S143" s="566"/>
      <c r="T143" s="156">
        <f t="shared" si="213"/>
        <v>26.88</v>
      </c>
      <c r="U143" s="156">
        <f t="shared" si="214"/>
        <v>18.739999999999998</v>
      </c>
      <c r="V143" s="156">
        <f t="shared" si="215"/>
        <v>0</v>
      </c>
      <c r="W143" s="156">
        <f t="shared" si="216"/>
        <v>0</v>
      </c>
      <c r="X143" s="156">
        <f t="shared" si="217"/>
        <v>0</v>
      </c>
      <c r="Y143" s="156">
        <f t="shared" si="218"/>
        <v>8.14</v>
      </c>
      <c r="Z143" s="156">
        <f t="shared" si="219"/>
        <v>0</v>
      </c>
      <c r="AA143" s="550"/>
      <c r="AB143" s="569"/>
      <c r="AC143" s="337">
        <f t="shared" si="341"/>
        <v>0</v>
      </c>
      <c r="AD143" s="281"/>
      <c r="AE143" s="330"/>
      <c r="AF143" s="330"/>
      <c r="AG143" s="330"/>
      <c r="AH143" s="330"/>
      <c r="AI143" s="330"/>
      <c r="AJ143" s="550"/>
      <c r="AK143" s="553"/>
      <c r="AL143" s="301">
        <f t="shared" si="342"/>
        <v>0</v>
      </c>
      <c r="AM143" s="305">
        <f t="shared" si="395"/>
        <v>0</v>
      </c>
      <c r="AN143" s="305">
        <f t="shared" si="396"/>
        <v>0</v>
      </c>
      <c r="AO143" s="305">
        <f t="shared" si="397"/>
        <v>0</v>
      </c>
      <c r="AP143" s="305">
        <f t="shared" si="398"/>
        <v>0</v>
      </c>
      <c r="AQ143" s="305">
        <f t="shared" si="399"/>
        <v>0</v>
      </c>
      <c r="AR143" s="305">
        <f t="shared" si="400"/>
        <v>0</v>
      </c>
      <c r="AS143" s="550"/>
      <c r="AT143" s="555"/>
      <c r="AU143" s="313">
        <f t="shared" si="343"/>
        <v>13.44</v>
      </c>
      <c r="AV143" s="314">
        <v>9.3699999999999992</v>
      </c>
      <c r="AW143" s="314">
        <f t="shared" si="390"/>
        <v>0</v>
      </c>
      <c r="AX143" s="314">
        <f t="shared" si="391"/>
        <v>0</v>
      </c>
      <c r="AY143" s="314">
        <f t="shared" si="392"/>
        <v>0</v>
      </c>
      <c r="AZ143" s="314">
        <v>4.07</v>
      </c>
      <c r="BA143" s="314">
        <f t="shared" si="393"/>
        <v>0</v>
      </c>
      <c r="BB143" s="550"/>
      <c r="BC143" s="557"/>
      <c r="BD143" s="301">
        <f t="shared" si="348"/>
        <v>13.44</v>
      </c>
      <c r="BE143" s="353">
        <f t="shared" si="379"/>
        <v>9.3699999999999992</v>
      </c>
      <c r="BF143" s="353">
        <f t="shared" si="380"/>
        <v>0</v>
      </c>
      <c r="BG143" s="353">
        <f t="shared" si="381"/>
        <v>0</v>
      </c>
      <c r="BH143" s="353">
        <f t="shared" si="382"/>
        <v>0</v>
      </c>
      <c r="BI143" s="353">
        <f t="shared" si="383"/>
        <v>4.07</v>
      </c>
      <c r="BJ143" s="353">
        <f t="shared" si="384"/>
        <v>0</v>
      </c>
      <c r="BK143" s="590"/>
      <c r="BL143" s="543"/>
      <c r="BM143" s="543"/>
      <c r="BN143" s="543"/>
      <c r="BO143" s="543"/>
      <c r="BP143" s="543"/>
      <c r="BQ143" s="543"/>
      <c r="BR143" s="543"/>
      <c r="BS143" s="544"/>
    </row>
    <row r="144" spans="1:71" s="158" customFormat="1" ht="42.75" customHeight="1" thickTop="1" x14ac:dyDescent="0.3">
      <c r="A144" s="152"/>
      <c r="B144" s="535"/>
      <c r="C144" s="539"/>
      <c r="D144" s="516">
        <v>201</v>
      </c>
      <c r="E144" s="519" t="str">
        <f>+Metas!K229</f>
        <v>Encuentros de coordinación, seguimiento y evaluación del subsistema de formación artística (2 Por año)</v>
      </c>
      <c r="F144" s="522">
        <v>2</v>
      </c>
      <c r="G144" s="525">
        <f>SUM(H144:K144)</f>
        <v>2</v>
      </c>
      <c r="H144" s="528"/>
      <c r="I144" s="531"/>
      <c r="J144" s="559">
        <v>1</v>
      </c>
      <c r="K144" s="562">
        <v>1</v>
      </c>
      <c r="L144" s="422" t="s">
        <v>3520</v>
      </c>
      <c r="M144" s="421" t="s">
        <v>3693</v>
      </c>
      <c r="N144" s="272">
        <v>44378</v>
      </c>
      <c r="O144" s="272">
        <v>44560</v>
      </c>
      <c r="P144" s="272"/>
      <c r="Q144" s="272"/>
      <c r="R144" s="581">
        <f t="shared" si="385"/>
        <v>201</v>
      </c>
      <c r="S144" s="565">
        <f t="shared" ref="S144" si="401">+F144</f>
        <v>2</v>
      </c>
      <c r="T144" s="156">
        <f t="shared" si="213"/>
        <v>16.82</v>
      </c>
      <c r="U144" s="156">
        <f t="shared" si="214"/>
        <v>10.7</v>
      </c>
      <c r="V144" s="156">
        <f t="shared" si="215"/>
        <v>0</v>
      </c>
      <c r="W144" s="156">
        <f t="shared" si="216"/>
        <v>0</v>
      </c>
      <c r="X144" s="156">
        <f t="shared" si="217"/>
        <v>0</v>
      </c>
      <c r="Y144" s="156">
        <f t="shared" si="218"/>
        <v>6.12</v>
      </c>
      <c r="Z144" s="156">
        <f t="shared" si="219"/>
        <v>0</v>
      </c>
      <c r="AA144" s="549">
        <f t="shared" si="387"/>
        <v>201</v>
      </c>
      <c r="AB144" s="568">
        <f>+H144</f>
        <v>0</v>
      </c>
      <c r="AC144" s="336">
        <f t="shared" si="341"/>
        <v>0</v>
      </c>
      <c r="AD144" s="280"/>
      <c r="AE144" s="329"/>
      <c r="AF144" s="329"/>
      <c r="AG144" s="329"/>
      <c r="AH144" s="329"/>
      <c r="AI144" s="329"/>
      <c r="AJ144" s="549">
        <f t="shared" si="388"/>
        <v>201</v>
      </c>
      <c r="AK144" s="552">
        <f>+I144</f>
        <v>0</v>
      </c>
      <c r="AL144" s="300">
        <f t="shared" si="342"/>
        <v>0</v>
      </c>
      <c r="AM144" s="305">
        <f t="shared" si="395"/>
        <v>0</v>
      </c>
      <c r="AN144" s="305">
        <f t="shared" si="396"/>
        <v>0</v>
      </c>
      <c r="AO144" s="305">
        <f t="shared" si="397"/>
        <v>0</v>
      </c>
      <c r="AP144" s="305">
        <f t="shared" si="398"/>
        <v>0</v>
      </c>
      <c r="AQ144" s="305">
        <f t="shared" si="399"/>
        <v>0</v>
      </c>
      <c r="AR144" s="305">
        <f t="shared" si="400"/>
        <v>0</v>
      </c>
      <c r="AS144" s="549">
        <f t="shared" si="389"/>
        <v>201</v>
      </c>
      <c r="AT144" s="587">
        <f>+J144</f>
        <v>1</v>
      </c>
      <c r="AU144" s="313">
        <f t="shared" si="343"/>
        <v>8.41</v>
      </c>
      <c r="AV144" s="314">
        <v>5.35</v>
      </c>
      <c r="AW144" s="314">
        <f t="shared" ref="AW144:AW203" si="402">AN144</f>
        <v>0</v>
      </c>
      <c r="AX144" s="314">
        <f t="shared" ref="AX144:AX203" si="403">AO144</f>
        <v>0</v>
      </c>
      <c r="AY144" s="314">
        <f t="shared" ref="AY144:AY203" si="404">AP144</f>
        <v>0</v>
      </c>
      <c r="AZ144" s="314">
        <v>3.06</v>
      </c>
      <c r="BA144" s="314">
        <f t="shared" ref="BA144:BA203" si="405">AR144</f>
        <v>0</v>
      </c>
      <c r="BB144" s="549">
        <f t="shared" si="394"/>
        <v>201</v>
      </c>
      <c r="BC144" s="588">
        <f>+K144</f>
        <v>1</v>
      </c>
      <c r="BD144" s="300">
        <f t="shared" si="348"/>
        <v>8.41</v>
      </c>
      <c r="BE144" s="352">
        <f t="shared" si="379"/>
        <v>5.35</v>
      </c>
      <c r="BF144" s="352">
        <f t="shared" si="380"/>
        <v>0</v>
      </c>
      <c r="BG144" s="352">
        <f t="shared" si="381"/>
        <v>0</v>
      </c>
      <c r="BH144" s="352">
        <f t="shared" si="382"/>
        <v>0</v>
      </c>
      <c r="BI144" s="352">
        <f t="shared" si="383"/>
        <v>3.06</v>
      </c>
      <c r="BJ144" s="352">
        <f t="shared" si="384"/>
        <v>0</v>
      </c>
      <c r="BK144" s="571"/>
      <c r="BL144" s="572"/>
      <c r="BM144" s="572"/>
      <c r="BN144" s="572"/>
      <c r="BO144" s="572"/>
      <c r="BP144" s="572"/>
      <c r="BQ144" s="572"/>
      <c r="BR144" s="572"/>
      <c r="BS144" s="573"/>
    </row>
    <row r="145" spans="1:71" s="158" customFormat="1" ht="42.75" customHeight="1" x14ac:dyDescent="0.3">
      <c r="A145" s="152"/>
      <c r="B145" s="535"/>
      <c r="C145" s="539"/>
      <c r="D145" s="517"/>
      <c r="E145" s="520"/>
      <c r="F145" s="523"/>
      <c r="G145" s="526"/>
      <c r="H145" s="529"/>
      <c r="I145" s="532"/>
      <c r="J145" s="560"/>
      <c r="K145" s="563"/>
      <c r="L145" s="423" t="s">
        <v>3521</v>
      </c>
      <c r="M145" s="419" t="s">
        <v>3707</v>
      </c>
      <c r="N145" s="150">
        <v>44378</v>
      </c>
      <c r="O145" s="150">
        <v>44560</v>
      </c>
      <c r="P145" s="150"/>
      <c r="Q145" s="150"/>
      <c r="R145" s="582"/>
      <c r="S145" s="566"/>
      <c r="T145" s="156">
        <f t="shared" si="213"/>
        <v>16.82</v>
      </c>
      <c r="U145" s="156">
        <f t="shared" si="214"/>
        <v>10.7</v>
      </c>
      <c r="V145" s="156">
        <f t="shared" si="215"/>
        <v>0</v>
      </c>
      <c r="W145" s="156">
        <f t="shared" si="216"/>
        <v>0</v>
      </c>
      <c r="X145" s="156">
        <f t="shared" si="217"/>
        <v>0</v>
      </c>
      <c r="Y145" s="156">
        <f t="shared" si="218"/>
        <v>6.12</v>
      </c>
      <c r="Z145" s="156">
        <f t="shared" si="219"/>
        <v>0</v>
      </c>
      <c r="AA145" s="550"/>
      <c r="AB145" s="569"/>
      <c r="AC145" s="337">
        <f t="shared" si="341"/>
        <v>0</v>
      </c>
      <c r="AD145" s="281"/>
      <c r="AE145" s="330"/>
      <c r="AF145" s="330"/>
      <c r="AG145" s="330"/>
      <c r="AH145" s="330"/>
      <c r="AI145" s="330"/>
      <c r="AJ145" s="550"/>
      <c r="AK145" s="553"/>
      <c r="AL145" s="301">
        <f t="shared" si="342"/>
        <v>0</v>
      </c>
      <c r="AM145" s="305">
        <f t="shared" si="395"/>
        <v>0</v>
      </c>
      <c r="AN145" s="305">
        <f t="shared" si="396"/>
        <v>0</v>
      </c>
      <c r="AO145" s="305">
        <f t="shared" si="397"/>
        <v>0</v>
      </c>
      <c r="AP145" s="305">
        <f t="shared" si="398"/>
        <v>0</v>
      </c>
      <c r="AQ145" s="305">
        <f t="shared" si="399"/>
        <v>0</v>
      </c>
      <c r="AR145" s="305">
        <f t="shared" si="400"/>
        <v>0</v>
      </c>
      <c r="AS145" s="550"/>
      <c r="AT145" s="555"/>
      <c r="AU145" s="313">
        <f t="shared" si="343"/>
        <v>8.41</v>
      </c>
      <c r="AV145" s="314">
        <v>5.35</v>
      </c>
      <c r="AW145" s="314">
        <f t="shared" ref="AW145:AW151" si="406">AN145</f>
        <v>0</v>
      </c>
      <c r="AX145" s="314">
        <f t="shared" ref="AX145:AX151" si="407">AO145</f>
        <v>0</v>
      </c>
      <c r="AY145" s="314">
        <f t="shared" ref="AY145:AY151" si="408">AP145</f>
        <v>0</v>
      </c>
      <c r="AZ145" s="314">
        <v>3.06</v>
      </c>
      <c r="BA145" s="314">
        <f t="shared" ref="BA145:BA151" si="409">AR145</f>
        <v>0</v>
      </c>
      <c r="BB145" s="550"/>
      <c r="BC145" s="557"/>
      <c r="BD145" s="301">
        <f t="shared" si="348"/>
        <v>8.41</v>
      </c>
      <c r="BE145" s="314">
        <f t="shared" si="379"/>
        <v>5.35</v>
      </c>
      <c r="BF145" s="314">
        <f t="shared" si="380"/>
        <v>0</v>
      </c>
      <c r="BG145" s="314">
        <f t="shared" si="381"/>
        <v>0</v>
      </c>
      <c r="BH145" s="314">
        <f t="shared" si="382"/>
        <v>0</v>
      </c>
      <c r="BI145" s="314">
        <f t="shared" si="383"/>
        <v>3.06</v>
      </c>
      <c r="BJ145" s="314">
        <f t="shared" si="384"/>
        <v>0</v>
      </c>
      <c r="BK145" s="590"/>
      <c r="BL145" s="543"/>
      <c r="BM145" s="543"/>
      <c r="BN145" s="543"/>
      <c r="BO145" s="543"/>
      <c r="BP145" s="543"/>
      <c r="BQ145" s="543"/>
      <c r="BR145" s="543"/>
      <c r="BS145" s="544"/>
    </row>
    <row r="146" spans="1:71" s="158" customFormat="1" ht="33" customHeight="1" x14ac:dyDescent="0.3">
      <c r="A146" s="152"/>
      <c r="B146" s="535"/>
      <c r="C146" s="539"/>
      <c r="D146" s="517"/>
      <c r="E146" s="520"/>
      <c r="F146" s="523"/>
      <c r="G146" s="526"/>
      <c r="H146" s="529"/>
      <c r="I146" s="532"/>
      <c r="J146" s="560"/>
      <c r="K146" s="563"/>
      <c r="L146" s="423" t="s">
        <v>3522</v>
      </c>
      <c r="M146" s="410" t="s">
        <v>3696</v>
      </c>
      <c r="N146" s="272">
        <v>44378</v>
      </c>
      <c r="O146" s="272">
        <v>44560</v>
      </c>
      <c r="P146" s="272"/>
      <c r="Q146" s="272"/>
      <c r="R146" s="550"/>
      <c r="S146" s="566"/>
      <c r="T146" s="156">
        <f t="shared" si="213"/>
        <v>16.82</v>
      </c>
      <c r="U146" s="156">
        <f t="shared" si="214"/>
        <v>10.7</v>
      </c>
      <c r="V146" s="156">
        <f t="shared" si="215"/>
        <v>0</v>
      </c>
      <c r="W146" s="156">
        <f t="shared" si="216"/>
        <v>0</v>
      </c>
      <c r="X146" s="156">
        <f t="shared" si="217"/>
        <v>0</v>
      </c>
      <c r="Y146" s="156">
        <f t="shared" si="218"/>
        <v>6.12</v>
      </c>
      <c r="Z146" s="156">
        <f t="shared" si="219"/>
        <v>0</v>
      </c>
      <c r="AA146" s="550"/>
      <c r="AB146" s="569"/>
      <c r="AC146" s="337">
        <f t="shared" si="341"/>
        <v>0</v>
      </c>
      <c r="AD146" s="281"/>
      <c r="AE146" s="330"/>
      <c r="AF146" s="330"/>
      <c r="AG146" s="330"/>
      <c r="AH146" s="330"/>
      <c r="AI146" s="330"/>
      <c r="AJ146" s="550"/>
      <c r="AK146" s="553"/>
      <c r="AL146" s="301">
        <f t="shared" si="342"/>
        <v>0</v>
      </c>
      <c r="AM146" s="305">
        <f t="shared" si="395"/>
        <v>0</v>
      </c>
      <c r="AN146" s="305">
        <f t="shared" si="396"/>
        <v>0</v>
      </c>
      <c r="AO146" s="305">
        <f t="shared" si="397"/>
        <v>0</v>
      </c>
      <c r="AP146" s="305">
        <f t="shared" si="398"/>
        <v>0</v>
      </c>
      <c r="AQ146" s="305">
        <f t="shared" si="399"/>
        <v>0</v>
      </c>
      <c r="AR146" s="305">
        <f t="shared" si="400"/>
        <v>0</v>
      </c>
      <c r="AS146" s="550"/>
      <c r="AT146" s="555"/>
      <c r="AU146" s="313">
        <f t="shared" si="343"/>
        <v>8.41</v>
      </c>
      <c r="AV146" s="314">
        <v>5.35</v>
      </c>
      <c r="AW146" s="314">
        <f t="shared" si="406"/>
        <v>0</v>
      </c>
      <c r="AX146" s="314">
        <f t="shared" si="407"/>
        <v>0</v>
      </c>
      <c r="AY146" s="314">
        <f t="shared" si="408"/>
        <v>0</v>
      </c>
      <c r="AZ146" s="314">
        <v>3.06</v>
      </c>
      <c r="BA146" s="314">
        <f t="shared" si="409"/>
        <v>0</v>
      </c>
      <c r="BB146" s="550"/>
      <c r="BC146" s="557"/>
      <c r="BD146" s="301">
        <f t="shared" si="348"/>
        <v>8.41</v>
      </c>
      <c r="BE146" s="314">
        <f t="shared" si="379"/>
        <v>5.35</v>
      </c>
      <c r="BF146" s="314">
        <f t="shared" si="380"/>
        <v>0</v>
      </c>
      <c r="BG146" s="314">
        <f t="shared" si="381"/>
        <v>0</v>
      </c>
      <c r="BH146" s="314">
        <f t="shared" si="382"/>
        <v>0</v>
      </c>
      <c r="BI146" s="314">
        <f t="shared" si="383"/>
        <v>3.06</v>
      </c>
      <c r="BJ146" s="314">
        <f t="shared" si="384"/>
        <v>0</v>
      </c>
      <c r="BK146" s="590"/>
      <c r="BL146" s="543"/>
      <c r="BM146" s="543"/>
      <c r="BN146" s="543"/>
      <c r="BO146" s="543"/>
      <c r="BP146" s="543"/>
      <c r="BQ146" s="543"/>
      <c r="BR146" s="543"/>
      <c r="BS146" s="544"/>
    </row>
    <row r="147" spans="1:71" s="158" customFormat="1" ht="56.25" customHeight="1" thickBot="1" x14ac:dyDescent="0.35">
      <c r="A147" s="152"/>
      <c r="B147" s="535"/>
      <c r="C147" s="539"/>
      <c r="D147" s="518"/>
      <c r="E147" s="521"/>
      <c r="F147" s="524"/>
      <c r="G147" s="527"/>
      <c r="H147" s="530"/>
      <c r="I147" s="533"/>
      <c r="J147" s="561"/>
      <c r="K147" s="564"/>
      <c r="L147" s="423" t="s">
        <v>3708</v>
      </c>
      <c r="M147" s="411" t="s">
        <v>3709</v>
      </c>
      <c r="N147" s="273">
        <v>44378</v>
      </c>
      <c r="O147" s="273">
        <v>44560</v>
      </c>
      <c r="P147" s="273"/>
      <c r="Q147" s="273"/>
      <c r="R147" s="551"/>
      <c r="S147" s="567"/>
      <c r="T147" s="156">
        <f t="shared" si="213"/>
        <v>16.82</v>
      </c>
      <c r="U147" s="156">
        <f t="shared" si="214"/>
        <v>10.7</v>
      </c>
      <c r="V147" s="156">
        <f t="shared" si="215"/>
        <v>0</v>
      </c>
      <c r="W147" s="156">
        <f t="shared" si="216"/>
        <v>0</v>
      </c>
      <c r="X147" s="156">
        <f t="shared" si="217"/>
        <v>0</v>
      </c>
      <c r="Y147" s="156">
        <f t="shared" si="218"/>
        <v>6.12</v>
      </c>
      <c r="Z147" s="156">
        <f t="shared" si="219"/>
        <v>0</v>
      </c>
      <c r="AA147" s="551"/>
      <c r="AB147" s="570"/>
      <c r="AC147" s="338">
        <f t="shared" si="341"/>
        <v>0</v>
      </c>
      <c r="AD147" s="282"/>
      <c r="AE147" s="331"/>
      <c r="AF147" s="331"/>
      <c r="AG147" s="331"/>
      <c r="AH147" s="331"/>
      <c r="AI147" s="331"/>
      <c r="AJ147" s="551"/>
      <c r="AK147" s="554"/>
      <c r="AL147" s="302">
        <f t="shared" si="342"/>
        <v>0</v>
      </c>
      <c r="AM147" s="363">
        <f t="shared" si="395"/>
        <v>0</v>
      </c>
      <c r="AN147" s="363">
        <f t="shared" si="396"/>
        <v>0</v>
      </c>
      <c r="AO147" s="363">
        <f t="shared" si="397"/>
        <v>0</v>
      </c>
      <c r="AP147" s="363">
        <f t="shared" si="398"/>
        <v>0</v>
      </c>
      <c r="AQ147" s="363">
        <f t="shared" si="399"/>
        <v>0</v>
      </c>
      <c r="AR147" s="363">
        <f t="shared" si="400"/>
        <v>0</v>
      </c>
      <c r="AS147" s="551"/>
      <c r="AT147" s="556"/>
      <c r="AU147" s="302">
        <f t="shared" si="343"/>
        <v>8.41</v>
      </c>
      <c r="AV147" s="321">
        <v>5.35</v>
      </c>
      <c r="AW147" s="321">
        <f t="shared" si="406"/>
        <v>0</v>
      </c>
      <c r="AX147" s="321">
        <f t="shared" si="407"/>
        <v>0</v>
      </c>
      <c r="AY147" s="321">
        <f t="shared" si="408"/>
        <v>0</v>
      </c>
      <c r="AZ147" s="321">
        <v>3.06</v>
      </c>
      <c r="BA147" s="321">
        <f t="shared" si="409"/>
        <v>0</v>
      </c>
      <c r="BB147" s="551"/>
      <c r="BC147" s="558"/>
      <c r="BD147" s="302">
        <f t="shared" si="348"/>
        <v>8.41</v>
      </c>
      <c r="BE147" s="353">
        <f t="shared" si="379"/>
        <v>5.35</v>
      </c>
      <c r="BF147" s="353">
        <f t="shared" si="380"/>
        <v>0</v>
      </c>
      <c r="BG147" s="353">
        <f t="shared" si="381"/>
        <v>0</v>
      </c>
      <c r="BH147" s="353">
        <f t="shared" si="382"/>
        <v>0</v>
      </c>
      <c r="BI147" s="353">
        <f t="shared" si="383"/>
        <v>3.06</v>
      </c>
      <c r="BJ147" s="353">
        <f t="shared" si="384"/>
        <v>0</v>
      </c>
      <c r="BK147" s="574"/>
      <c r="BL147" s="547"/>
      <c r="BM147" s="547"/>
      <c r="BN147" s="547"/>
      <c r="BO147" s="547"/>
      <c r="BP147" s="547"/>
      <c r="BQ147" s="547"/>
      <c r="BR147" s="547"/>
      <c r="BS147" s="548"/>
    </row>
    <row r="148" spans="1:71" s="158" customFormat="1" ht="43.5" customHeight="1" thickTop="1" x14ac:dyDescent="0.3">
      <c r="A148" s="152"/>
      <c r="B148" s="535"/>
      <c r="C148" s="539"/>
      <c r="D148" s="516">
        <v>202</v>
      </c>
      <c r="E148" s="519" t="str">
        <f>+Metas!K230</f>
        <v>Alianzas desarrolladas con los municipios para fortalecer las ecuelas de formacion artistica (40 por año)</v>
      </c>
      <c r="F148" s="522">
        <v>30</v>
      </c>
      <c r="G148" s="525">
        <f>SUM(H148:K148)</f>
        <v>30</v>
      </c>
      <c r="H148" s="528"/>
      <c r="I148" s="531"/>
      <c r="J148" s="559">
        <v>20</v>
      </c>
      <c r="K148" s="562">
        <v>10</v>
      </c>
      <c r="L148" s="424" t="s">
        <v>3520</v>
      </c>
      <c r="M148" s="409" t="s">
        <v>3693</v>
      </c>
      <c r="N148" s="272">
        <v>44378</v>
      </c>
      <c r="O148" s="272">
        <v>44560</v>
      </c>
      <c r="P148" s="272"/>
      <c r="Q148" s="272"/>
      <c r="R148" s="549">
        <f t="shared" si="385"/>
        <v>202</v>
      </c>
      <c r="S148" s="565">
        <f t="shared" ref="S148" si="410">+F148</f>
        <v>30</v>
      </c>
      <c r="T148" s="156">
        <f t="shared" ref="T148:T172" si="411">+AC148+AL148+AU148+BD148</f>
        <v>20.18</v>
      </c>
      <c r="U148" s="156">
        <f t="shared" ref="U148:U172" si="412">+AD148+AM148+AV148+BE148</f>
        <v>14.06</v>
      </c>
      <c r="V148" s="156">
        <f t="shared" ref="V148:V172" si="413">+AE148+AN148+AW148+BF148</f>
        <v>0</v>
      </c>
      <c r="W148" s="156">
        <f t="shared" ref="W148:W172" si="414">+AF148+AO148+AX148+BG148</f>
        <v>0</v>
      </c>
      <c r="X148" s="156">
        <f t="shared" ref="X148:X172" si="415">+AG148+AP148+AY148+BH148</f>
        <v>0</v>
      </c>
      <c r="Y148" s="156">
        <f t="shared" ref="Y148:Y172" si="416">+AH148+AQ148+AZ148+BI148</f>
        <v>6.12</v>
      </c>
      <c r="Z148" s="156">
        <f t="shared" ref="Z148:Z172" si="417">+AI148+AR148+BA148+BJ148</f>
        <v>0</v>
      </c>
      <c r="AA148" s="549">
        <f t="shared" si="387"/>
        <v>202</v>
      </c>
      <c r="AB148" s="568">
        <f>+H148</f>
        <v>0</v>
      </c>
      <c r="AC148" s="336">
        <f t="shared" si="341"/>
        <v>0</v>
      </c>
      <c r="AD148" s="280"/>
      <c r="AE148" s="329"/>
      <c r="AF148" s="329"/>
      <c r="AG148" s="329"/>
      <c r="AH148" s="329"/>
      <c r="AI148" s="329"/>
      <c r="AJ148" s="549">
        <f t="shared" si="388"/>
        <v>202</v>
      </c>
      <c r="AK148" s="552">
        <f>+I148</f>
        <v>0</v>
      </c>
      <c r="AL148" s="300">
        <f t="shared" si="342"/>
        <v>0</v>
      </c>
      <c r="AM148" s="364">
        <f t="shared" si="395"/>
        <v>0</v>
      </c>
      <c r="AN148" s="364">
        <f t="shared" si="396"/>
        <v>0</v>
      </c>
      <c r="AO148" s="364">
        <f t="shared" si="397"/>
        <v>0</v>
      </c>
      <c r="AP148" s="364">
        <f t="shared" si="398"/>
        <v>0</v>
      </c>
      <c r="AQ148" s="364">
        <f t="shared" si="399"/>
        <v>0</v>
      </c>
      <c r="AR148" s="364">
        <f t="shared" si="400"/>
        <v>0</v>
      </c>
      <c r="AS148" s="550">
        <f t="shared" si="389"/>
        <v>202</v>
      </c>
      <c r="AT148" s="555">
        <f>+J148</f>
        <v>20</v>
      </c>
      <c r="AU148" s="357">
        <f t="shared" si="343"/>
        <v>10.09</v>
      </c>
      <c r="AV148" s="353">
        <v>7.03</v>
      </c>
      <c r="AW148" s="353">
        <f t="shared" si="406"/>
        <v>0</v>
      </c>
      <c r="AX148" s="353">
        <f t="shared" si="407"/>
        <v>0</v>
      </c>
      <c r="AY148" s="353">
        <f t="shared" si="408"/>
        <v>0</v>
      </c>
      <c r="AZ148" s="353">
        <v>3.06</v>
      </c>
      <c r="BA148" s="353">
        <f t="shared" si="409"/>
        <v>0</v>
      </c>
      <c r="BB148" s="550">
        <f t="shared" si="394"/>
        <v>202</v>
      </c>
      <c r="BC148" s="557">
        <f>+K148</f>
        <v>10</v>
      </c>
      <c r="BD148" s="300">
        <f t="shared" si="348"/>
        <v>10.09</v>
      </c>
      <c r="BE148" s="352">
        <f t="shared" si="379"/>
        <v>7.03</v>
      </c>
      <c r="BF148" s="352">
        <f t="shared" si="380"/>
        <v>0</v>
      </c>
      <c r="BG148" s="352">
        <f t="shared" si="381"/>
        <v>0</v>
      </c>
      <c r="BH148" s="352">
        <f t="shared" si="382"/>
        <v>0</v>
      </c>
      <c r="BI148" s="352">
        <f t="shared" si="383"/>
        <v>3.06</v>
      </c>
      <c r="BJ148" s="352">
        <f t="shared" si="384"/>
        <v>0</v>
      </c>
      <c r="BK148" s="571"/>
      <c r="BL148" s="572"/>
      <c r="BM148" s="572"/>
      <c r="BN148" s="572"/>
      <c r="BO148" s="572"/>
      <c r="BP148" s="572"/>
      <c r="BQ148" s="572"/>
      <c r="BR148" s="572"/>
      <c r="BS148" s="573"/>
    </row>
    <row r="149" spans="1:71" s="158" customFormat="1" ht="41.25" customHeight="1" x14ac:dyDescent="0.3">
      <c r="A149" s="152"/>
      <c r="B149" s="535"/>
      <c r="C149" s="539"/>
      <c r="D149" s="517"/>
      <c r="E149" s="520"/>
      <c r="F149" s="523"/>
      <c r="G149" s="526"/>
      <c r="H149" s="529"/>
      <c r="I149" s="532"/>
      <c r="J149" s="560"/>
      <c r="K149" s="563"/>
      <c r="L149" s="410" t="s">
        <v>3527</v>
      </c>
      <c r="M149" s="410" t="s">
        <v>3703</v>
      </c>
      <c r="N149" s="150">
        <v>44378</v>
      </c>
      <c r="O149" s="150">
        <v>44560</v>
      </c>
      <c r="P149" s="150"/>
      <c r="Q149" s="150"/>
      <c r="R149" s="550"/>
      <c r="S149" s="566"/>
      <c r="T149" s="156">
        <f t="shared" si="411"/>
        <v>20.18</v>
      </c>
      <c r="U149" s="156">
        <f t="shared" si="412"/>
        <v>14.06</v>
      </c>
      <c r="V149" s="156">
        <f t="shared" si="413"/>
        <v>0</v>
      </c>
      <c r="W149" s="156">
        <f t="shared" si="414"/>
        <v>0</v>
      </c>
      <c r="X149" s="156">
        <f t="shared" si="415"/>
        <v>0</v>
      </c>
      <c r="Y149" s="156">
        <f t="shared" si="416"/>
        <v>6.12</v>
      </c>
      <c r="Z149" s="156">
        <f t="shared" si="417"/>
        <v>0</v>
      </c>
      <c r="AA149" s="550"/>
      <c r="AB149" s="569"/>
      <c r="AC149" s="337">
        <f t="shared" si="341"/>
        <v>0</v>
      </c>
      <c r="AD149" s="281"/>
      <c r="AE149" s="330"/>
      <c r="AF149" s="330"/>
      <c r="AG149" s="330"/>
      <c r="AH149" s="330"/>
      <c r="AI149" s="330"/>
      <c r="AJ149" s="550"/>
      <c r="AK149" s="553"/>
      <c r="AL149" s="301">
        <f t="shared" si="342"/>
        <v>0</v>
      </c>
      <c r="AM149" s="305">
        <f t="shared" si="395"/>
        <v>0</v>
      </c>
      <c r="AN149" s="305">
        <f t="shared" si="396"/>
        <v>0</v>
      </c>
      <c r="AO149" s="305">
        <f t="shared" si="397"/>
        <v>0</v>
      </c>
      <c r="AP149" s="305">
        <f t="shared" si="398"/>
        <v>0</v>
      </c>
      <c r="AQ149" s="305">
        <f t="shared" si="399"/>
        <v>0</v>
      </c>
      <c r="AR149" s="305">
        <f t="shared" si="400"/>
        <v>0</v>
      </c>
      <c r="AS149" s="550"/>
      <c r="AT149" s="555"/>
      <c r="AU149" s="313">
        <f t="shared" si="343"/>
        <v>10.09</v>
      </c>
      <c r="AV149" s="314">
        <v>7.03</v>
      </c>
      <c r="AW149" s="314">
        <f t="shared" si="406"/>
        <v>0</v>
      </c>
      <c r="AX149" s="314">
        <f t="shared" si="407"/>
        <v>0</v>
      </c>
      <c r="AY149" s="314">
        <f t="shared" si="408"/>
        <v>0</v>
      </c>
      <c r="AZ149" s="314">
        <v>3.06</v>
      </c>
      <c r="BA149" s="314">
        <f t="shared" si="409"/>
        <v>0</v>
      </c>
      <c r="BB149" s="550"/>
      <c r="BC149" s="557"/>
      <c r="BD149" s="301">
        <f t="shared" si="348"/>
        <v>10.09</v>
      </c>
      <c r="BE149" s="314">
        <f t="shared" si="379"/>
        <v>7.03</v>
      </c>
      <c r="BF149" s="314">
        <f t="shared" si="380"/>
        <v>0</v>
      </c>
      <c r="BG149" s="314">
        <f t="shared" si="381"/>
        <v>0</v>
      </c>
      <c r="BH149" s="314">
        <f t="shared" si="382"/>
        <v>0</v>
      </c>
      <c r="BI149" s="314">
        <f t="shared" si="383"/>
        <v>3.06</v>
      </c>
      <c r="BJ149" s="314">
        <f t="shared" si="384"/>
        <v>0</v>
      </c>
      <c r="BK149" s="590"/>
      <c r="BL149" s="543"/>
      <c r="BM149" s="543"/>
      <c r="BN149" s="543"/>
      <c r="BO149" s="543"/>
      <c r="BP149" s="543"/>
      <c r="BQ149" s="543"/>
      <c r="BR149" s="543"/>
      <c r="BS149" s="544"/>
    </row>
    <row r="150" spans="1:71" s="158" customFormat="1" ht="28.5" customHeight="1" x14ac:dyDescent="0.3">
      <c r="A150" s="152"/>
      <c r="B150" s="535"/>
      <c r="C150" s="539"/>
      <c r="D150" s="517"/>
      <c r="E150" s="520"/>
      <c r="F150" s="523"/>
      <c r="G150" s="526"/>
      <c r="H150" s="529"/>
      <c r="I150" s="532"/>
      <c r="J150" s="560"/>
      <c r="K150" s="563"/>
      <c r="L150" s="410" t="s">
        <v>3528</v>
      </c>
      <c r="M150" s="410" t="s">
        <v>3710</v>
      </c>
      <c r="N150" s="272">
        <v>44378</v>
      </c>
      <c r="O150" s="272">
        <v>44560</v>
      </c>
      <c r="P150" s="272"/>
      <c r="Q150" s="272"/>
      <c r="R150" s="550"/>
      <c r="S150" s="566"/>
      <c r="T150" s="156">
        <f t="shared" si="411"/>
        <v>20.18</v>
      </c>
      <c r="U150" s="156">
        <f t="shared" si="412"/>
        <v>14.06</v>
      </c>
      <c r="V150" s="156">
        <f t="shared" si="413"/>
        <v>0</v>
      </c>
      <c r="W150" s="156">
        <f t="shared" si="414"/>
        <v>0</v>
      </c>
      <c r="X150" s="156">
        <f t="shared" si="415"/>
        <v>0</v>
      </c>
      <c r="Y150" s="156">
        <f t="shared" si="416"/>
        <v>6.12</v>
      </c>
      <c r="Z150" s="156">
        <f t="shared" si="417"/>
        <v>0</v>
      </c>
      <c r="AA150" s="550"/>
      <c r="AB150" s="569"/>
      <c r="AC150" s="337">
        <f t="shared" si="341"/>
        <v>0</v>
      </c>
      <c r="AD150" s="281"/>
      <c r="AE150" s="330"/>
      <c r="AF150" s="330"/>
      <c r="AG150" s="330"/>
      <c r="AH150" s="330"/>
      <c r="AI150" s="330"/>
      <c r="AJ150" s="550"/>
      <c r="AK150" s="553"/>
      <c r="AL150" s="301">
        <f t="shared" si="342"/>
        <v>0</v>
      </c>
      <c r="AM150" s="305">
        <f t="shared" si="395"/>
        <v>0</v>
      </c>
      <c r="AN150" s="305">
        <f t="shared" si="396"/>
        <v>0</v>
      </c>
      <c r="AO150" s="305">
        <f t="shared" si="397"/>
        <v>0</v>
      </c>
      <c r="AP150" s="305">
        <f t="shared" si="398"/>
        <v>0</v>
      </c>
      <c r="AQ150" s="305">
        <f t="shared" si="399"/>
        <v>0</v>
      </c>
      <c r="AR150" s="305">
        <f t="shared" si="400"/>
        <v>0</v>
      </c>
      <c r="AS150" s="550"/>
      <c r="AT150" s="555"/>
      <c r="AU150" s="313">
        <f t="shared" si="343"/>
        <v>10.09</v>
      </c>
      <c r="AV150" s="314">
        <v>7.03</v>
      </c>
      <c r="AW150" s="314">
        <f t="shared" si="406"/>
        <v>0</v>
      </c>
      <c r="AX150" s="314">
        <f t="shared" si="407"/>
        <v>0</v>
      </c>
      <c r="AY150" s="314">
        <f t="shared" si="408"/>
        <v>0</v>
      </c>
      <c r="AZ150" s="314">
        <v>3.06</v>
      </c>
      <c r="BA150" s="314">
        <f t="shared" si="409"/>
        <v>0</v>
      </c>
      <c r="BB150" s="550"/>
      <c r="BC150" s="557"/>
      <c r="BD150" s="301">
        <f t="shared" si="348"/>
        <v>10.09</v>
      </c>
      <c r="BE150" s="314">
        <f t="shared" si="379"/>
        <v>7.03</v>
      </c>
      <c r="BF150" s="314">
        <f t="shared" si="380"/>
        <v>0</v>
      </c>
      <c r="BG150" s="314">
        <f t="shared" si="381"/>
        <v>0</v>
      </c>
      <c r="BH150" s="314">
        <f t="shared" si="382"/>
        <v>0</v>
      </c>
      <c r="BI150" s="314">
        <f t="shared" si="383"/>
        <v>3.06</v>
      </c>
      <c r="BJ150" s="314">
        <f t="shared" si="384"/>
        <v>0</v>
      </c>
      <c r="BK150" s="590"/>
      <c r="BL150" s="543"/>
      <c r="BM150" s="543"/>
      <c r="BN150" s="543"/>
      <c r="BO150" s="543"/>
      <c r="BP150" s="543"/>
      <c r="BQ150" s="543"/>
      <c r="BR150" s="543"/>
      <c r="BS150" s="544"/>
    </row>
    <row r="151" spans="1:71" s="158" customFormat="1" ht="45.6" thickBot="1" x14ac:dyDescent="0.35">
      <c r="A151" s="152"/>
      <c r="B151" s="535"/>
      <c r="C151" s="539"/>
      <c r="D151" s="518"/>
      <c r="E151" s="521"/>
      <c r="F151" s="524"/>
      <c r="G151" s="527"/>
      <c r="H151" s="530"/>
      <c r="I151" s="533"/>
      <c r="J151" s="561"/>
      <c r="K151" s="564"/>
      <c r="L151" s="410" t="s">
        <v>3529</v>
      </c>
      <c r="M151" s="411" t="s">
        <v>3711</v>
      </c>
      <c r="N151" s="273">
        <v>44378</v>
      </c>
      <c r="O151" s="273">
        <v>44560</v>
      </c>
      <c r="P151" s="273"/>
      <c r="Q151" s="273"/>
      <c r="R151" s="551"/>
      <c r="S151" s="567"/>
      <c r="T151" s="156">
        <f t="shared" si="411"/>
        <v>20.18</v>
      </c>
      <c r="U151" s="156">
        <f t="shared" si="412"/>
        <v>14.06</v>
      </c>
      <c r="V151" s="156">
        <f t="shared" si="413"/>
        <v>0</v>
      </c>
      <c r="W151" s="156">
        <f t="shared" si="414"/>
        <v>0</v>
      </c>
      <c r="X151" s="156">
        <f t="shared" si="415"/>
        <v>0</v>
      </c>
      <c r="Y151" s="156">
        <f t="shared" si="416"/>
        <v>6.12</v>
      </c>
      <c r="Z151" s="156">
        <f t="shared" si="417"/>
        <v>0</v>
      </c>
      <c r="AA151" s="551"/>
      <c r="AB151" s="570"/>
      <c r="AC151" s="338">
        <f t="shared" si="341"/>
        <v>0</v>
      </c>
      <c r="AD151" s="282"/>
      <c r="AE151" s="331"/>
      <c r="AF151" s="331"/>
      <c r="AG151" s="331"/>
      <c r="AH151" s="331"/>
      <c r="AI151" s="331"/>
      <c r="AJ151" s="551"/>
      <c r="AK151" s="554"/>
      <c r="AL151" s="302">
        <f t="shared" si="342"/>
        <v>0</v>
      </c>
      <c r="AM151" s="363">
        <f t="shared" si="395"/>
        <v>0</v>
      </c>
      <c r="AN151" s="363">
        <f t="shared" si="396"/>
        <v>0</v>
      </c>
      <c r="AO151" s="363">
        <f t="shared" si="397"/>
        <v>0</v>
      </c>
      <c r="AP151" s="363">
        <f t="shared" si="398"/>
        <v>0</v>
      </c>
      <c r="AQ151" s="363">
        <f t="shared" si="399"/>
        <v>0</v>
      </c>
      <c r="AR151" s="363">
        <f t="shared" si="400"/>
        <v>0</v>
      </c>
      <c r="AS151" s="551"/>
      <c r="AT151" s="556"/>
      <c r="AU151" s="302">
        <f t="shared" si="343"/>
        <v>10.09</v>
      </c>
      <c r="AV151" s="321">
        <v>7.03</v>
      </c>
      <c r="AW151" s="321">
        <f t="shared" si="406"/>
        <v>0</v>
      </c>
      <c r="AX151" s="321">
        <f t="shared" si="407"/>
        <v>0</v>
      </c>
      <c r="AY151" s="321">
        <f t="shared" si="408"/>
        <v>0</v>
      </c>
      <c r="AZ151" s="321">
        <v>3.06</v>
      </c>
      <c r="BA151" s="321">
        <f t="shared" si="409"/>
        <v>0</v>
      </c>
      <c r="BB151" s="551"/>
      <c r="BC151" s="558"/>
      <c r="BD151" s="302">
        <f t="shared" si="348"/>
        <v>10.09</v>
      </c>
      <c r="BE151" s="353">
        <f t="shared" si="379"/>
        <v>7.03</v>
      </c>
      <c r="BF151" s="353">
        <f t="shared" si="380"/>
        <v>0</v>
      </c>
      <c r="BG151" s="353">
        <f t="shared" si="381"/>
        <v>0</v>
      </c>
      <c r="BH151" s="353">
        <f t="shared" si="382"/>
        <v>0</v>
      </c>
      <c r="BI151" s="353">
        <f t="shared" si="383"/>
        <v>3.06</v>
      </c>
      <c r="BJ151" s="353">
        <f t="shared" si="384"/>
        <v>0</v>
      </c>
      <c r="BK151" s="574"/>
      <c r="BL151" s="547"/>
      <c r="BM151" s="547"/>
      <c r="BN151" s="547"/>
      <c r="BO151" s="547"/>
      <c r="BP151" s="547"/>
      <c r="BQ151" s="547"/>
      <c r="BR151" s="547"/>
      <c r="BS151" s="548"/>
    </row>
    <row r="152" spans="1:71" s="158" customFormat="1" ht="40.5" customHeight="1" thickTop="1" x14ac:dyDescent="0.3">
      <c r="A152" s="152"/>
      <c r="B152" s="535"/>
      <c r="C152" s="539"/>
      <c r="D152" s="516">
        <v>203</v>
      </c>
      <c r="E152" s="519" t="str">
        <f>+Metas!K231</f>
        <v>Municipios dotados con elementos basicos para los procesos de  formacion y la expresion cultural y artistica,cada año</v>
      </c>
      <c r="F152" s="522">
        <v>40</v>
      </c>
      <c r="G152" s="525">
        <f>SUM(H152:K152)</f>
        <v>40</v>
      </c>
      <c r="H152" s="528"/>
      <c r="I152" s="531"/>
      <c r="J152" s="559"/>
      <c r="K152" s="562">
        <v>40</v>
      </c>
      <c r="L152" s="409" t="s">
        <v>3530</v>
      </c>
      <c r="M152" s="409" t="s">
        <v>3712</v>
      </c>
      <c r="N152" s="272">
        <v>44378</v>
      </c>
      <c r="O152" s="272">
        <v>44560</v>
      </c>
      <c r="P152" s="272"/>
      <c r="Q152" s="272"/>
      <c r="R152" s="549">
        <f t="shared" si="385"/>
        <v>203</v>
      </c>
      <c r="S152" s="565">
        <f t="shared" ref="S152" si="418">+F152</f>
        <v>40</v>
      </c>
      <c r="T152" s="156">
        <f t="shared" si="411"/>
        <v>16.809999999999999</v>
      </c>
      <c r="U152" s="156">
        <f t="shared" si="412"/>
        <v>10.7</v>
      </c>
      <c r="V152" s="156">
        <f t="shared" si="413"/>
        <v>0</v>
      </c>
      <c r="W152" s="156">
        <f t="shared" si="414"/>
        <v>0</v>
      </c>
      <c r="X152" s="156">
        <f t="shared" si="415"/>
        <v>0</v>
      </c>
      <c r="Y152" s="156">
        <f t="shared" si="416"/>
        <v>6.11</v>
      </c>
      <c r="Z152" s="156">
        <f t="shared" si="417"/>
        <v>0</v>
      </c>
      <c r="AA152" s="549">
        <f t="shared" si="387"/>
        <v>203</v>
      </c>
      <c r="AB152" s="568">
        <f>+H152</f>
        <v>0</v>
      </c>
      <c r="AC152" s="336">
        <f t="shared" si="341"/>
        <v>0</v>
      </c>
      <c r="AD152" s="280"/>
      <c r="AE152" s="329"/>
      <c r="AF152" s="329"/>
      <c r="AG152" s="329"/>
      <c r="AH152" s="329"/>
      <c r="AI152" s="329"/>
      <c r="AJ152" s="549">
        <f t="shared" si="388"/>
        <v>203</v>
      </c>
      <c r="AK152" s="552">
        <f>+I152</f>
        <v>0</v>
      </c>
      <c r="AL152" s="300">
        <f t="shared" si="342"/>
        <v>0</v>
      </c>
      <c r="AM152" s="364">
        <f t="shared" si="395"/>
        <v>0</v>
      </c>
      <c r="AN152" s="364">
        <f t="shared" si="396"/>
        <v>0</v>
      </c>
      <c r="AO152" s="364">
        <f t="shared" si="397"/>
        <v>0</v>
      </c>
      <c r="AP152" s="364">
        <f t="shared" si="398"/>
        <v>0</v>
      </c>
      <c r="AQ152" s="364">
        <f t="shared" si="399"/>
        <v>0</v>
      </c>
      <c r="AR152" s="364">
        <f t="shared" si="400"/>
        <v>0</v>
      </c>
      <c r="AS152" s="550">
        <f t="shared" si="389"/>
        <v>203</v>
      </c>
      <c r="AT152" s="555">
        <f>+J152</f>
        <v>0</v>
      </c>
      <c r="AU152" s="357">
        <f t="shared" si="343"/>
        <v>0</v>
      </c>
      <c r="AV152" s="353">
        <f t="shared" ref="AV152:AV203" si="419">AM152</f>
        <v>0</v>
      </c>
      <c r="AW152" s="353">
        <f t="shared" si="402"/>
        <v>0</v>
      </c>
      <c r="AX152" s="353">
        <f t="shared" si="403"/>
        <v>0</v>
      </c>
      <c r="AY152" s="353">
        <f t="shared" si="404"/>
        <v>0</v>
      </c>
      <c r="AZ152" s="353">
        <f t="shared" ref="AZ152:AZ203" si="420">AQ152</f>
        <v>0</v>
      </c>
      <c r="BA152" s="353">
        <f t="shared" si="405"/>
        <v>0</v>
      </c>
      <c r="BB152" s="550">
        <f t="shared" si="394"/>
        <v>203</v>
      </c>
      <c r="BC152" s="557">
        <f>+K152</f>
        <v>40</v>
      </c>
      <c r="BD152" s="300">
        <f t="shared" si="348"/>
        <v>16.809999999999999</v>
      </c>
      <c r="BE152" s="352">
        <v>10.7</v>
      </c>
      <c r="BF152" s="352">
        <f t="shared" si="380"/>
        <v>0</v>
      </c>
      <c r="BG152" s="352">
        <f t="shared" si="381"/>
        <v>0</v>
      </c>
      <c r="BH152" s="352">
        <f t="shared" si="382"/>
        <v>0</v>
      </c>
      <c r="BI152" s="352">
        <v>6.11</v>
      </c>
      <c r="BJ152" s="352">
        <f t="shared" si="384"/>
        <v>0</v>
      </c>
      <c r="BK152" s="571"/>
      <c r="BL152" s="572"/>
      <c r="BM152" s="572"/>
      <c r="BN152" s="572"/>
      <c r="BO152" s="572"/>
      <c r="BP152" s="572"/>
      <c r="BQ152" s="572"/>
      <c r="BR152" s="572"/>
      <c r="BS152" s="573"/>
    </row>
    <row r="153" spans="1:71" s="158" customFormat="1" ht="38.25" customHeight="1" x14ac:dyDescent="0.3">
      <c r="A153" s="152"/>
      <c r="B153" s="535"/>
      <c r="C153" s="539"/>
      <c r="D153" s="517"/>
      <c r="E153" s="520"/>
      <c r="F153" s="523"/>
      <c r="G153" s="526"/>
      <c r="H153" s="529"/>
      <c r="I153" s="532"/>
      <c r="J153" s="560"/>
      <c r="K153" s="563"/>
      <c r="L153" s="410" t="s">
        <v>3531</v>
      </c>
      <c r="M153" s="410" t="s">
        <v>3713</v>
      </c>
      <c r="N153" s="150">
        <v>44378</v>
      </c>
      <c r="O153" s="150">
        <v>44560</v>
      </c>
      <c r="P153" s="150"/>
      <c r="Q153" s="150"/>
      <c r="R153" s="550"/>
      <c r="S153" s="566"/>
      <c r="T153" s="156">
        <f t="shared" si="411"/>
        <v>16.809999999999999</v>
      </c>
      <c r="U153" s="156">
        <f t="shared" si="412"/>
        <v>10.7</v>
      </c>
      <c r="V153" s="156">
        <f t="shared" si="413"/>
        <v>0</v>
      </c>
      <c r="W153" s="156">
        <f t="shared" si="414"/>
        <v>0</v>
      </c>
      <c r="X153" s="156">
        <f t="shared" si="415"/>
        <v>0</v>
      </c>
      <c r="Y153" s="156">
        <f t="shared" si="416"/>
        <v>6.11</v>
      </c>
      <c r="Z153" s="156">
        <f t="shared" si="417"/>
        <v>0</v>
      </c>
      <c r="AA153" s="550"/>
      <c r="AB153" s="569"/>
      <c r="AC153" s="337">
        <f t="shared" si="341"/>
        <v>0</v>
      </c>
      <c r="AD153" s="281"/>
      <c r="AE153" s="330"/>
      <c r="AF153" s="330"/>
      <c r="AG153" s="330"/>
      <c r="AH153" s="330"/>
      <c r="AI153" s="330"/>
      <c r="AJ153" s="550"/>
      <c r="AK153" s="553"/>
      <c r="AL153" s="301">
        <f t="shared" si="342"/>
        <v>0</v>
      </c>
      <c r="AM153" s="305">
        <f t="shared" si="395"/>
        <v>0</v>
      </c>
      <c r="AN153" s="305">
        <f t="shared" si="396"/>
        <v>0</v>
      </c>
      <c r="AO153" s="305">
        <f t="shared" si="397"/>
        <v>0</v>
      </c>
      <c r="AP153" s="305">
        <f t="shared" si="398"/>
        <v>0</v>
      </c>
      <c r="AQ153" s="305">
        <f t="shared" si="399"/>
        <v>0</v>
      </c>
      <c r="AR153" s="305">
        <f t="shared" si="400"/>
        <v>0</v>
      </c>
      <c r="AS153" s="550"/>
      <c r="AT153" s="555"/>
      <c r="AU153" s="313">
        <f t="shared" si="343"/>
        <v>0</v>
      </c>
      <c r="AV153" s="314">
        <f t="shared" si="419"/>
        <v>0</v>
      </c>
      <c r="AW153" s="314">
        <f t="shared" si="402"/>
        <v>0</v>
      </c>
      <c r="AX153" s="314">
        <f t="shared" si="403"/>
        <v>0</v>
      </c>
      <c r="AY153" s="314">
        <f t="shared" si="404"/>
        <v>0</v>
      </c>
      <c r="AZ153" s="314">
        <f t="shared" si="420"/>
        <v>0</v>
      </c>
      <c r="BA153" s="314">
        <f t="shared" si="405"/>
        <v>0</v>
      </c>
      <c r="BB153" s="550"/>
      <c r="BC153" s="557"/>
      <c r="BD153" s="301">
        <f t="shared" si="348"/>
        <v>16.809999999999999</v>
      </c>
      <c r="BE153" s="314">
        <v>10.7</v>
      </c>
      <c r="BF153" s="314">
        <f t="shared" ref="BF153:BF155" si="421">AW153</f>
        <v>0</v>
      </c>
      <c r="BG153" s="314">
        <f t="shared" ref="BG153:BG155" si="422">AX153</f>
        <v>0</v>
      </c>
      <c r="BH153" s="314">
        <f t="shared" ref="BH153:BH155" si="423">AY153</f>
        <v>0</v>
      </c>
      <c r="BI153" s="314">
        <v>6.11</v>
      </c>
      <c r="BJ153" s="314">
        <f t="shared" ref="BJ153:BJ155" si="424">BA153</f>
        <v>0</v>
      </c>
      <c r="BK153" s="590"/>
      <c r="BL153" s="543"/>
      <c r="BM153" s="543"/>
      <c r="BN153" s="543"/>
      <c r="BO153" s="543"/>
      <c r="BP153" s="543"/>
      <c r="BQ153" s="543"/>
      <c r="BR153" s="543"/>
      <c r="BS153" s="544"/>
    </row>
    <row r="154" spans="1:71" s="158" customFormat="1" ht="36.75" customHeight="1" x14ac:dyDescent="0.3">
      <c r="A154" s="152"/>
      <c r="B154" s="535"/>
      <c r="C154" s="539"/>
      <c r="D154" s="517"/>
      <c r="E154" s="520"/>
      <c r="F154" s="523"/>
      <c r="G154" s="526"/>
      <c r="H154" s="529"/>
      <c r="I154" s="532"/>
      <c r="J154" s="560"/>
      <c r="K154" s="563"/>
      <c r="L154" s="410" t="s">
        <v>3532</v>
      </c>
      <c r="M154" s="410" t="s">
        <v>3714</v>
      </c>
      <c r="N154" s="272">
        <v>44378</v>
      </c>
      <c r="O154" s="272">
        <v>44560</v>
      </c>
      <c r="P154" s="272"/>
      <c r="Q154" s="272"/>
      <c r="R154" s="550"/>
      <c r="S154" s="566"/>
      <c r="T154" s="156">
        <f t="shared" si="411"/>
        <v>16.809999999999999</v>
      </c>
      <c r="U154" s="156">
        <f t="shared" si="412"/>
        <v>10.7</v>
      </c>
      <c r="V154" s="156">
        <f t="shared" si="413"/>
        <v>0</v>
      </c>
      <c r="W154" s="156">
        <f t="shared" si="414"/>
        <v>0</v>
      </c>
      <c r="X154" s="156">
        <f t="shared" si="415"/>
        <v>0</v>
      </c>
      <c r="Y154" s="156">
        <f t="shared" si="416"/>
        <v>6.11</v>
      </c>
      <c r="Z154" s="156">
        <f t="shared" si="417"/>
        <v>0</v>
      </c>
      <c r="AA154" s="550"/>
      <c r="AB154" s="569"/>
      <c r="AC154" s="337">
        <f t="shared" si="341"/>
        <v>0</v>
      </c>
      <c r="AD154" s="281"/>
      <c r="AE154" s="330"/>
      <c r="AF154" s="330"/>
      <c r="AG154" s="330"/>
      <c r="AH154" s="330"/>
      <c r="AI154" s="330"/>
      <c r="AJ154" s="550"/>
      <c r="AK154" s="553"/>
      <c r="AL154" s="301">
        <f t="shared" si="342"/>
        <v>0</v>
      </c>
      <c r="AM154" s="305">
        <f t="shared" si="395"/>
        <v>0</v>
      </c>
      <c r="AN154" s="305">
        <f t="shared" si="396"/>
        <v>0</v>
      </c>
      <c r="AO154" s="305">
        <f t="shared" si="397"/>
        <v>0</v>
      </c>
      <c r="AP154" s="305">
        <f t="shared" si="398"/>
        <v>0</v>
      </c>
      <c r="AQ154" s="305">
        <f t="shared" si="399"/>
        <v>0</v>
      </c>
      <c r="AR154" s="305">
        <f t="shared" si="400"/>
        <v>0</v>
      </c>
      <c r="AS154" s="550"/>
      <c r="AT154" s="555"/>
      <c r="AU154" s="313">
        <f t="shared" si="343"/>
        <v>0</v>
      </c>
      <c r="AV154" s="314">
        <f t="shared" si="419"/>
        <v>0</v>
      </c>
      <c r="AW154" s="314">
        <f t="shared" si="402"/>
        <v>0</v>
      </c>
      <c r="AX154" s="314">
        <f t="shared" si="403"/>
        <v>0</v>
      </c>
      <c r="AY154" s="314">
        <f t="shared" si="404"/>
        <v>0</v>
      </c>
      <c r="AZ154" s="314">
        <f t="shared" si="420"/>
        <v>0</v>
      </c>
      <c r="BA154" s="314">
        <f t="shared" si="405"/>
        <v>0</v>
      </c>
      <c r="BB154" s="550"/>
      <c r="BC154" s="557"/>
      <c r="BD154" s="301">
        <f t="shared" si="348"/>
        <v>16.809999999999999</v>
      </c>
      <c r="BE154" s="314">
        <v>10.7</v>
      </c>
      <c r="BF154" s="314">
        <f t="shared" si="421"/>
        <v>0</v>
      </c>
      <c r="BG154" s="314">
        <f t="shared" si="422"/>
        <v>0</v>
      </c>
      <c r="BH154" s="314">
        <f t="shared" si="423"/>
        <v>0</v>
      </c>
      <c r="BI154" s="314">
        <v>6.11</v>
      </c>
      <c r="BJ154" s="314">
        <f t="shared" si="424"/>
        <v>0</v>
      </c>
      <c r="BK154" s="590"/>
      <c r="BL154" s="543"/>
      <c r="BM154" s="543"/>
      <c r="BN154" s="543"/>
      <c r="BO154" s="543"/>
      <c r="BP154" s="543"/>
      <c r="BQ154" s="543"/>
      <c r="BR154" s="543"/>
      <c r="BS154" s="544"/>
    </row>
    <row r="155" spans="1:71" s="158" customFormat="1" ht="39" customHeight="1" thickBot="1" x14ac:dyDescent="0.35">
      <c r="A155" s="152"/>
      <c r="B155" s="535"/>
      <c r="C155" s="539"/>
      <c r="D155" s="518"/>
      <c r="E155" s="521"/>
      <c r="F155" s="524"/>
      <c r="G155" s="527"/>
      <c r="H155" s="530"/>
      <c r="I155" s="533"/>
      <c r="J155" s="561"/>
      <c r="K155" s="564"/>
      <c r="L155" s="411" t="s">
        <v>3533</v>
      </c>
      <c r="M155" s="411" t="s">
        <v>3715</v>
      </c>
      <c r="N155" s="273">
        <v>44378</v>
      </c>
      <c r="O155" s="273">
        <v>44560</v>
      </c>
      <c r="P155" s="273"/>
      <c r="Q155" s="273"/>
      <c r="R155" s="551"/>
      <c r="S155" s="567"/>
      <c r="T155" s="156">
        <f t="shared" si="411"/>
        <v>16.809999999999999</v>
      </c>
      <c r="U155" s="156">
        <f t="shared" si="412"/>
        <v>10.7</v>
      </c>
      <c r="V155" s="156">
        <f t="shared" si="413"/>
        <v>0</v>
      </c>
      <c r="W155" s="156">
        <f t="shared" si="414"/>
        <v>0</v>
      </c>
      <c r="X155" s="156">
        <f t="shared" si="415"/>
        <v>0</v>
      </c>
      <c r="Y155" s="156">
        <f t="shared" si="416"/>
        <v>6.11</v>
      </c>
      <c r="Z155" s="156">
        <f t="shared" si="417"/>
        <v>0</v>
      </c>
      <c r="AA155" s="551"/>
      <c r="AB155" s="570"/>
      <c r="AC155" s="338">
        <f t="shared" si="341"/>
        <v>0</v>
      </c>
      <c r="AD155" s="282"/>
      <c r="AE155" s="331"/>
      <c r="AF155" s="331"/>
      <c r="AG155" s="331"/>
      <c r="AH155" s="331"/>
      <c r="AI155" s="331"/>
      <c r="AJ155" s="551"/>
      <c r="AK155" s="554"/>
      <c r="AL155" s="302">
        <f t="shared" si="342"/>
        <v>0</v>
      </c>
      <c r="AM155" s="363">
        <f t="shared" si="395"/>
        <v>0</v>
      </c>
      <c r="AN155" s="363">
        <f t="shared" si="396"/>
        <v>0</v>
      </c>
      <c r="AO155" s="363">
        <f t="shared" si="397"/>
        <v>0</v>
      </c>
      <c r="AP155" s="363">
        <f t="shared" si="398"/>
        <v>0</v>
      </c>
      <c r="AQ155" s="363">
        <f t="shared" si="399"/>
        <v>0</v>
      </c>
      <c r="AR155" s="363">
        <f t="shared" si="400"/>
        <v>0</v>
      </c>
      <c r="AS155" s="551"/>
      <c r="AT155" s="556"/>
      <c r="AU155" s="302">
        <f t="shared" si="343"/>
        <v>0</v>
      </c>
      <c r="AV155" s="321">
        <f t="shared" si="419"/>
        <v>0</v>
      </c>
      <c r="AW155" s="321">
        <f t="shared" si="402"/>
        <v>0</v>
      </c>
      <c r="AX155" s="321">
        <f t="shared" si="403"/>
        <v>0</v>
      </c>
      <c r="AY155" s="321">
        <f t="shared" si="404"/>
        <v>0</v>
      </c>
      <c r="AZ155" s="321">
        <f t="shared" si="420"/>
        <v>0</v>
      </c>
      <c r="BA155" s="321">
        <f t="shared" si="405"/>
        <v>0</v>
      </c>
      <c r="BB155" s="551"/>
      <c r="BC155" s="558"/>
      <c r="BD155" s="302">
        <f t="shared" si="348"/>
        <v>16.809999999999999</v>
      </c>
      <c r="BE155" s="353">
        <v>10.7</v>
      </c>
      <c r="BF155" s="353">
        <f t="shared" si="421"/>
        <v>0</v>
      </c>
      <c r="BG155" s="353">
        <f t="shared" si="422"/>
        <v>0</v>
      </c>
      <c r="BH155" s="353">
        <f t="shared" si="423"/>
        <v>0</v>
      </c>
      <c r="BI155" s="353">
        <v>6.11</v>
      </c>
      <c r="BJ155" s="353">
        <f t="shared" si="424"/>
        <v>0</v>
      </c>
      <c r="BK155" s="574"/>
      <c r="BL155" s="547"/>
      <c r="BM155" s="547"/>
      <c r="BN155" s="547"/>
      <c r="BO155" s="547"/>
      <c r="BP155" s="547"/>
      <c r="BQ155" s="547"/>
      <c r="BR155" s="547"/>
      <c r="BS155" s="548"/>
    </row>
    <row r="156" spans="1:71" s="158" customFormat="1" ht="47.25" customHeight="1" thickTop="1" thickBot="1" x14ac:dyDescent="0.35">
      <c r="A156" s="152"/>
      <c r="B156" s="535"/>
      <c r="C156" s="539"/>
      <c r="D156" s="425">
        <v>204</v>
      </c>
      <c r="E156" s="426" t="str">
        <f>+Metas!K232</f>
        <v>Procesos de formacion a formadores (1 Por año)</v>
      </c>
      <c r="F156" s="427">
        <v>1</v>
      </c>
      <c r="G156" s="428">
        <f>SUM(H156:K156)</f>
        <v>1</v>
      </c>
      <c r="H156" s="429"/>
      <c r="I156" s="430"/>
      <c r="J156" s="431"/>
      <c r="K156" s="432">
        <v>1</v>
      </c>
      <c r="L156" s="409" t="s">
        <v>3536</v>
      </c>
      <c r="M156" s="409" t="s">
        <v>3716</v>
      </c>
      <c r="N156" s="275">
        <v>44378</v>
      </c>
      <c r="O156" s="275">
        <v>44560</v>
      </c>
      <c r="P156" s="275"/>
      <c r="Q156" s="275"/>
      <c r="R156" s="262">
        <f t="shared" si="385"/>
        <v>204</v>
      </c>
      <c r="S156" s="267">
        <f t="shared" ref="S156" si="425">+F156</f>
        <v>1</v>
      </c>
      <c r="T156" s="156">
        <f t="shared" si="411"/>
        <v>67.23</v>
      </c>
      <c r="U156" s="156">
        <f t="shared" si="412"/>
        <v>42.79</v>
      </c>
      <c r="V156" s="156">
        <f t="shared" si="413"/>
        <v>0</v>
      </c>
      <c r="W156" s="156">
        <f t="shared" si="414"/>
        <v>0</v>
      </c>
      <c r="X156" s="156">
        <f t="shared" si="415"/>
        <v>0</v>
      </c>
      <c r="Y156" s="156">
        <f t="shared" si="416"/>
        <v>24.44</v>
      </c>
      <c r="Z156" s="156">
        <f t="shared" si="417"/>
        <v>0</v>
      </c>
      <c r="AA156" s="262">
        <f t="shared" si="387"/>
        <v>204</v>
      </c>
      <c r="AB156" s="268">
        <f>+H156</f>
        <v>0</v>
      </c>
      <c r="AC156" s="336">
        <f t="shared" si="341"/>
        <v>0</v>
      </c>
      <c r="AD156" s="280"/>
      <c r="AE156" s="329"/>
      <c r="AF156" s="329"/>
      <c r="AG156" s="329"/>
      <c r="AH156" s="329"/>
      <c r="AI156" s="329"/>
      <c r="AJ156" s="262">
        <f t="shared" si="388"/>
        <v>204</v>
      </c>
      <c r="AK156" s="264">
        <f>+I156</f>
        <v>0</v>
      </c>
      <c r="AL156" s="300">
        <f t="shared" si="342"/>
        <v>0</v>
      </c>
      <c r="AM156" s="388">
        <f t="shared" si="395"/>
        <v>0</v>
      </c>
      <c r="AN156" s="388">
        <f t="shared" si="396"/>
        <v>0</v>
      </c>
      <c r="AO156" s="388">
        <f t="shared" si="397"/>
        <v>0</v>
      </c>
      <c r="AP156" s="388">
        <f t="shared" si="398"/>
        <v>0</v>
      </c>
      <c r="AQ156" s="388">
        <f t="shared" si="399"/>
        <v>0</v>
      </c>
      <c r="AR156" s="388">
        <f t="shared" si="400"/>
        <v>0</v>
      </c>
      <c r="AS156" s="263">
        <f t="shared" si="389"/>
        <v>204</v>
      </c>
      <c r="AT156" s="387">
        <f>+J156</f>
        <v>0</v>
      </c>
      <c r="AU156" s="386">
        <f t="shared" si="343"/>
        <v>0</v>
      </c>
      <c r="AV156" s="365">
        <f t="shared" si="419"/>
        <v>0</v>
      </c>
      <c r="AW156" s="365">
        <f t="shared" si="402"/>
        <v>0</v>
      </c>
      <c r="AX156" s="365">
        <f t="shared" si="403"/>
        <v>0</v>
      </c>
      <c r="AY156" s="365">
        <f t="shared" si="404"/>
        <v>0</v>
      </c>
      <c r="AZ156" s="365">
        <f t="shared" si="420"/>
        <v>0</v>
      </c>
      <c r="BA156" s="365">
        <f t="shared" si="405"/>
        <v>0</v>
      </c>
      <c r="BB156" s="385">
        <f t="shared" si="394"/>
        <v>204</v>
      </c>
      <c r="BC156" s="265">
        <f>+K156</f>
        <v>1</v>
      </c>
      <c r="BD156" s="300">
        <f t="shared" si="348"/>
        <v>67.23</v>
      </c>
      <c r="BE156" s="312">
        <v>42.79</v>
      </c>
      <c r="BF156" s="312">
        <f t="shared" si="380"/>
        <v>0</v>
      </c>
      <c r="BG156" s="312">
        <f t="shared" si="381"/>
        <v>0</v>
      </c>
      <c r="BH156" s="312">
        <f t="shared" si="382"/>
        <v>0</v>
      </c>
      <c r="BI156" s="312">
        <v>24.44</v>
      </c>
      <c r="BJ156" s="312">
        <f t="shared" si="384"/>
        <v>0</v>
      </c>
      <c r="BK156" s="571"/>
      <c r="BL156" s="572"/>
      <c r="BM156" s="572"/>
      <c r="BN156" s="572"/>
      <c r="BO156" s="572"/>
      <c r="BP156" s="572"/>
      <c r="BQ156" s="572"/>
      <c r="BR156" s="572"/>
      <c r="BS156" s="573"/>
    </row>
    <row r="157" spans="1:71" s="158" customFormat="1" ht="42.75" customHeight="1" thickTop="1" thickBot="1" x14ac:dyDescent="0.35">
      <c r="A157" s="152"/>
      <c r="B157" s="535"/>
      <c r="C157" s="539"/>
      <c r="D157" s="516">
        <v>205</v>
      </c>
      <c r="E157" s="519" t="str">
        <f>+Metas!K233</f>
        <v>Etnias apoyadas en los procesos de formacion artistica y cultural (1 Por año)</v>
      </c>
      <c r="F157" s="522">
        <v>1</v>
      </c>
      <c r="G157" s="525">
        <f>SUM(H157:K157)</f>
        <v>1</v>
      </c>
      <c r="H157" s="528"/>
      <c r="I157" s="531"/>
      <c r="J157" s="559"/>
      <c r="K157" s="562">
        <v>1</v>
      </c>
      <c r="L157" s="424" t="s">
        <v>3717</v>
      </c>
      <c r="M157" s="424" t="s">
        <v>3718</v>
      </c>
      <c r="N157" s="272">
        <v>44378</v>
      </c>
      <c r="O157" s="272">
        <v>44560</v>
      </c>
      <c r="P157" s="272"/>
      <c r="Q157" s="272"/>
      <c r="R157" s="549">
        <f t="shared" si="385"/>
        <v>205</v>
      </c>
      <c r="S157" s="565">
        <f t="shared" ref="S157" si="426">+F157</f>
        <v>1</v>
      </c>
      <c r="T157" s="156">
        <f t="shared" si="411"/>
        <v>36.019999999999996</v>
      </c>
      <c r="U157" s="156">
        <f t="shared" si="412"/>
        <v>23.52</v>
      </c>
      <c r="V157" s="156">
        <f t="shared" si="413"/>
        <v>0</v>
      </c>
      <c r="W157" s="156">
        <f t="shared" si="414"/>
        <v>0</v>
      </c>
      <c r="X157" s="156">
        <f t="shared" si="415"/>
        <v>0</v>
      </c>
      <c r="Y157" s="156">
        <f t="shared" si="416"/>
        <v>12.5</v>
      </c>
      <c r="Z157" s="156">
        <f t="shared" si="417"/>
        <v>0</v>
      </c>
      <c r="AA157" s="549">
        <f t="shared" si="387"/>
        <v>205</v>
      </c>
      <c r="AB157" s="568">
        <f>+H157</f>
        <v>0</v>
      </c>
      <c r="AC157" s="336">
        <f t="shared" si="341"/>
        <v>0</v>
      </c>
      <c r="AD157" s="280"/>
      <c r="AE157" s="329"/>
      <c r="AF157" s="329"/>
      <c r="AG157" s="329"/>
      <c r="AH157" s="329"/>
      <c r="AI157" s="329"/>
      <c r="AJ157" s="549">
        <f t="shared" si="388"/>
        <v>205</v>
      </c>
      <c r="AK157" s="552">
        <f>+I157</f>
        <v>0</v>
      </c>
      <c r="AL157" s="300">
        <f t="shared" si="342"/>
        <v>0</v>
      </c>
      <c r="AM157" s="364">
        <f t="shared" si="395"/>
        <v>0</v>
      </c>
      <c r="AN157" s="364">
        <f t="shared" si="396"/>
        <v>0</v>
      </c>
      <c r="AO157" s="364">
        <f t="shared" si="397"/>
        <v>0</v>
      </c>
      <c r="AP157" s="364">
        <f t="shared" si="398"/>
        <v>0</v>
      </c>
      <c r="AQ157" s="364">
        <f t="shared" si="399"/>
        <v>0</v>
      </c>
      <c r="AR157" s="364">
        <f t="shared" si="400"/>
        <v>0</v>
      </c>
      <c r="AS157" s="550">
        <f t="shared" si="389"/>
        <v>205</v>
      </c>
      <c r="AT157" s="555">
        <f>+J157</f>
        <v>0</v>
      </c>
      <c r="AU157" s="357">
        <f t="shared" si="343"/>
        <v>0</v>
      </c>
      <c r="AV157" s="353">
        <f t="shared" si="419"/>
        <v>0</v>
      </c>
      <c r="AW157" s="353">
        <f t="shared" si="402"/>
        <v>0</v>
      </c>
      <c r="AX157" s="353">
        <f t="shared" si="403"/>
        <v>0</v>
      </c>
      <c r="AY157" s="353">
        <f t="shared" si="404"/>
        <v>0</v>
      </c>
      <c r="AZ157" s="353">
        <f t="shared" si="420"/>
        <v>0</v>
      </c>
      <c r="BA157" s="353">
        <f t="shared" si="405"/>
        <v>0</v>
      </c>
      <c r="BB157" s="550">
        <f t="shared" si="394"/>
        <v>205</v>
      </c>
      <c r="BC157" s="588">
        <f>+K157</f>
        <v>1</v>
      </c>
      <c r="BD157" s="300">
        <f t="shared" si="348"/>
        <v>36.019999999999996</v>
      </c>
      <c r="BE157" s="312">
        <v>23.52</v>
      </c>
      <c r="BF157" s="312">
        <f t="shared" si="380"/>
        <v>0</v>
      </c>
      <c r="BG157" s="312">
        <f t="shared" si="381"/>
        <v>0</v>
      </c>
      <c r="BH157" s="312">
        <f t="shared" si="382"/>
        <v>0</v>
      </c>
      <c r="BI157" s="312">
        <v>12.5</v>
      </c>
      <c r="BJ157" s="312">
        <f t="shared" si="384"/>
        <v>0</v>
      </c>
      <c r="BK157" s="571"/>
      <c r="BL157" s="572"/>
      <c r="BM157" s="572"/>
      <c r="BN157" s="572"/>
      <c r="BO157" s="572"/>
      <c r="BP157" s="572"/>
      <c r="BQ157" s="572"/>
      <c r="BR157" s="572"/>
      <c r="BS157" s="573"/>
    </row>
    <row r="158" spans="1:71" s="158" customFormat="1" ht="42" customHeight="1" thickTop="1" thickBot="1" x14ac:dyDescent="0.35">
      <c r="A158" s="152"/>
      <c r="B158" s="535"/>
      <c r="C158" s="539"/>
      <c r="D158" s="517"/>
      <c r="E158" s="520"/>
      <c r="F158" s="523"/>
      <c r="G158" s="526"/>
      <c r="H158" s="529"/>
      <c r="I158" s="532"/>
      <c r="J158" s="560"/>
      <c r="K158" s="563"/>
      <c r="L158" s="412" t="s">
        <v>3535</v>
      </c>
      <c r="M158" s="412" t="s">
        <v>3719</v>
      </c>
      <c r="N158" s="273">
        <v>44378</v>
      </c>
      <c r="O158" s="273">
        <v>44560</v>
      </c>
      <c r="P158" s="273"/>
      <c r="Q158" s="273"/>
      <c r="R158" s="550"/>
      <c r="S158" s="566"/>
      <c r="T158" s="156">
        <f t="shared" si="411"/>
        <v>36.019999999999996</v>
      </c>
      <c r="U158" s="156">
        <f t="shared" si="412"/>
        <v>23.52</v>
      </c>
      <c r="V158" s="156">
        <f t="shared" si="413"/>
        <v>0</v>
      </c>
      <c r="W158" s="156">
        <f t="shared" si="414"/>
        <v>0</v>
      </c>
      <c r="X158" s="156">
        <f t="shared" si="415"/>
        <v>0</v>
      </c>
      <c r="Y158" s="156">
        <f t="shared" si="416"/>
        <v>12.5</v>
      </c>
      <c r="Z158" s="156">
        <f t="shared" si="417"/>
        <v>0</v>
      </c>
      <c r="AA158" s="550"/>
      <c r="AB158" s="569"/>
      <c r="AC158" s="337">
        <f t="shared" si="341"/>
        <v>0</v>
      </c>
      <c r="AD158" s="281"/>
      <c r="AE158" s="330"/>
      <c r="AF158" s="330"/>
      <c r="AG158" s="330"/>
      <c r="AH158" s="330"/>
      <c r="AI158" s="330"/>
      <c r="AJ158" s="550"/>
      <c r="AK158" s="553"/>
      <c r="AL158" s="301">
        <f t="shared" si="342"/>
        <v>0</v>
      </c>
      <c r="AM158" s="363">
        <f t="shared" si="395"/>
        <v>0</v>
      </c>
      <c r="AN158" s="363">
        <f t="shared" si="396"/>
        <v>0</v>
      </c>
      <c r="AO158" s="363">
        <f t="shared" si="397"/>
        <v>0</v>
      </c>
      <c r="AP158" s="363">
        <f t="shared" si="398"/>
        <v>0</v>
      </c>
      <c r="AQ158" s="363">
        <f t="shared" si="399"/>
        <v>0</v>
      </c>
      <c r="AR158" s="363">
        <f t="shared" si="400"/>
        <v>0</v>
      </c>
      <c r="AS158" s="551"/>
      <c r="AT158" s="556"/>
      <c r="AU158" s="302">
        <f t="shared" si="343"/>
        <v>0</v>
      </c>
      <c r="AV158" s="321">
        <f t="shared" si="419"/>
        <v>0</v>
      </c>
      <c r="AW158" s="321">
        <f t="shared" si="402"/>
        <v>0</v>
      </c>
      <c r="AX158" s="321">
        <f t="shared" si="403"/>
        <v>0</v>
      </c>
      <c r="AY158" s="321">
        <f t="shared" si="404"/>
        <v>0</v>
      </c>
      <c r="AZ158" s="321">
        <f t="shared" si="420"/>
        <v>0</v>
      </c>
      <c r="BA158" s="321">
        <f t="shared" si="405"/>
        <v>0</v>
      </c>
      <c r="BB158" s="551"/>
      <c r="BC158" s="558"/>
      <c r="BD158" s="301">
        <f t="shared" si="348"/>
        <v>36.019999999999996</v>
      </c>
      <c r="BE158" s="312">
        <v>23.52</v>
      </c>
      <c r="BF158" s="312">
        <f t="shared" ref="BF158" si="427">AW158</f>
        <v>0</v>
      </c>
      <c r="BG158" s="312">
        <f t="shared" ref="BG158" si="428">AX158</f>
        <v>0</v>
      </c>
      <c r="BH158" s="312">
        <f t="shared" ref="BH158" si="429">AY158</f>
        <v>0</v>
      </c>
      <c r="BI158" s="312">
        <v>12.5</v>
      </c>
      <c r="BJ158" s="312">
        <f t="shared" ref="BJ158" si="430">BA158</f>
        <v>0</v>
      </c>
      <c r="BK158" s="590"/>
      <c r="BL158" s="543"/>
      <c r="BM158" s="543"/>
      <c r="BN158" s="543"/>
      <c r="BO158" s="543"/>
      <c r="BP158" s="543"/>
      <c r="BQ158" s="543"/>
      <c r="BR158" s="543"/>
      <c r="BS158" s="544"/>
    </row>
    <row r="159" spans="1:71" s="158" customFormat="1" ht="68.25" customHeight="1" thickTop="1" thickBot="1" x14ac:dyDescent="0.35">
      <c r="A159" s="152"/>
      <c r="B159" s="535"/>
      <c r="C159" s="510" t="s">
        <v>401</v>
      </c>
      <c r="D159" s="425">
        <v>206</v>
      </c>
      <c r="E159" s="426" t="str">
        <f>+Metas!K234</f>
        <v>Apoyos al laboratorio de investigación, creación y produccion en las diferentes ariar artisticas y del saber (1 Por año)</v>
      </c>
      <c r="F159" s="427">
        <v>1</v>
      </c>
      <c r="G159" s="428">
        <f>SUM(H159:K159)</f>
        <v>1</v>
      </c>
      <c r="H159" s="429"/>
      <c r="I159" s="430"/>
      <c r="J159" s="431"/>
      <c r="K159" s="432">
        <v>1</v>
      </c>
      <c r="L159" s="409" t="s">
        <v>3534</v>
      </c>
      <c r="M159" s="409" t="s">
        <v>3720</v>
      </c>
      <c r="N159" s="275">
        <v>44378</v>
      </c>
      <c r="O159" s="275">
        <v>44560</v>
      </c>
      <c r="P159" s="275"/>
      <c r="Q159" s="275"/>
      <c r="R159" s="262">
        <f t="shared" si="385"/>
        <v>206</v>
      </c>
      <c r="S159" s="267">
        <f t="shared" ref="S159" si="431">+F159</f>
        <v>1</v>
      </c>
      <c r="T159" s="156">
        <f t="shared" si="411"/>
        <v>72.039999999999992</v>
      </c>
      <c r="U159" s="156">
        <f t="shared" si="412"/>
        <v>47.04</v>
      </c>
      <c r="V159" s="156">
        <f t="shared" si="413"/>
        <v>0</v>
      </c>
      <c r="W159" s="156">
        <f t="shared" si="414"/>
        <v>0</v>
      </c>
      <c r="X159" s="156">
        <f t="shared" si="415"/>
        <v>0</v>
      </c>
      <c r="Y159" s="156">
        <f t="shared" si="416"/>
        <v>0</v>
      </c>
      <c r="Z159" s="156">
        <f t="shared" si="417"/>
        <v>25</v>
      </c>
      <c r="AA159" s="262">
        <f t="shared" si="387"/>
        <v>206</v>
      </c>
      <c r="AB159" s="268">
        <f>+H159</f>
        <v>0</v>
      </c>
      <c r="AC159" s="336">
        <f t="shared" si="341"/>
        <v>0</v>
      </c>
      <c r="AD159" s="280"/>
      <c r="AE159" s="329"/>
      <c r="AF159" s="329"/>
      <c r="AG159" s="329"/>
      <c r="AH159" s="329"/>
      <c r="AI159" s="329"/>
      <c r="AJ159" s="262">
        <f t="shared" si="388"/>
        <v>206</v>
      </c>
      <c r="AK159" s="264">
        <f>+I159</f>
        <v>0</v>
      </c>
      <c r="AL159" s="300">
        <f t="shared" si="342"/>
        <v>0</v>
      </c>
      <c r="AM159" s="388">
        <f t="shared" si="395"/>
        <v>0</v>
      </c>
      <c r="AN159" s="388">
        <f t="shared" si="396"/>
        <v>0</v>
      </c>
      <c r="AO159" s="388">
        <f t="shared" si="397"/>
        <v>0</v>
      </c>
      <c r="AP159" s="388">
        <f t="shared" si="398"/>
        <v>0</v>
      </c>
      <c r="AQ159" s="388">
        <f t="shared" si="399"/>
        <v>0</v>
      </c>
      <c r="AR159" s="388">
        <f t="shared" si="400"/>
        <v>0</v>
      </c>
      <c r="AS159" s="263">
        <f t="shared" si="389"/>
        <v>206</v>
      </c>
      <c r="AT159" s="387">
        <f>+J159</f>
        <v>0</v>
      </c>
      <c r="AU159" s="386">
        <f t="shared" si="343"/>
        <v>0</v>
      </c>
      <c r="AV159" s="365">
        <f t="shared" si="419"/>
        <v>0</v>
      </c>
      <c r="AW159" s="365">
        <f t="shared" si="402"/>
        <v>0</v>
      </c>
      <c r="AX159" s="365">
        <f t="shared" si="403"/>
        <v>0</v>
      </c>
      <c r="AY159" s="365">
        <f t="shared" si="404"/>
        <v>0</v>
      </c>
      <c r="AZ159" s="365">
        <f t="shared" si="420"/>
        <v>0</v>
      </c>
      <c r="BA159" s="365">
        <f t="shared" si="405"/>
        <v>0</v>
      </c>
      <c r="BB159" s="263">
        <f t="shared" si="394"/>
        <v>206</v>
      </c>
      <c r="BC159" s="266">
        <f>+K159</f>
        <v>1</v>
      </c>
      <c r="BD159" s="300">
        <f t="shared" si="348"/>
        <v>72.039999999999992</v>
      </c>
      <c r="BE159" s="312">
        <v>47.04</v>
      </c>
      <c r="BF159" s="312">
        <f t="shared" si="380"/>
        <v>0</v>
      </c>
      <c r="BG159" s="312">
        <f t="shared" si="381"/>
        <v>0</v>
      </c>
      <c r="BH159" s="312">
        <f t="shared" si="382"/>
        <v>0</v>
      </c>
      <c r="BI159" s="312">
        <f t="shared" si="383"/>
        <v>0</v>
      </c>
      <c r="BJ159" s="312">
        <v>25</v>
      </c>
      <c r="BK159" s="571"/>
      <c r="BL159" s="572"/>
      <c r="BM159" s="572"/>
      <c r="BN159" s="572"/>
      <c r="BO159" s="572"/>
      <c r="BP159" s="572"/>
      <c r="BQ159" s="572"/>
      <c r="BR159" s="572"/>
      <c r="BS159" s="573"/>
    </row>
    <row r="160" spans="1:71" s="158" customFormat="1" ht="62.25" customHeight="1" thickTop="1" thickBot="1" x14ac:dyDescent="0.35">
      <c r="A160" s="152"/>
      <c r="B160" s="535"/>
      <c r="C160" s="511"/>
      <c r="D160" s="516">
        <v>207</v>
      </c>
      <c r="E160" s="519" t="str">
        <f>+Metas!K235</f>
        <v>Eventos de promocion y difusión de la investigación, creación y produccion en las diferentes areas artisticas (2 Por año)</v>
      </c>
      <c r="F160" s="522">
        <v>2</v>
      </c>
      <c r="G160" s="525">
        <f>SUM(H160:K160)</f>
        <v>2</v>
      </c>
      <c r="H160" s="528"/>
      <c r="I160" s="531"/>
      <c r="J160" s="559"/>
      <c r="K160" s="562">
        <v>2</v>
      </c>
      <c r="L160" s="409" t="s">
        <v>3493</v>
      </c>
      <c r="M160" s="409" t="s">
        <v>3722</v>
      </c>
      <c r="N160" s="272">
        <v>44378</v>
      </c>
      <c r="O160" s="272">
        <v>44560</v>
      </c>
      <c r="P160" s="272"/>
      <c r="Q160" s="272"/>
      <c r="R160" s="549">
        <f t="shared" si="385"/>
        <v>207</v>
      </c>
      <c r="S160" s="565">
        <f t="shared" ref="S160" si="432">+F160</f>
        <v>2</v>
      </c>
      <c r="T160" s="156">
        <f t="shared" si="411"/>
        <v>36.019999999999996</v>
      </c>
      <c r="U160" s="156">
        <f t="shared" si="412"/>
        <v>23.52</v>
      </c>
      <c r="V160" s="156">
        <f t="shared" si="413"/>
        <v>0</v>
      </c>
      <c r="W160" s="156">
        <f t="shared" si="414"/>
        <v>0</v>
      </c>
      <c r="X160" s="156">
        <f t="shared" si="415"/>
        <v>0</v>
      </c>
      <c r="Y160" s="156">
        <f t="shared" si="416"/>
        <v>12.5</v>
      </c>
      <c r="Z160" s="156">
        <f t="shared" si="417"/>
        <v>0</v>
      </c>
      <c r="AA160" s="549">
        <f t="shared" si="387"/>
        <v>207</v>
      </c>
      <c r="AB160" s="568">
        <f>+H160</f>
        <v>0</v>
      </c>
      <c r="AC160" s="336">
        <f t="shared" si="341"/>
        <v>0</v>
      </c>
      <c r="AD160" s="280"/>
      <c r="AE160" s="329"/>
      <c r="AF160" s="329"/>
      <c r="AG160" s="329"/>
      <c r="AH160" s="329"/>
      <c r="AI160" s="329"/>
      <c r="AJ160" s="549">
        <f t="shared" si="388"/>
        <v>207</v>
      </c>
      <c r="AK160" s="552">
        <f>+I160</f>
        <v>0</v>
      </c>
      <c r="AL160" s="300">
        <f t="shared" si="342"/>
        <v>0</v>
      </c>
      <c r="AM160" s="364">
        <f t="shared" si="395"/>
        <v>0</v>
      </c>
      <c r="AN160" s="364">
        <f t="shared" si="396"/>
        <v>0</v>
      </c>
      <c r="AO160" s="364">
        <f t="shared" si="397"/>
        <v>0</v>
      </c>
      <c r="AP160" s="364">
        <f t="shared" si="398"/>
        <v>0</v>
      </c>
      <c r="AQ160" s="364">
        <f t="shared" si="399"/>
        <v>0</v>
      </c>
      <c r="AR160" s="364">
        <f t="shared" si="400"/>
        <v>0</v>
      </c>
      <c r="AS160" s="550">
        <f t="shared" si="389"/>
        <v>207</v>
      </c>
      <c r="AT160" s="555">
        <f>+J160</f>
        <v>0</v>
      </c>
      <c r="AU160" s="357">
        <f t="shared" si="343"/>
        <v>0</v>
      </c>
      <c r="AV160" s="353">
        <f t="shared" si="419"/>
        <v>0</v>
      </c>
      <c r="AW160" s="353">
        <f t="shared" si="402"/>
        <v>0</v>
      </c>
      <c r="AX160" s="353">
        <f t="shared" si="403"/>
        <v>0</v>
      </c>
      <c r="AY160" s="353">
        <f t="shared" si="404"/>
        <v>0</v>
      </c>
      <c r="AZ160" s="353">
        <f t="shared" si="420"/>
        <v>0</v>
      </c>
      <c r="BA160" s="353">
        <f t="shared" si="405"/>
        <v>0</v>
      </c>
      <c r="BB160" s="550">
        <f t="shared" si="394"/>
        <v>207</v>
      </c>
      <c r="BC160" s="557">
        <f>+K160</f>
        <v>2</v>
      </c>
      <c r="BD160" s="300">
        <f t="shared" si="348"/>
        <v>36.019999999999996</v>
      </c>
      <c r="BE160" s="312">
        <v>23.52</v>
      </c>
      <c r="BF160" s="312">
        <f t="shared" si="380"/>
        <v>0</v>
      </c>
      <c r="BG160" s="312">
        <f t="shared" si="381"/>
        <v>0</v>
      </c>
      <c r="BH160" s="312">
        <f t="shared" si="382"/>
        <v>0</v>
      </c>
      <c r="BI160" s="312">
        <v>12.5</v>
      </c>
      <c r="BJ160" s="312">
        <f t="shared" si="384"/>
        <v>0</v>
      </c>
      <c r="BK160" s="571"/>
      <c r="BL160" s="572"/>
      <c r="BM160" s="572"/>
      <c r="BN160" s="572"/>
      <c r="BO160" s="572"/>
      <c r="BP160" s="572"/>
      <c r="BQ160" s="572"/>
      <c r="BR160" s="572"/>
      <c r="BS160" s="573"/>
    </row>
    <row r="161" spans="1:71" s="158" customFormat="1" ht="87.75" customHeight="1" thickTop="1" thickBot="1" x14ac:dyDescent="0.35">
      <c r="A161" s="152"/>
      <c r="B161" s="535"/>
      <c r="C161" s="511"/>
      <c r="D161" s="517"/>
      <c r="E161" s="520"/>
      <c r="F161" s="523"/>
      <c r="G161" s="526"/>
      <c r="H161" s="529"/>
      <c r="I161" s="532"/>
      <c r="J161" s="560"/>
      <c r="K161" s="563"/>
      <c r="L161" s="410" t="s">
        <v>3574</v>
      </c>
      <c r="M161" s="410" t="s">
        <v>3721</v>
      </c>
      <c r="N161" s="151">
        <v>44378</v>
      </c>
      <c r="O161" s="151">
        <v>44560</v>
      </c>
      <c r="P161" s="151"/>
      <c r="Q161" s="151"/>
      <c r="R161" s="550"/>
      <c r="S161" s="566"/>
      <c r="T161" s="156">
        <f t="shared" si="411"/>
        <v>36.019999999999996</v>
      </c>
      <c r="U161" s="156">
        <f t="shared" si="412"/>
        <v>23.52</v>
      </c>
      <c r="V161" s="156">
        <f t="shared" si="413"/>
        <v>0</v>
      </c>
      <c r="W161" s="156">
        <f t="shared" si="414"/>
        <v>0</v>
      </c>
      <c r="X161" s="156">
        <f t="shared" si="415"/>
        <v>0</v>
      </c>
      <c r="Y161" s="156">
        <f t="shared" si="416"/>
        <v>12.5</v>
      </c>
      <c r="Z161" s="156">
        <f t="shared" si="417"/>
        <v>0</v>
      </c>
      <c r="AA161" s="550"/>
      <c r="AB161" s="569"/>
      <c r="AC161" s="337">
        <f t="shared" si="341"/>
        <v>0</v>
      </c>
      <c r="AD161" s="281"/>
      <c r="AE161" s="330"/>
      <c r="AF161" s="330"/>
      <c r="AG161" s="330"/>
      <c r="AH161" s="330"/>
      <c r="AI161" s="330"/>
      <c r="AJ161" s="550"/>
      <c r="AK161" s="553"/>
      <c r="AL161" s="301">
        <f t="shared" si="342"/>
        <v>0</v>
      </c>
      <c r="AM161" s="363">
        <f t="shared" si="395"/>
        <v>0</v>
      </c>
      <c r="AN161" s="363">
        <f t="shared" si="396"/>
        <v>0</v>
      </c>
      <c r="AO161" s="363">
        <f t="shared" si="397"/>
        <v>0</v>
      </c>
      <c r="AP161" s="363">
        <f t="shared" si="398"/>
        <v>0</v>
      </c>
      <c r="AQ161" s="363">
        <f t="shared" si="399"/>
        <v>0</v>
      </c>
      <c r="AR161" s="363">
        <f t="shared" si="400"/>
        <v>0</v>
      </c>
      <c r="AS161" s="551"/>
      <c r="AT161" s="556"/>
      <c r="AU161" s="302">
        <f t="shared" si="343"/>
        <v>0</v>
      </c>
      <c r="AV161" s="321">
        <f t="shared" si="419"/>
        <v>0</v>
      </c>
      <c r="AW161" s="321">
        <f t="shared" si="402"/>
        <v>0</v>
      </c>
      <c r="AX161" s="321">
        <f t="shared" si="403"/>
        <v>0</v>
      </c>
      <c r="AY161" s="321">
        <f t="shared" si="404"/>
        <v>0</v>
      </c>
      <c r="AZ161" s="321">
        <f t="shared" si="420"/>
        <v>0</v>
      </c>
      <c r="BA161" s="321">
        <f t="shared" si="405"/>
        <v>0</v>
      </c>
      <c r="BB161" s="551"/>
      <c r="BC161" s="558"/>
      <c r="BD161" s="301">
        <f t="shared" si="348"/>
        <v>36.019999999999996</v>
      </c>
      <c r="BE161" s="312">
        <v>23.52</v>
      </c>
      <c r="BF161" s="312">
        <f t="shared" ref="BF161" si="433">AW161</f>
        <v>0</v>
      </c>
      <c r="BG161" s="312">
        <f t="shared" ref="BG161" si="434">AX161</f>
        <v>0</v>
      </c>
      <c r="BH161" s="312">
        <f t="shared" ref="BH161" si="435">AY161</f>
        <v>0</v>
      </c>
      <c r="BI161" s="312">
        <v>12.5</v>
      </c>
      <c r="BJ161" s="312">
        <f t="shared" ref="BJ161" si="436">BA161</f>
        <v>0</v>
      </c>
      <c r="BK161" s="590"/>
      <c r="BL161" s="543"/>
      <c r="BM161" s="543"/>
      <c r="BN161" s="543"/>
      <c r="BO161" s="543"/>
      <c r="BP161" s="543"/>
      <c r="BQ161" s="543"/>
      <c r="BR161" s="543"/>
      <c r="BS161" s="544"/>
    </row>
    <row r="162" spans="1:71" s="158" customFormat="1" ht="44.25" customHeight="1" thickTop="1" x14ac:dyDescent="0.3">
      <c r="A162" s="152"/>
      <c r="B162" s="535"/>
      <c r="C162" s="511"/>
      <c r="D162" s="516">
        <v>208</v>
      </c>
      <c r="E162" s="519" t="str">
        <f>+Metas!K236</f>
        <v>Apoyos para la conformación de semilleros en cultura y las artes en Norte de Santander. (1 Por año)</v>
      </c>
      <c r="F162" s="522">
        <v>1</v>
      </c>
      <c r="G162" s="525">
        <f>SUM(H162:K162)</f>
        <v>1</v>
      </c>
      <c r="H162" s="528"/>
      <c r="I162" s="531"/>
      <c r="J162" s="559">
        <v>0.5</v>
      </c>
      <c r="K162" s="562">
        <v>0.5</v>
      </c>
      <c r="L162" s="409" t="s">
        <v>3570</v>
      </c>
      <c r="M162" s="409" t="s">
        <v>3723</v>
      </c>
      <c r="N162" s="149">
        <v>44378</v>
      </c>
      <c r="O162" s="149">
        <v>44560</v>
      </c>
      <c r="P162" s="149"/>
      <c r="Q162" s="149"/>
      <c r="R162" s="549">
        <f t="shared" si="385"/>
        <v>208</v>
      </c>
      <c r="S162" s="565">
        <f t="shared" ref="S162" si="437">+F162</f>
        <v>1</v>
      </c>
      <c r="T162" s="156">
        <f t="shared" si="411"/>
        <v>12.01</v>
      </c>
      <c r="U162" s="156">
        <f t="shared" si="412"/>
        <v>7.84</v>
      </c>
      <c r="V162" s="156">
        <f t="shared" si="413"/>
        <v>0</v>
      </c>
      <c r="W162" s="156">
        <f t="shared" si="414"/>
        <v>0</v>
      </c>
      <c r="X162" s="156">
        <f t="shared" si="415"/>
        <v>0</v>
      </c>
      <c r="Y162" s="156">
        <f t="shared" si="416"/>
        <v>4.17</v>
      </c>
      <c r="Z162" s="156">
        <f t="shared" si="417"/>
        <v>0</v>
      </c>
      <c r="AA162" s="549">
        <f t="shared" si="387"/>
        <v>208</v>
      </c>
      <c r="AB162" s="568">
        <f>+H162</f>
        <v>0</v>
      </c>
      <c r="AC162" s="336">
        <f t="shared" si="341"/>
        <v>0</v>
      </c>
      <c r="AD162" s="280"/>
      <c r="AE162" s="329"/>
      <c r="AF162" s="329"/>
      <c r="AG162" s="329"/>
      <c r="AH162" s="329"/>
      <c r="AI162" s="329"/>
      <c r="AJ162" s="549">
        <f t="shared" si="388"/>
        <v>208</v>
      </c>
      <c r="AK162" s="552">
        <f>+I162</f>
        <v>0</v>
      </c>
      <c r="AL162" s="300">
        <f t="shared" si="342"/>
        <v>0</v>
      </c>
      <c r="AM162" s="364">
        <f t="shared" si="395"/>
        <v>0</v>
      </c>
      <c r="AN162" s="364">
        <f t="shared" si="396"/>
        <v>0</v>
      </c>
      <c r="AO162" s="364">
        <f t="shared" si="397"/>
        <v>0</v>
      </c>
      <c r="AP162" s="364">
        <f t="shared" si="398"/>
        <v>0</v>
      </c>
      <c r="AQ162" s="364">
        <f t="shared" si="399"/>
        <v>0</v>
      </c>
      <c r="AR162" s="364">
        <f t="shared" si="400"/>
        <v>0</v>
      </c>
      <c r="AS162" s="550">
        <f t="shared" si="389"/>
        <v>208</v>
      </c>
      <c r="AT162" s="555">
        <f>+J162</f>
        <v>0.5</v>
      </c>
      <c r="AU162" s="357">
        <f t="shared" si="343"/>
        <v>0</v>
      </c>
      <c r="AV162" s="353">
        <f t="shared" si="419"/>
        <v>0</v>
      </c>
      <c r="AW162" s="353">
        <f t="shared" si="402"/>
        <v>0</v>
      </c>
      <c r="AX162" s="353">
        <f t="shared" si="403"/>
        <v>0</v>
      </c>
      <c r="AY162" s="353">
        <f t="shared" si="404"/>
        <v>0</v>
      </c>
      <c r="AZ162" s="353">
        <f t="shared" si="420"/>
        <v>0</v>
      </c>
      <c r="BA162" s="353">
        <f t="shared" si="405"/>
        <v>0</v>
      </c>
      <c r="BB162" s="550">
        <f t="shared" si="394"/>
        <v>208</v>
      </c>
      <c r="BC162" s="557">
        <f>+K162</f>
        <v>0.5</v>
      </c>
      <c r="BD162" s="300">
        <f t="shared" si="348"/>
        <v>12.01</v>
      </c>
      <c r="BE162" s="352">
        <v>7.84</v>
      </c>
      <c r="BF162" s="352">
        <f t="shared" si="380"/>
        <v>0</v>
      </c>
      <c r="BG162" s="352">
        <f t="shared" si="381"/>
        <v>0</v>
      </c>
      <c r="BH162" s="352">
        <f t="shared" si="382"/>
        <v>0</v>
      </c>
      <c r="BI162" s="352">
        <v>4.17</v>
      </c>
      <c r="BJ162" s="352">
        <f t="shared" si="384"/>
        <v>0</v>
      </c>
      <c r="BK162" s="571"/>
      <c r="BL162" s="572"/>
      <c r="BM162" s="572"/>
      <c r="BN162" s="572"/>
      <c r="BO162" s="572"/>
      <c r="BP162" s="572"/>
      <c r="BQ162" s="572"/>
      <c r="BR162" s="572"/>
      <c r="BS162" s="573"/>
    </row>
    <row r="163" spans="1:71" s="158" customFormat="1" ht="59.25" customHeight="1" x14ac:dyDescent="0.3">
      <c r="A163" s="152"/>
      <c r="B163" s="535"/>
      <c r="C163" s="511"/>
      <c r="D163" s="517"/>
      <c r="E163" s="520"/>
      <c r="F163" s="523"/>
      <c r="G163" s="526"/>
      <c r="H163" s="529"/>
      <c r="I163" s="532"/>
      <c r="J163" s="560"/>
      <c r="K163" s="563"/>
      <c r="L163" s="410" t="s">
        <v>3571</v>
      </c>
      <c r="M163" s="410" t="s">
        <v>3724</v>
      </c>
      <c r="N163" s="150">
        <v>44378</v>
      </c>
      <c r="O163" s="150">
        <v>44560</v>
      </c>
      <c r="P163" s="150"/>
      <c r="Q163" s="150"/>
      <c r="R163" s="550"/>
      <c r="S163" s="566"/>
      <c r="T163" s="156">
        <f t="shared" si="411"/>
        <v>24.02</v>
      </c>
      <c r="U163" s="156">
        <f t="shared" si="412"/>
        <v>15.68</v>
      </c>
      <c r="V163" s="156">
        <f t="shared" si="413"/>
        <v>0</v>
      </c>
      <c r="W163" s="156">
        <f t="shared" si="414"/>
        <v>0</v>
      </c>
      <c r="X163" s="156">
        <f t="shared" si="415"/>
        <v>0</v>
      </c>
      <c r="Y163" s="156">
        <f t="shared" si="416"/>
        <v>8.34</v>
      </c>
      <c r="Z163" s="156">
        <f t="shared" si="417"/>
        <v>0</v>
      </c>
      <c r="AA163" s="550"/>
      <c r="AB163" s="569"/>
      <c r="AC163" s="337">
        <f t="shared" si="341"/>
        <v>0</v>
      </c>
      <c r="AD163" s="281"/>
      <c r="AE163" s="330"/>
      <c r="AF163" s="330"/>
      <c r="AG163" s="330"/>
      <c r="AH163" s="330"/>
      <c r="AI163" s="330"/>
      <c r="AJ163" s="550"/>
      <c r="AK163" s="553"/>
      <c r="AL163" s="301">
        <f t="shared" si="342"/>
        <v>0</v>
      </c>
      <c r="AM163" s="305">
        <f t="shared" si="395"/>
        <v>0</v>
      </c>
      <c r="AN163" s="305">
        <f t="shared" si="396"/>
        <v>0</v>
      </c>
      <c r="AO163" s="305">
        <f t="shared" si="397"/>
        <v>0</v>
      </c>
      <c r="AP163" s="305">
        <f t="shared" si="398"/>
        <v>0</v>
      </c>
      <c r="AQ163" s="305">
        <f t="shared" si="399"/>
        <v>0</v>
      </c>
      <c r="AR163" s="305">
        <f t="shared" si="400"/>
        <v>0</v>
      </c>
      <c r="AS163" s="550"/>
      <c r="AT163" s="555"/>
      <c r="AU163" s="313">
        <f t="shared" si="343"/>
        <v>12.01</v>
      </c>
      <c r="AV163" s="314">
        <v>7.84</v>
      </c>
      <c r="AW163" s="314">
        <f t="shared" si="402"/>
        <v>0</v>
      </c>
      <c r="AX163" s="314">
        <f t="shared" si="403"/>
        <v>0</v>
      </c>
      <c r="AY163" s="314">
        <f t="shared" si="404"/>
        <v>0</v>
      </c>
      <c r="AZ163" s="314">
        <v>4.17</v>
      </c>
      <c r="BA163" s="314">
        <f t="shared" si="405"/>
        <v>0</v>
      </c>
      <c r="BB163" s="550"/>
      <c r="BC163" s="557"/>
      <c r="BD163" s="301">
        <f t="shared" si="348"/>
        <v>12.01</v>
      </c>
      <c r="BE163" s="314">
        <f t="shared" si="379"/>
        <v>7.84</v>
      </c>
      <c r="BF163" s="314">
        <f t="shared" si="380"/>
        <v>0</v>
      </c>
      <c r="BG163" s="314">
        <f t="shared" si="381"/>
        <v>0</v>
      </c>
      <c r="BH163" s="314">
        <f t="shared" si="382"/>
        <v>0</v>
      </c>
      <c r="BI163" s="314">
        <f t="shared" si="383"/>
        <v>4.17</v>
      </c>
      <c r="BJ163" s="314">
        <f t="shared" si="384"/>
        <v>0</v>
      </c>
      <c r="BK163" s="543"/>
      <c r="BL163" s="543"/>
      <c r="BM163" s="543"/>
      <c r="BN163" s="543"/>
      <c r="BO163" s="543"/>
      <c r="BP163" s="543"/>
      <c r="BQ163" s="543"/>
      <c r="BR163" s="543"/>
      <c r="BS163" s="544"/>
    </row>
    <row r="164" spans="1:71" s="158" customFormat="1" ht="57.75" customHeight="1" thickBot="1" x14ac:dyDescent="0.35">
      <c r="A164" s="152"/>
      <c r="B164" s="535"/>
      <c r="C164" s="511"/>
      <c r="D164" s="517"/>
      <c r="E164" s="520"/>
      <c r="F164" s="523"/>
      <c r="G164" s="526"/>
      <c r="H164" s="529"/>
      <c r="I164" s="532"/>
      <c r="J164" s="560"/>
      <c r="K164" s="563"/>
      <c r="L164" s="410" t="s">
        <v>3572</v>
      </c>
      <c r="M164" s="410" t="s">
        <v>3725</v>
      </c>
      <c r="N164" s="273">
        <v>44378</v>
      </c>
      <c r="O164" s="273">
        <v>44560</v>
      </c>
      <c r="P164" s="273"/>
      <c r="Q164" s="273"/>
      <c r="R164" s="550"/>
      <c r="S164" s="566"/>
      <c r="T164" s="156">
        <f t="shared" si="411"/>
        <v>24.02</v>
      </c>
      <c r="U164" s="156">
        <f t="shared" si="412"/>
        <v>15.68</v>
      </c>
      <c r="V164" s="156">
        <f t="shared" si="413"/>
        <v>0</v>
      </c>
      <c r="W164" s="156">
        <f t="shared" si="414"/>
        <v>0</v>
      </c>
      <c r="X164" s="156">
        <f t="shared" si="415"/>
        <v>0</v>
      </c>
      <c r="Y164" s="156">
        <f t="shared" si="416"/>
        <v>8.34</v>
      </c>
      <c r="Z164" s="156">
        <f t="shared" si="417"/>
        <v>0</v>
      </c>
      <c r="AA164" s="550"/>
      <c r="AB164" s="569"/>
      <c r="AC164" s="337">
        <f t="shared" si="341"/>
        <v>0</v>
      </c>
      <c r="AD164" s="281"/>
      <c r="AE164" s="330"/>
      <c r="AF164" s="330"/>
      <c r="AG164" s="330"/>
      <c r="AH164" s="330"/>
      <c r="AI164" s="330"/>
      <c r="AJ164" s="550"/>
      <c r="AK164" s="553"/>
      <c r="AL164" s="301">
        <f t="shared" si="342"/>
        <v>0</v>
      </c>
      <c r="AM164" s="363">
        <f t="shared" si="395"/>
        <v>0</v>
      </c>
      <c r="AN164" s="363">
        <f t="shared" si="396"/>
        <v>0</v>
      </c>
      <c r="AO164" s="363">
        <f t="shared" si="397"/>
        <v>0</v>
      </c>
      <c r="AP164" s="363">
        <f t="shared" si="398"/>
        <v>0</v>
      </c>
      <c r="AQ164" s="363">
        <f t="shared" si="399"/>
        <v>0</v>
      </c>
      <c r="AR164" s="363">
        <f t="shared" si="400"/>
        <v>0</v>
      </c>
      <c r="AS164" s="551"/>
      <c r="AT164" s="556"/>
      <c r="AU164" s="302">
        <f t="shared" si="343"/>
        <v>12.01</v>
      </c>
      <c r="AV164" s="321">
        <v>7.84</v>
      </c>
      <c r="AW164" s="321">
        <f t="shared" ref="AW164:AW165" si="438">AN164</f>
        <v>0</v>
      </c>
      <c r="AX164" s="321">
        <f t="shared" ref="AX164:AX165" si="439">AO164</f>
        <v>0</v>
      </c>
      <c r="AY164" s="321">
        <f t="shared" ref="AY164:AY165" si="440">AP164</f>
        <v>0</v>
      </c>
      <c r="AZ164" s="321">
        <v>4.17</v>
      </c>
      <c r="BA164" s="321">
        <f t="shared" ref="BA164:BA165" si="441">AR164</f>
        <v>0</v>
      </c>
      <c r="BB164" s="551"/>
      <c r="BC164" s="558"/>
      <c r="BD164" s="301">
        <f t="shared" si="348"/>
        <v>12.01</v>
      </c>
      <c r="BE164" s="353">
        <f t="shared" si="379"/>
        <v>7.84</v>
      </c>
      <c r="BF164" s="353">
        <f t="shared" si="380"/>
        <v>0</v>
      </c>
      <c r="BG164" s="353">
        <f t="shared" si="381"/>
        <v>0</v>
      </c>
      <c r="BH164" s="353">
        <f t="shared" si="382"/>
        <v>0</v>
      </c>
      <c r="BI164" s="353">
        <f t="shared" si="383"/>
        <v>4.17</v>
      </c>
      <c r="BJ164" s="353">
        <f t="shared" si="384"/>
        <v>0</v>
      </c>
      <c r="BK164" s="590"/>
      <c r="BL164" s="543"/>
      <c r="BM164" s="543"/>
      <c r="BN164" s="543"/>
      <c r="BO164" s="543"/>
      <c r="BP164" s="543"/>
      <c r="BQ164" s="543"/>
      <c r="BR164" s="543"/>
      <c r="BS164" s="544"/>
    </row>
    <row r="165" spans="1:71" s="158" customFormat="1" ht="57" customHeight="1" thickTop="1" x14ac:dyDescent="0.3">
      <c r="A165" s="152"/>
      <c r="B165" s="535"/>
      <c r="C165" s="511"/>
      <c r="D165" s="516">
        <v>209</v>
      </c>
      <c r="E165" s="519" t="str">
        <f>+Metas!K237</f>
        <v>Apoyos a  procesos de formacion en formulacion, evaluación y dirección de proyectos culturales (2 Por año)</v>
      </c>
      <c r="F165" s="522">
        <v>2</v>
      </c>
      <c r="G165" s="525">
        <f>SUM(H165:K165)</f>
        <v>2</v>
      </c>
      <c r="H165" s="528"/>
      <c r="I165" s="531"/>
      <c r="J165" s="559">
        <v>1</v>
      </c>
      <c r="K165" s="562">
        <v>1</v>
      </c>
      <c r="L165" s="409" t="s">
        <v>3568</v>
      </c>
      <c r="M165" s="409" t="s">
        <v>3726</v>
      </c>
      <c r="N165" s="272">
        <v>44378</v>
      </c>
      <c r="O165" s="272">
        <v>44560</v>
      </c>
      <c r="P165" s="272"/>
      <c r="Q165" s="272"/>
      <c r="R165" s="549">
        <f t="shared" si="385"/>
        <v>209</v>
      </c>
      <c r="S165" s="565">
        <f t="shared" ref="S165" si="442">+F165</f>
        <v>2</v>
      </c>
      <c r="T165" s="156">
        <f t="shared" si="411"/>
        <v>24.02</v>
      </c>
      <c r="U165" s="156">
        <f t="shared" si="412"/>
        <v>15.68</v>
      </c>
      <c r="V165" s="156">
        <f t="shared" si="413"/>
        <v>0</v>
      </c>
      <c r="W165" s="156">
        <f t="shared" si="414"/>
        <v>0</v>
      </c>
      <c r="X165" s="156">
        <f t="shared" si="415"/>
        <v>0</v>
      </c>
      <c r="Y165" s="156">
        <f t="shared" si="416"/>
        <v>8.34</v>
      </c>
      <c r="Z165" s="156">
        <f t="shared" si="417"/>
        <v>0</v>
      </c>
      <c r="AA165" s="549">
        <f t="shared" si="387"/>
        <v>209</v>
      </c>
      <c r="AB165" s="568">
        <f>+H165</f>
        <v>0</v>
      </c>
      <c r="AC165" s="336">
        <f t="shared" si="341"/>
        <v>0</v>
      </c>
      <c r="AD165" s="280"/>
      <c r="AE165" s="329"/>
      <c r="AF165" s="329"/>
      <c r="AG165" s="329"/>
      <c r="AH165" s="329"/>
      <c r="AI165" s="329"/>
      <c r="AJ165" s="549">
        <f t="shared" si="388"/>
        <v>209</v>
      </c>
      <c r="AK165" s="552">
        <f>+I165</f>
        <v>0</v>
      </c>
      <c r="AL165" s="300">
        <f t="shared" si="342"/>
        <v>0</v>
      </c>
      <c r="AM165" s="364">
        <f t="shared" si="395"/>
        <v>0</v>
      </c>
      <c r="AN165" s="364">
        <f t="shared" si="396"/>
        <v>0</v>
      </c>
      <c r="AO165" s="364">
        <f t="shared" si="397"/>
        <v>0</v>
      </c>
      <c r="AP165" s="364">
        <f t="shared" si="398"/>
        <v>0</v>
      </c>
      <c r="AQ165" s="364">
        <f t="shared" si="399"/>
        <v>0</v>
      </c>
      <c r="AR165" s="364">
        <f t="shared" si="400"/>
        <v>0</v>
      </c>
      <c r="AS165" s="550">
        <f t="shared" si="389"/>
        <v>209</v>
      </c>
      <c r="AT165" s="555">
        <f>+J165</f>
        <v>1</v>
      </c>
      <c r="AU165" s="357">
        <f t="shared" si="343"/>
        <v>12.01</v>
      </c>
      <c r="AV165" s="353">
        <v>7.84</v>
      </c>
      <c r="AW165" s="353">
        <f t="shared" si="438"/>
        <v>0</v>
      </c>
      <c r="AX165" s="353">
        <f t="shared" si="439"/>
        <v>0</v>
      </c>
      <c r="AY165" s="353">
        <f t="shared" si="440"/>
        <v>0</v>
      </c>
      <c r="AZ165" s="353">
        <v>4.17</v>
      </c>
      <c r="BA165" s="353">
        <f t="shared" si="441"/>
        <v>0</v>
      </c>
      <c r="BB165" s="550">
        <f t="shared" si="394"/>
        <v>209</v>
      </c>
      <c r="BC165" s="557">
        <f>+K165</f>
        <v>1</v>
      </c>
      <c r="BD165" s="300">
        <f t="shared" si="348"/>
        <v>12.01</v>
      </c>
      <c r="BE165" s="352">
        <f t="shared" si="379"/>
        <v>7.84</v>
      </c>
      <c r="BF165" s="352">
        <f t="shared" si="380"/>
        <v>0</v>
      </c>
      <c r="BG165" s="352">
        <f t="shared" si="381"/>
        <v>0</v>
      </c>
      <c r="BH165" s="352">
        <f t="shared" si="382"/>
        <v>0</v>
      </c>
      <c r="BI165" s="352">
        <f t="shared" si="383"/>
        <v>4.17</v>
      </c>
      <c r="BJ165" s="352">
        <f t="shared" si="384"/>
        <v>0</v>
      </c>
      <c r="BK165" s="571"/>
      <c r="BL165" s="572"/>
      <c r="BM165" s="572"/>
      <c r="BN165" s="572"/>
      <c r="BO165" s="572"/>
      <c r="BP165" s="572"/>
      <c r="BQ165" s="572"/>
      <c r="BR165" s="572"/>
      <c r="BS165" s="573"/>
    </row>
    <row r="166" spans="1:71" s="158" customFormat="1" ht="57.75" customHeight="1" x14ac:dyDescent="0.3">
      <c r="A166" s="152"/>
      <c r="B166" s="535"/>
      <c r="C166" s="511"/>
      <c r="D166" s="517"/>
      <c r="E166" s="520"/>
      <c r="F166" s="523"/>
      <c r="G166" s="526"/>
      <c r="H166" s="529"/>
      <c r="I166" s="532"/>
      <c r="J166" s="560"/>
      <c r="K166" s="563"/>
      <c r="L166" s="410" t="s">
        <v>3567</v>
      </c>
      <c r="M166" s="410" t="s">
        <v>3727</v>
      </c>
      <c r="N166" s="272">
        <v>44378</v>
      </c>
      <c r="O166" s="272">
        <v>44560</v>
      </c>
      <c r="P166" s="272"/>
      <c r="Q166" s="272"/>
      <c r="R166" s="550"/>
      <c r="S166" s="566"/>
      <c r="T166" s="156">
        <f t="shared" si="411"/>
        <v>24.02</v>
      </c>
      <c r="U166" s="156">
        <f t="shared" si="412"/>
        <v>15.68</v>
      </c>
      <c r="V166" s="156">
        <f t="shared" si="413"/>
        <v>0</v>
      </c>
      <c r="W166" s="156">
        <f t="shared" si="414"/>
        <v>0</v>
      </c>
      <c r="X166" s="156">
        <f t="shared" si="415"/>
        <v>0</v>
      </c>
      <c r="Y166" s="156">
        <f t="shared" si="416"/>
        <v>8.34</v>
      </c>
      <c r="Z166" s="156">
        <f t="shared" si="417"/>
        <v>0</v>
      </c>
      <c r="AA166" s="550"/>
      <c r="AB166" s="569"/>
      <c r="AC166" s="337">
        <f t="shared" si="341"/>
        <v>0</v>
      </c>
      <c r="AD166" s="281"/>
      <c r="AE166" s="330"/>
      <c r="AF166" s="330"/>
      <c r="AG166" s="330"/>
      <c r="AH166" s="330"/>
      <c r="AI166" s="330"/>
      <c r="AJ166" s="550"/>
      <c r="AK166" s="553"/>
      <c r="AL166" s="301">
        <f t="shared" si="342"/>
        <v>0</v>
      </c>
      <c r="AM166" s="305">
        <f t="shared" si="395"/>
        <v>0</v>
      </c>
      <c r="AN166" s="305">
        <f t="shared" si="396"/>
        <v>0</v>
      </c>
      <c r="AO166" s="305">
        <f t="shared" si="397"/>
        <v>0</v>
      </c>
      <c r="AP166" s="305">
        <f t="shared" si="398"/>
        <v>0</v>
      </c>
      <c r="AQ166" s="305">
        <f t="shared" si="399"/>
        <v>0</v>
      </c>
      <c r="AR166" s="305">
        <f t="shared" si="400"/>
        <v>0</v>
      </c>
      <c r="AS166" s="550"/>
      <c r="AT166" s="555"/>
      <c r="AU166" s="313">
        <f t="shared" si="343"/>
        <v>12.01</v>
      </c>
      <c r="AV166" s="314">
        <v>7.84</v>
      </c>
      <c r="AW166" s="314">
        <f t="shared" ref="AW166" si="443">AN166</f>
        <v>0</v>
      </c>
      <c r="AX166" s="314">
        <f t="shared" ref="AX166" si="444">AO166</f>
        <v>0</v>
      </c>
      <c r="AY166" s="314">
        <f t="shared" ref="AY166" si="445">AP166</f>
        <v>0</v>
      </c>
      <c r="AZ166" s="314">
        <v>4.17</v>
      </c>
      <c r="BA166" s="314">
        <f t="shared" ref="BA166" si="446">AR166</f>
        <v>0</v>
      </c>
      <c r="BB166" s="550"/>
      <c r="BC166" s="557"/>
      <c r="BD166" s="301">
        <f t="shared" si="348"/>
        <v>12.01</v>
      </c>
      <c r="BE166" s="314">
        <f t="shared" si="379"/>
        <v>7.84</v>
      </c>
      <c r="BF166" s="314">
        <f t="shared" si="380"/>
        <v>0</v>
      </c>
      <c r="BG166" s="314">
        <f t="shared" si="381"/>
        <v>0</v>
      </c>
      <c r="BH166" s="314">
        <f t="shared" si="382"/>
        <v>0</v>
      </c>
      <c r="BI166" s="314">
        <f t="shared" si="383"/>
        <v>4.17</v>
      </c>
      <c r="BJ166" s="314">
        <f t="shared" si="384"/>
        <v>0</v>
      </c>
      <c r="BK166" s="543"/>
      <c r="BL166" s="543"/>
      <c r="BM166" s="543"/>
      <c r="BN166" s="543"/>
      <c r="BO166" s="543"/>
      <c r="BP166" s="543"/>
      <c r="BQ166" s="543"/>
      <c r="BR166" s="543"/>
      <c r="BS166" s="544"/>
    </row>
    <row r="167" spans="1:71" s="158" customFormat="1" ht="46.5" customHeight="1" thickBot="1" x14ac:dyDescent="0.35">
      <c r="A167" s="152"/>
      <c r="B167" s="535"/>
      <c r="C167" s="511"/>
      <c r="D167" s="517"/>
      <c r="E167" s="520"/>
      <c r="F167" s="523"/>
      <c r="G167" s="526"/>
      <c r="H167" s="529"/>
      <c r="I167" s="532"/>
      <c r="J167" s="560"/>
      <c r="K167" s="563"/>
      <c r="L167" s="410" t="s">
        <v>3569</v>
      </c>
      <c r="M167" s="410" t="s">
        <v>3728</v>
      </c>
      <c r="N167" s="273">
        <v>44378</v>
      </c>
      <c r="O167" s="273">
        <v>44560</v>
      </c>
      <c r="P167" s="273"/>
      <c r="Q167" s="273"/>
      <c r="R167" s="550"/>
      <c r="S167" s="566"/>
      <c r="T167" s="156">
        <f t="shared" si="411"/>
        <v>0</v>
      </c>
      <c r="U167" s="156">
        <f t="shared" si="412"/>
        <v>0</v>
      </c>
      <c r="V167" s="156">
        <f t="shared" si="413"/>
        <v>0</v>
      </c>
      <c r="W167" s="156">
        <f t="shared" si="414"/>
        <v>0</v>
      </c>
      <c r="X167" s="156">
        <f t="shared" si="415"/>
        <v>0</v>
      </c>
      <c r="Y167" s="156">
        <f t="shared" si="416"/>
        <v>0</v>
      </c>
      <c r="Z167" s="156">
        <f t="shared" si="417"/>
        <v>0</v>
      </c>
      <c r="AA167" s="550"/>
      <c r="AB167" s="569"/>
      <c r="AC167" s="337">
        <f t="shared" si="341"/>
        <v>0</v>
      </c>
      <c r="AD167" s="281"/>
      <c r="AE167" s="330"/>
      <c r="AF167" s="330"/>
      <c r="AG167" s="330"/>
      <c r="AH167" s="330"/>
      <c r="AI167" s="330"/>
      <c r="AJ167" s="550"/>
      <c r="AK167" s="553"/>
      <c r="AL167" s="301">
        <f t="shared" si="342"/>
        <v>0</v>
      </c>
      <c r="AM167" s="363">
        <f t="shared" si="395"/>
        <v>0</v>
      </c>
      <c r="AN167" s="363">
        <f t="shared" si="396"/>
        <v>0</v>
      </c>
      <c r="AO167" s="363">
        <f t="shared" si="397"/>
        <v>0</v>
      </c>
      <c r="AP167" s="363">
        <f t="shared" si="398"/>
        <v>0</v>
      </c>
      <c r="AQ167" s="363">
        <f t="shared" si="399"/>
        <v>0</v>
      </c>
      <c r="AR167" s="363">
        <f t="shared" si="400"/>
        <v>0</v>
      </c>
      <c r="AS167" s="551"/>
      <c r="AT167" s="556"/>
      <c r="AU167" s="302">
        <f t="shared" si="343"/>
        <v>0</v>
      </c>
      <c r="AV167" s="321">
        <f t="shared" si="419"/>
        <v>0</v>
      </c>
      <c r="AW167" s="321">
        <f t="shared" si="402"/>
        <v>0</v>
      </c>
      <c r="AX167" s="321">
        <f t="shared" si="403"/>
        <v>0</v>
      </c>
      <c r="AY167" s="321">
        <f t="shared" si="404"/>
        <v>0</v>
      </c>
      <c r="AZ167" s="321">
        <f t="shared" si="420"/>
        <v>0</v>
      </c>
      <c r="BA167" s="321">
        <f t="shared" si="405"/>
        <v>0</v>
      </c>
      <c r="BB167" s="551"/>
      <c r="BC167" s="557"/>
      <c r="BD167" s="301">
        <f t="shared" si="348"/>
        <v>0</v>
      </c>
      <c r="BE167" s="353">
        <f t="shared" si="379"/>
        <v>0</v>
      </c>
      <c r="BF167" s="353">
        <f t="shared" si="380"/>
        <v>0</v>
      </c>
      <c r="BG167" s="353">
        <f t="shared" si="381"/>
        <v>0</v>
      </c>
      <c r="BH167" s="353">
        <f t="shared" si="382"/>
        <v>0</v>
      </c>
      <c r="BI167" s="353">
        <f t="shared" si="383"/>
        <v>0</v>
      </c>
      <c r="BJ167" s="353">
        <f t="shared" si="384"/>
        <v>0</v>
      </c>
      <c r="BK167" s="590"/>
      <c r="BL167" s="543"/>
      <c r="BM167" s="543"/>
      <c r="BN167" s="543"/>
      <c r="BO167" s="543"/>
      <c r="BP167" s="543"/>
      <c r="BQ167" s="543"/>
      <c r="BR167" s="543"/>
      <c r="BS167" s="544"/>
    </row>
    <row r="168" spans="1:71" s="158" customFormat="1" ht="52.5" customHeight="1" thickTop="1" x14ac:dyDescent="0.3">
      <c r="A168" s="152"/>
      <c r="B168" s="534" t="s">
        <v>405</v>
      </c>
      <c r="C168" s="510" t="s">
        <v>408</v>
      </c>
      <c r="D168" s="600">
        <v>210</v>
      </c>
      <c r="E168" s="519" t="str">
        <f>+Metas!K239</f>
        <v>Actualizaciones e implementación del plan departamental de Lectura y bibliotecas anualmente (1 Por año)</v>
      </c>
      <c r="F168" s="522">
        <v>1</v>
      </c>
      <c r="G168" s="525">
        <f>SUM(H168:K168)</f>
        <v>1</v>
      </c>
      <c r="H168" s="528"/>
      <c r="I168" s="531">
        <v>0.3</v>
      </c>
      <c r="J168" s="559">
        <v>0.4</v>
      </c>
      <c r="K168" s="562">
        <v>0.3</v>
      </c>
      <c r="L168" s="409" t="s">
        <v>3729</v>
      </c>
      <c r="M168" s="409" t="s">
        <v>3730</v>
      </c>
      <c r="N168" s="272">
        <v>44378</v>
      </c>
      <c r="O168" s="272">
        <v>44560</v>
      </c>
      <c r="P168" s="272"/>
      <c r="Q168" s="272"/>
      <c r="R168" s="549">
        <f t="shared" si="385"/>
        <v>210</v>
      </c>
      <c r="S168" s="565">
        <f t="shared" ref="S168" si="447">+F168</f>
        <v>1</v>
      </c>
      <c r="T168" s="156">
        <f t="shared" si="411"/>
        <v>0</v>
      </c>
      <c r="U168" s="156">
        <f t="shared" si="412"/>
        <v>0</v>
      </c>
      <c r="V168" s="156">
        <f t="shared" si="413"/>
        <v>0</v>
      </c>
      <c r="W168" s="156">
        <f t="shared" si="414"/>
        <v>0</v>
      </c>
      <c r="X168" s="156">
        <f t="shared" si="415"/>
        <v>0</v>
      </c>
      <c r="Y168" s="156">
        <f t="shared" si="416"/>
        <v>0</v>
      </c>
      <c r="Z168" s="156">
        <f t="shared" si="417"/>
        <v>0</v>
      </c>
      <c r="AA168" s="549">
        <f t="shared" si="387"/>
        <v>210</v>
      </c>
      <c r="AB168" s="568">
        <f>+H168</f>
        <v>0</v>
      </c>
      <c r="AC168" s="336">
        <f t="shared" si="341"/>
        <v>0</v>
      </c>
      <c r="AD168" s="280"/>
      <c r="AE168" s="329"/>
      <c r="AF168" s="329"/>
      <c r="AG168" s="329"/>
      <c r="AH168" s="329"/>
      <c r="AI168" s="329"/>
      <c r="AJ168" s="549">
        <f t="shared" si="388"/>
        <v>210</v>
      </c>
      <c r="AK168" s="552">
        <f>+I168</f>
        <v>0.3</v>
      </c>
      <c r="AL168" s="300">
        <f t="shared" si="342"/>
        <v>0</v>
      </c>
      <c r="AM168" s="364">
        <f t="shared" si="395"/>
        <v>0</v>
      </c>
      <c r="AN168" s="364">
        <f t="shared" si="396"/>
        <v>0</v>
      </c>
      <c r="AO168" s="364">
        <f t="shared" si="397"/>
        <v>0</v>
      </c>
      <c r="AP168" s="364">
        <f t="shared" si="398"/>
        <v>0</v>
      </c>
      <c r="AQ168" s="364">
        <f t="shared" si="399"/>
        <v>0</v>
      </c>
      <c r="AR168" s="364">
        <f t="shared" si="400"/>
        <v>0</v>
      </c>
      <c r="AS168" s="550">
        <f t="shared" si="389"/>
        <v>210</v>
      </c>
      <c r="AT168" s="555">
        <f>+J168</f>
        <v>0.4</v>
      </c>
      <c r="AU168" s="357">
        <f t="shared" si="343"/>
        <v>0</v>
      </c>
      <c r="AV168" s="353">
        <f t="shared" si="419"/>
        <v>0</v>
      </c>
      <c r="AW168" s="353">
        <f t="shared" si="402"/>
        <v>0</v>
      </c>
      <c r="AX168" s="353">
        <f t="shared" si="403"/>
        <v>0</v>
      </c>
      <c r="AY168" s="353">
        <f t="shared" si="404"/>
        <v>0</v>
      </c>
      <c r="AZ168" s="353">
        <f t="shared" si="420"/>
        <v>0</v>
      </c>
      <c r="BA168" s="353">
        <f t="shared" si="405"/>
        <v>0</v>
      </c>
      <c r="BB168" s="550">
        <f t="shared" si="394"/>
        <v>210</v>
      </c>
      <c r="BC168" s="588">
        <f>+K168</f>
        <v>0.3</v>
      </c>
      <c r="BD168" s="300">
        <f t="shared" si="348"/>
        <v>0</v>
      </c>
      <c r="BE168" s="352">
        <f t="shared" si="379"/>
        <v>0</v>
      </c>
      <c r="BF168" s="352">
        <f t="shared" si="380"/>
        <v>0</v>
      </c>
      <c r="BG168" s="352">
        <f t="shared" si="381"/>
        <v>0</v>
      </c>
      <c r="BH168" s="352">
        <f t="shared" si="382"/>
        <v>0</v>
      </c>
      <c r="BI168" s="352">
        <f t="shared" si="383"/>
        <v>0</v>
      </c>
      <c r="BJ168" s="352">
        <f t="shared" si="384"/>
        <v>0</v>
      </c>
      <c r="BK168" s="603"/>
      <c r="BL168" s="604"/>
      <c r="BM168" s="604"/>
      <c r="BN168" s="604"/>
      <c r="BO168" s="604"/>
      <c r="BP168" s="604"/>
      <c r="BQ168" s="604"/>
      <c r="BR168" s="604"/>
      <c r="BS168" s="605"/>
    </row>
    <row r="169" spans="1:71" s="158" customFormat="1" ht="58.5" customHeight="1" x14ac:dyDescent="0.3">
      <c r="A169" s="152"/>
      <c r="B169" s="535"/>
      <c r="C169" s="511"/>
      <c r="D169" s="601"/>
      <c r="E169" s="520"/>
      <c r="F169" s="523"/>
      <c r="G169" s="526"/>
      <c r="H169" s="529"/>
      <c r="I169" s="532"/>
      <c r="J169" s="560"/>
      <c r="K169" s="563"/>
      <c r="L169" s="410" t="s">
        <v>3564</v>
      </c>
      <c r="M169" s="410" t="s">
        <v>3731</v>
      </c>
      <c r="N169" s="150">
        <v>44378</v>
      </c>
      <c r="O169" s="150">
        <v>44560</v>
      </c>
      <c r="P169" s="150"/>
      <c r="Q169" s="150"/>
      <c r="R169" s="550"/>
      <c r="S169" s="566"/>
      <c r="T169" s="156">
        <f t="shared" si="411"/>
        <v>5.52</v>
      </c>
      <c r="U169" s="156">
        <f t="shared" si="412"/>
        <v>4.38</v>
      </c>
      <c r="V169" s="156">
        <f t="shared" si="413"/>
        <v>0</v>
      </c>
      <c r="W169" s="156">
        <f t="shared" si="414"/>
        <v>0</v>
      </c>
      <c r="X169" s="156">
        <f t="shared" si="415"/>
        <v>0</v>
      </c>
      <c r="Y169" s="156">
        <f t="shared" si="416"/>
        <v>0</v>
      </c>
      <c r="Z169" s="156">
        <f t="shared" si="417"/>
        <v>1.1399999999999999</v>
      </c>
      <c r="AA169" s="550"/>
      <c r="AB169" s="569"/>
      <c r="AC169" s="337">
        <f t="shared" si="341"/>
        <v>0</v>
      </c>
      <c r="AD169" s="281"/>
      <c r="AE169" s="330"/>
      <c r="AF169" s="330"/>
      <c r="AG169" s="330"/>
      <c r="AH169" s="330"/>
      <c r="AI169" s="330"/>
      <c r="AJ169" s="550"/>
      <c r="AK169" s="553"/>
      <c r="AL169" s="301">
        <f t="shared" si="342"/>
        <v>0</v>
      </c>
      <c r="AM169" s="305">
        <f t="shared" si="395"/>
        <v>0</v>
      </c>
      <c r="AN169" s="305">
        <f t="shared" si="396"/>
        <v>0</v>
      </c>
      <c r="AO169" s="305">
        <f t="shared" si="397"/>
        <v>0</v>
      </c>
      <c r="AP169" s="305">
        <f t="shared" si="398"/>
        <v>0</v>
      </c>
      <c r="AQ169" s="305">
        <f t="shared" si="399"/>
        <v>0</v>
      </c>
      <c r="AR169" s="305">
        <f t="shared" si="400"/>
        <v>0</v>
      </c>
      <c r="AS169" s="550"/>
      <c r="AT169" s="555"/>
      <c r="AU169" s="313">
        <f t="shared" si="343"/>
        <v>2.76</v>
      </c>
      <c r="AV169" s="314">
        <v>2.19</v>
      </c>
      <c r="AW169" s="314">
        <f t="shared" si="402"/>
        <v>0</v>
      </c>
      <c r="AX169" s="314">
        <f t="shared" si="403"/>
        <v>0</v>
      </c>
      <c r="AY169" s="314">
        <f t="shared" si="404"/>
        <v>0</v>
      </c>
      <c r="AZ169" s="314">
        <f t="shared" si="420"/>
        <v>0</v>
      </c>
      <c r="BA169" s="314">
        <v>0.56999999999999995</v>
      </c>
      <c r="BB169" s="550"/>
      <c r="BC169" s="557"/>
      <c r="BD169" s="301">
        <f t="shared" si="348"/>
        <v>2.76</v>
      </c>
      <c r="BE169" s="314">
        <f t="shared" si="379"/>
        <v>2.19</v>
      </c>
      <c r="BF169" s="314">
        <f t="shared" si="380"/>
        <v>0</v>
      </c>
      <c r="BG169" s="314">
        <f t="shared" si="381"/>
        <v>0</v>
      </c>
      <c r="BH169" s="314">
        <f t="shared" si="382"/>
        <v>0</v>
      </c>
      <c r="BI169" s="314">
        <f t="shared" si="383"/>
        <v>0</v>
      </c>
      <c r="BJ169" s="314">
        <f t="shared" si="384"/>
        <v>0.56999999999999995</v>
      </c>
      <c r="BK169" s="606"/>
      <c r="BL169" s="606"/>
      <c r="BM169" s="606"/>
      <c r="BN169" s="606"/>
      <c r="BO169" s="606"/>
      <c r="BP169" s="606"/>
      <c r="BQ169" s="606"/>
      <c r="BR169" s="606"/>
      <c r="BS169" s="606"/>
    </row>
    <row r="170" spans="1:71" s="158" customFormat="1" ht="44.25" customHeight="1" x14ac:dyDescent="0.3">
      <c r="A170" s="152"/>
      <c r="B170" s="535"/>
      <c r="C170" s="511"/>
      <c r="D170" s="601"/>
      <c r="E170" s="520"/>
      <c r="F170" s="523"/>
      <c r="G170" s="526"/>
      <c r="H170" s="529"/>
      <c r="I170" s="532"/>
      <c r="J170" s="560"/>
      <c r="K170" s="563"/>
      <c r="L170" s="410" t="s">
        <v>3565</v>
      </c>
      <c r="M170" s="410" t="s">
        <v>3732</v>
      </c>
      <c r="N170" s="150">
        <v>44378</v>
      </c>
      <c r="O170" s="150">
        <v>44560</v>
      </c>
      <c r="P170" s="150"/>
      <c r="Q170" s="150"/>
      <c r="R170" s="550"/>
      <c r="S170" s="566"/>
      <c r="T170" s="156">
        <f t="shared" si="411"/>
        <v>5.52</v>
      </c>
      <c r="U170" s="156">
        <f t="shared" si="412"/>
        <v>4.38</v>
      </c>
      <c r="V170" s="156">
        <f t="shared" si="413"/>
        <v>0</v>
      </c>
      <c r="W170" s="156">
        <f t="shared" si="414"/>
        <v>0</v>
      </c>
      <c r="X170" s="156">
        <f t="shared" si="415"/>
        <v>0</v>
      </c>
      <c r="Y170" s="156">
        <f t="shared" si="416"/>
        <v>0</v>
      </c>
      <c r="Z170" s="156">
        <f t="shared" si="417"/>
        <v>1.1399999999999999</v>
      </c>
      <c r="AA170" s="550"/>
      <c r="AB170" s="569"/>
      <c r="AC170" s="337">
        <f t="shared" si="341"/>
        <v>0</v>
      </c>
      <c r="AD170" s="281"/>
      <c r="AE170" s="330"/>
      <c r="AF170" s="330"/>
      <c r="AG170" s="330"/>
      <c r="AH170" s="330"/>
      <c r="AI170" s="330"/>
      <c r="AJ170" s="550"/>
      <c r="AK170" s="553"/>
      <c r="AL170" s="301">
        <f t="shared" si="342"/>
        <v>0</v>
      </c>
      <c r="AM170" s="305">
        <f t="shared" si="395"/>
        <v>0</v>
      </c>
      <c r="AN170" s="305">
        <f t="shared" si="396"/>
        <v>0</v>
      </c>
      <c r="AO170" s="305">
        <f t="shared" si="397"/>
        <v>0</v>
      </c>
      <c r="AP170" s="305">
        <f t="shared" si="398"/>
        <v>0</v>
      </c>
      <c r="AQ170" s="305">
        <f t="shared" si="399"/>
        <v>0</v>
      </c>
      <c r="AR170" s="305">
        <f t="shared" si="400"/>
        <v>0</v>
      </c>
      <c r="AS170" s="550"/>
      <c r="AT170" s="555"/>
      <c r="AU170" s="313">
        <f t="shared" si="343"/>
        <v>2.76</v>
      </c>
      <c r="AV170" s="314">
        <v>2.19</v>
      </c>
      <c r="AW170" s="314">
        <f t="shared" ref="AW170:AW171" si="448">AN170</f>
        <v>0</v>
      </c>
      <c r="AX170" s="314">
        <f t="shared" ref="AX170:AX171" si="449">AO170</f>
        <v>0</v>
      </c>
      <c r="AY170" s="314">
        <f t="shared" ref="AY170:AY171" si="450">AP170</f>
        <v>0</v>
      </c>
      <c r="AZ170" s="314">
        <f t="shared" ref="AZ170:AZ171" si="451">AQ170</f>
        <v>0</v>
      </c>
      <c r="BA170" s="314">
        <v>0.56999999999999995</v>
      </c>
      <c r="BB170" s="550"/>
      <c r="BC170" s="557"/>
      <c r="BD170" s="301">
        <f t="shared" si="348"/>
        <v>2.76</v>
      </c>
      <c r="BE170" s="314">
        <f t="shared" si="379"/>
        <v>2.19</v>
      </c>
      <c r="BF170" s="314">
        <f t="shared" si="380"/>
        <v>0</v>
      </c>
      <c r="BG170" s="314">
        <f t="shared" si="381"/>
        <v>0</v>
      </c>
      <c r="BH170" s="314">
        <f t="shared" si="382"/>
        <v>0</v>
      </c>
      <c r="BI170" s="314">
        <f t="shared" si="383"/>
        <v>0</v>
      </c>
      <c r="BJ170" s="314">
        <f t="shared" si="384"/>
        <v>0.56999999999999995</v>
      </c>
      <c r="BK170" s="606"/>
      <c r="BL170" s="606"/>
      <c r="BM170" s="606"/>
      <c r="BN170" s="606"/>
      <c r="BO170" s="606"/>
      <c r="BP170" s="606"/>
      <c r="BQ170" s="606"/>
      <c r="BR170" s="606"/>
      <c r="BS170" s="606"/>
    </row>
    <row r="171" spans="1:71" s="158" customFormat="1" ht="68.25" customHeight="1" thickBot="1" x14ac:dyDescent="0.35">
      <c r="A171" s="152"/>
      <c r="B171" s="535"/>
      <c r="C171" s="511"/>
      <c r="D171" s="602"/>
      <c r="E171" s="521"/>
      <c r="F171" s="524"/>
      <c r="G171" s="527"/>
      <c r="H171" s="530"/>
      <c r="I171" s="533"/>
      <c r="J171" s="561"/>
      <c r="K171" s="564"/>
      <c r="L171" s="411" t="s">
        <v>3566</v>
      </c>
      <c r="M171" s="411" t="s">
        <v>3733</v>
      </c>
      <c r="N171" s="273">
        <v>44378</v>
      </c>
      <c r="O171" s="273">
        <v>44560</v>
      </c>
      <c r="P171" s="273"/>
      <c r="Q171" s="273"/>
      <c r="R171" s="551"/>
      <c r="S171" s="567"/>
      <c r="T171" s="156">
        <f t="shared" si="411"/>
        <v>5.52</v>
      </c>
      <c r="U171" s="156">
        <f t="shared" si="412"/>
        <v>4.38</v>
      </c>
      <c r="V171" s="156">
        <f t="shared" si="413"/>
        <v>0</v>
      </c>
      <c r="W171" s="156">
        <f t="shared" si="414"/>
        <v>0</v>
      </c>
      <c r="X171" s="156">
        <f t="shared" si="415"/>
        <v>0</v>
      </c>
      <c r="Y171" s="156">
        <f t="shared" si="416"/>
        <v>0</v>
      </c>
      <c r="Z171" s="156">
        <f t="shared" si="417"/>
        <v>1.1399999999999999</v>
      </c>
      <c r="AA171" s="551"/>
      <c r="AB171" s="570"/>
      <c r="AC171" s="338">
        <f t="shared" si="341"/>
        <v>0</v>
      </c>
      <c r="AD171" s="282"/>
      <c r="AE171" s="331"/>
      <c r="AF171" s="331"/>
      <c r="AG171" s="331"/>
      <c r="AH171" s="331"/>
      <c r="AI171" s="331"/>
      <c r="AJ171" s="551"/>
      <c r="AK171" s="554"/>
      <c r="AL171" s="302">
        <f t="shared" si="342"/>
        <v>0</v>
      </c>
      <c r="AM171" s="363">
        <f t="shared" si="395"/>
        <v>0</v>
      </c>
      <c r="AN171" s="363">
        <f t="shared" si="396"/>
        <v>0</v>
      </c>
      <c r="AO171" s="363">
        <f t="shared" si="397"/>
        <v>0</v>
      </c>
      <c r="AP171" s="363">
        <f t="shared" si="398"/>
        <v>0</v>
      </c>
      <c r="AQ171" s="363">
        <f t="shared" si="399"/>
        <v>0</v>
      </c>
      <c r="AR171" s="363">
        <f t="shared" si="400"/>
        <v>0</v>
      </c>
      <c r="AS171" s="551"/>
      <c r="AT171" s="556"/>
      <c r="AU171" s="302">
        <f t="shared" si="343"/>
        <v>2.76</v>
      </c>
      <c r="AV171" s="321">
        <v>2.19</v>
      </c>
      <c r="AW171" s="321">
        <f t="shared" si="448"/>
        <v>0</v>
      </c>
      <c r="AX171" s="321">
        <f t="shared" si="449"/>
        <v>0</v>
      </c>
      <c r="AY171" s="321">
        <f t="shared" si="450"/>
        <v>0</v>
      </c>
      <c r="AZ171" s="321">
        <f t="shared" si="451"/>
        <v>0</v>
      </c>
      <c r="BA171" s="321">
        <v>0.56999999999999995</v>
      </c>
      <c r="BB171" s="551"/>
      <c r="BC171" s="558"/>
      <c r="BD171" s="302">
        <f t="shared" si="348"/>
        <v>2.76</v>
      </c>
      <c r="BE171" s="353">
        <f t="shared" si="379"/>
        <v>2.19</v>
      </c>
      <c r="BF171" s="353">
        <f t="shared" si="380"/>
        <v>0</v>
      </c>
      <c r="BG171" s="353">
        <f t="shared" si="381"/>
        <v>0</v>
      </c>
      <c r="BH171" s="353">
        <f t="shared" si="382"/>
        <v>0</v>
      </c>
      <c r="BI171" s="353">
        <f t="shared" si="383"/>
        <v>0</v>
      </c>
      <c r="BJ171" s="353">
        <f t="shared" si="384"/>
        <v>0.56999999999999995</v>
      </c>
      <c r="BK171" s="607"/>
      <c r="BL171" s="608"/>
      <c r="BM171" s="608"/>
      <c r="BN171" s="608"/>
      <c r="BO171" s="608"/>
      <c r="BP171" s="608"/>
      <c r="BQ171" s="608"/>
      <c r="BR171" s="608"/>
      <c r="BS171" s="609"/>
    </row>
    <row r="172" spans="1:71" s="158" customFormat="1" ht="53.25" customHeight="1" thickTop="1" x14ac:dyDescent="0.3">
      <c r="A172" s="152"/>
      <c r="B172" s="535"/>
      <c r="C172" s="511"/>
      <c r="D172" s="600">
        <v>211</v>
      </c>
      <c r="E172" s="519" t="str">
        <f>+Metas!K240</f>
        <v>Municipios con planes municipales de lectura implementados por año</v>
      </c>
      <c r="F172" s="522">
        <v>40</v>
      </c>
      <c r="G172" s="525">
        <f>SUM(H172:K172)</f>
        <v>40</v>
      </c>
      <c r="H172" s="528"/>
      <c r="I172" s="531">
        <v>10</v>
      </c>
      <c r="J172" s="559">
        <v>20</v>
      </c>
      <c r="K172" s="562">
        <v>10</v>
      </c>
      <c r="L172" s="409" t="s">
        <v>3555</v>
      </c>
      <c r="M172" s="409" t="s">
        <v>3734</v>
      </c>
      <c r="N172" s="272">
        <v>44378</v>
      </c>
      <c r="O172" s="272">
        <v>44560</v>
      </c>
      <c r="P172" s="272"/>
      <c r="Q172" s="272"/>
      <c r="R172" s="549">
        <f t="shared" si="385"/>
        <v>211</v>
      </c>
      <c r="S172" s="565">
        <f t="shared" ref="S172" si="452">+F172</f>
        <v>40</v>
      </c>
      <c r="T172" s="156">
        <f t="shared" si="411"/>
        <v>7.464545454545453</v>
      </c>
      <c r="U172" s="156">
        <f t="shared" si="412"/>
        <v>5.76</v>
      </c>
      <c r="V172" s="156">
        <f t="shared" si="413"/>
        <v>0</v>
      </c>
      <c r="W172" s="156">
        <f t="shared" si="414"/>
        <v>0</v>
      </c>
      <c r="X172" s="156">
        <f t="shared" si="415"/>
        <v>0</v>
      </c>
      <c r="Y172" s="156">
        <f t="shared" si="416"/>
        <v>0</v>
      </c>
      <c r="Z172" s="156">
        <f t="shared" si="417"/>
        <v>1.7045454545454541</v>
      </c>
      <c r="AA172" s="549">
        <f t="shared" si="387"/>
        <v>211</v>
      </c>
      <c r="AB172" s="568">
        <f>+H172</f>
        <v>0</v>
      </c>
      <c r="AC172" s="336">
        <f t="shared" si="341"/>
        <v>0</v>
      </c>
      <c r="AD172" s="280"/>
      <c r="AE172" s="329"/>
      <c r="AF172" s="329"/>
      <c r="AG172" s="329"/>
      <c r="AH172" s="329"/>
      <c r="AI172" s="329"/>
      <c r="AJ172" s="549">
        <f t="shared" si="388"/>
        <v>211</v>
      </c>
      <c r="AK172" s="552">
        <f>+I172</f>
        <v>10</v>
      </c>
      <c r="AL172" s="300">
        <f>SUM(AM172:AR172)</f>
        <v>2.4881818181818178</v>
      </c>
      <c r="AM172" s="377">
        <v>1.92</v>
      </c>
      <c r="AN172" s="364">
        <f t="shared" si="396"/>
        <v>0</v>
      </c>
      <c r="AO172" s="364">
        <f t="shared" si="397"/>
        <v>0</v>
      </c>
      <c r="AP172" s="364">
        <f t="shared" si="398"/>
        <v>0</v>
      </c>
      <c r="AQ172" s="364">
        <f t="shared" si="399"/>
        <v>0</v>
      </c>
      <c r="AR172" s="390">
        <v>0.56818181818181801</v>
      </c>
      <c r="AS172" s="550">
        <f t="shared" si="389"/>
        <v>211</v>
      </c>
      <c r="AT172" s="555">
        <f>+J172</f>
        <v>20</v>
      </c>
      <c r="AU172" s="357">
        <f t="shared" si="343"/>
        <v>2.4881818181818178</v>
      </c>
      <c r="AV172" s="353">
        <f t="shared" si="419"/>
        <v>1.92</v>
      </c>
      <c r="AW172" s="353">
        <f t="shared" si="402"/>
        <v>0</v>
      </c>
      <c r="AX172" s="353">
        <f t="shared" si="403"/>
        <v>0</v>
      </c>
      <c r="AY172" s="353">
        <f t="shared" si="404"/>
        <v>0</v>
      </c>
      <c r="AZ172" s="353">
        <f t="shared" si="420"/>
        <v>0</v>
      </c>
      <c r="BA172" s="353">
        <f t="shared" si="405"/>
        <v>0.56818181818181801</v>
      </c>
      <c r="BB172" s="550">
        <f t="shared" si="394"/>
        <v>211</v>
      </c>
      <c r="BC172" s="557">
        <f>+K172</f>
        <v>10</v>
      </c>
      <c r="BD172" s="300">
        <f t="shared" si="348"/>
        <v>2.4881818181818178</v>
      </c>
      <c r="BE172" s="352">
        <f t="shared" si="379"/>
        <v>1.92</v>
      </c>
      <c r="BF172" s="352">
        <f t="shared" si="380"/>
        <v>0</v>
      </c>
      <c r="BG172" s="352">
        <f t="shared" si="381"/>
        <v>0</v>
      </c>
      <c r="BH172" s="352">
        <f t="shared" si="382"/>
        <v>0</v>
      </c>
      <c r="BI172" s="352">
        <f t="shared" si="383"/>
        <v>0</v>
      </c>
      <c r="BJ172" s="352">
        <f t="shared" si="384"/>
        <v>0.56818181818181801</v>
      </c>
      <c r="BK172" s="571"/>
      <c r="BL172" s="572"/>
      <c r="BM172" s="572"/>
      <c r="BN172" s="572"/>
      <c r="BO172" s="572"/>
      <c r="BP172" s="572"/>
      <c r="BQ172" s="572"/>
      <c r="BR172" s="572"/>
      <c r="BS172" s="573"/>
    </row>
    <row r="173" spans="1:71" s="158" customFormat="1" ht="49.5" customHeight="1" x14ac:dyDescent="0.3">
      <c r="A173" s="152"/>
      <c r="B173" s="535"/>
      <c r="C173" s="511"/>
      <c r="D173" s="601"/>
      <c r="E173" s="520"/>
      <c r="F173" s="523"/>
      <c r="G173" s="526"/>
      <c r="H173" s="529"/>
      <c r="I173" s="532"/>
      <c r="J173" s="560"/>
      <c r="K173" s="563"/>
      <c r="L173" s="410" t="s">
        <v>3564</v>
      </c>
      <c r="M173" s="410" t="s">
        <v>3735</v>
      </c>
      <c r="N173" s="150">
        <v>44378</v>
      </c>
      <c r="O173" s="150">
        <v>44560</v>
      </c>
      <c r="P173" s="150"/>
      <c r="Q173" s="150"/>
      <c r="R173" s="550"/>
      <c r="S173" s="566"/>
      <c r="T173" s="156">
        <f>+AC173+AL173+AU173+BD173</f>
        <v>7.464545454545453</v>
      </c>
      <c r="U173" s="156">
        <f>+AD173+AM173+AV173+BE173</f>
        <v>5.76</v>
      </c>
      <c r="V173" s="156">
        <f t="shared" ref="T173:Z195" si="453">+AE173+AN173+AW173+BF173</f>
        <v>0</v>
      </c>
      <c r="W173" s="156">
        <f t="shared" ref="W173:Z194" si="454">+AF173+AO173+AX173+BG173</f>
        <v>0</v>
      </c>
      <c r="X173" s="156">
        <f t="shared" si="454"/>
        <v>0</v>
      </c>
      <c r="Y173" s="156">
        <f t="shared" si="454"/>
        <v>0</v>
      </c>
      <c r="Z173" s="156">
        <f t="shared" si="454"/>
        <v>1.7045454545454541</v>
      </c>
      <c r="AA173" s="550"/>
      <c r="AB173" s="569"/>
      <c r="AC173" s="337">
        <f t="shared" si="341"/>
        <v>0</v>
      </c>
      <c r="AD173" s="281"/>
      <c r="AE173" s="330"/>
      <c r="AF173" s="330"/>
      <c r="AG173" s="330"/>
      <c r="AH173" s="330"/>
      <c r="AI173" s="330"/>
      <c r="AJ173" s="550"/>
      <c r="AK173" s="553"/>
      <c r="AL173" s="301">
        <f t="shared" si="342"/>
        <v>2.4881818181818178</v>
      </c>
      <c r="AM173" s="306">
        <v>1.92</v>
      </c>
      <c r="AN173" s="305">
        <f t="shared" ref="AN173:AN177" si="455">AE173</f>
        <v>0</v>
      </c>
      <c r="AO173" s="305">
        <f t="shared" ref="AO173:AO177" si="456">AF173</f>
        <v>0</v>
      </c>
      <c r="AP173" s="305">
        <f t="shared" ref="AP173:AP177" si="457">AG173</f>
        <v>0</v>
      </c>
      <c r="AQ173" s="305">
        <f t="shared" ref="AQ173:AQ177" si="458">AH173</f>
        <v>0</v>
      </c>
      <c r="AR173" s="308">
        <v>0.56818181818181801</v>
      </c>
      <c r="AS173" s="550"/>
      <c r="AT173" s="555"/>
      <c r="AU173" s="313">
        <f t="shared" si="343"/>
        <v>2.4881818181818178</v>
      </c>
      <c r="AV173" s="314">
        <f t="shared" si="419"/>
        <v>1.92</v>
      </c>
      <c r="AW173" s="314">
        <f t="shared" si="402"/>
        <v>0</v>
      </c>
      <c r="AX173" s="314">
        <f t="shared" si="403"/>
        <v>0</v>
      </c>
      <c r="AY173" s="314">
        <f t="shared" si="404"/>
        <v>0</v>
      </c>
      <c r="AZ173" s="314">
        <f t="shared" si="420"/>
        <v>0</v>
      </c>
      <c r="BA173" s="314">
        <f t="shared" si="405"/>
        <v>0.56818181818181801</v>
      </c>
      <c r="BB173" s="550"/>
      <c r="BC173" s="557"/>
      <c r="BD173" s="301">
        <f t="shared" si="348"/>
        <v>2.4881818181818178</v>
      </c>
      <c r="BE173" s="314">
        <f t="shared" si="379"/>
        <v>1.92</v>
      </c>
      <c r="BF173" s="314">
        <f t="shared" si="380"/>
        <v>0</v>
      </c>
      <c r="BG173" s="314">
        <f t="shared" si="381"/>
        <v>0</v>
      </c>
      <c r="BH173" s="314">
        <f t="shared" si="382"/>
        <v>0</v>
      </c>
      <c r="BI173" s="314">
        <f t="shared" si="383"/>
        <v>0</v>
      </c>
      <c r="BJ173" s="314">
        <f t="shared" si="384"/>
        <v>0.56818181818181801</v>
      </c>
      <c r="BK173" s="543"/>
      <c r="BL173" s="543"/>
      <c r="BM173" s="543"/>
      <c r="BN173" s="543"/>
      <c r="BO173" s="543"/>
      <c r="BP173" s="543"/>
      <c r="BQ173" s="543"/>
      <c r="BR173" s="543"/>
      <c r="BS173" s="544"/>
    </row>
    <row r="174" spans="1:71" s="158" customFormat="1" ht="46.5" customHeight="1" x14ac:dyDescent="0.3">
      <c r="A174" s="152"/>
      <c r="B174" s="535"/>
      <c r="C174" s="511"/>
      <c r="D174" s="601"/>
      <c r="E174" s="520"/>
      <c r="F174" s="523"/>
      <c r="G174" s="526"/>
      <c r="H174" s="529"/>
      <c r="I174" s="532"/>
      <c r="J174" s="560"/>
      <c r="K174" s="563"/>
      <c r="L174" s="410" t="s">
        <v>3565</v>
      </c>
      <c r="M174" s="410" t="s">
        <v>3736</v>
      </c>
      <c r="N174" s="150">
        <v>44378</v>
      </c>
      <c r="O174" s="150">
        <v>44560</v>
      </c>
      <c r="P174" s="150"/>
      <c r="Q174" s="150"/>
      <c r="R174" s="550"/>
      <c r="S174" s="566"/>
      <c r="T174" s="156">
        <f t="shared" si="453"/>
        <v>10.46454545454546</v>
      </c>
      <c r="U174" s="156">
        <f t="shared" si="453"/>
        <v>5.76</v>
      </c>
      <c r="V174" s="156">
        <f t="shared" si="453"/>
        <v>0</v>
      </c>
      <c r="W174" s="156">
        <f t="shared" si="454"/>
        <v>0</v>
      </c>
      <c r="X174" s="156">
        <f t="shared" si="454"/>
        <v>0</v>
      </c>
      <c r="Y174" s="156">
        <f t="shared" si="454"/>
        <v>0</v>
      </c>
      <c r="Z174" s="156">
        <f t="shared" si="454"/>
        <v>4.7045454545454595</v>
      </c>
      <c r="AA174" s="550"/>
      <c r="AB174" s="569"/>
      <c r="AC174" s="337">
        <f t="shared" si="341"/>
        <v>0</v>
      </c>
      <c r="AD174" s="281"/>
      <c r="AE174" s="330"/>
      <c r="AF174" s="330"/>
      <c r="AG174" s="330"/>
      <c r="AH174" s="330"/>
      <c r="AI174" s="330"/>
      <c r="AJ174" s="550"/>
      <c r="AK174" s="553"/>
      <c r="AL174" s="301">
        <f t="shared" si="342"/>
        <v>3.48818181818182</v>
      </c>
      <c r="AM174" s="306">
        <v>1.92</v>
      </c>
      <c r="AN174" s="305">
        <f t="shared" si="455"/>
        <v>0</v>
      </c>
      <c r="AO174" s="305">
        <f t="shared" si="456"/>
        <v>0</v>
      </c>
      <c r="AP174" s="305">
        <f t="shared" si="457"/>
        <v>0</v>
      </c>
      <c r="AQ174" s="305">
        <f t="shared" si="458"/>
        <v>0</v>
      </c>
      <c r="AR174" s="308">
        <v>1.5681818181818199</v>
      </c>
      <c r="AS174" s="550"/>
      <c r="AT174" s="555"/>
      <c r="AU174" s="313">
        <f t="shared" si="343"/>
        <v>3.48818181818182</v>
      </c>
      <c r="AV174" s="314">
        <f t="shared" si="419"/>
        <v>1.92</v>
      </c>
      <c r="AW174" s="314">
        <f t="shared" si="402"/>
        <v>0</v>
      </c>
      <c r="AX174" s="314">
        <f t="shared" si="403"/>
        <v>0</v>
      </c>
      <c r="AY174" s="314">
        <f t="shared" si="404"/>
        <v>0</v>
      </c>
      <c r="AZ174" s="314">
        <f t="shared" si="420"/>
        <v>0</v>
      </c>
      <c r="BA174" s="314">
        <f t="shared" si="405"/>
        <v>1.5681818181818199</v>
      </c>
      <c r="BB174" s="550"/>
      <c r="BC174" s="557"/>
      <c r="BD174" s="301">
        <f t="shared" si="348"/>
        <v>3.48818181818182</v>
      </c>
      <c r="BE174" s="314">
        <f t="shared" si="379"/>
        <v>1.92</v>
      </c>
      <c r="BF174" s="314">
        <f t="shared" si="380"/>
        <v>0</v>
      </c>
      <c r="BG174" s="314">
        <f t="shared" si="381"/>
        <v>0</v>
      </c>
      <c r="BH174" s="314">
        <f t="shared" si="382"/>
        <v>0</v>
      </c>
      <c r="BI174" s="314">
        <f t="shared" si="383"/>
        <v>0</v>
      </c>
      <c r="BJ174" s="314">
        <f t="shared" si="384"/>
        <v>1.5681818181818199</v>
      </c>
      <c r="BK174" s="543"/>
      <c r="BL174" s="543"/>
      <c r="BM174" s="543"/>
      <c r="BN174" s="543"/>
      <c r="BO174" s="543"/>
      <c r="BP174" s="543"/>
      <c r="BQ174" s="543"/>
      <c r="BR174" s="543"/>
      <c r="BS174" s="544"/>
    </row>
    <row r="175" spans="1:71" s="158" customFormat="1" ht="67.5" customHeight="1" thickBot="1" x14ac:dyDescent="0.35">
      <c r="A175" s="152"/>
      <c r="B175" s="535"/>
      <c r="C175" s="511"/>
      <c r="D175" s="602"/>
      <c r="E175" s="521"/>
      <c r="F175" s="524"/>
      <c r="G175" s="527"/>
      <c r="H175" s="530"/>
      <c r="I175" s="533"/>
      <c r="J175" s="561"/>
      <c r="K175" s="564"/>
      <c r="L175" s="411" t="s">
        <v>3566</v>
      </c>
      <c r="M175" s="411" t="s">
        <v>3737</v>
      </c>
      <c r="N175" s="273">
        <v>44378</v>
      </c>
      <c r="O175" s="273">
        <v>44560</v>
      </c>
      <c r="P175" s="273"/>
      <c r="Q175" s="273"/>
      <c r="R175" s="551"/>
      <c r="S175" s="567"/>
      <c r="T175" s="156">
        <f t="shared" si="453"/>
        <v>13.46454545454546</v>
      </c>
      <c r="U175" s="156">
        <f t="shared" si="453"/>
        <v>5.76</v>
      </c>
      <c r="V175" s="156">
        <f t="shared" si="453"/>
        <v>0</v>
      </c>
      <c r="W175" s="156">
        <f t="shared" si="454"/>
        <v>0</v>
      </c>
      <c r="X175" s="156">
        <f t="shared" si="454"/>
        <v>0</v>
      </c>
      <c r="Y175" s="156">
        <f t="shared" si="454"/>
        <v>0</v>
      </c>
      <c r="Z175" s="156">
        <f t="shared" si="454"/>
        <v>7.7045454545454604</v>
      </c>
      <c r="AA175" s="551"/>
      <c r="AB175" s="570"/>
      <c r="AC175" s="338">
        <f t="shared" si="341"/>
        <v>0</v>
      </c>
      <c r="AD175" s="282"/>
      <c r="AE175" s="331"/>
      <c r="AF175" s="331"/>
      <c r="AG175" s="331"/>
      <c r="AH175" s="331"/>
      <c r="AI175" s="331"/>
      <c r="AJ175" s="551"/>
      <c r="AK175" s="554"/>
      <c r="AL175" s="302">
        <f t="shared" si="342"/>
        <v>4.48818181818182</v>
      </c>
      <c r="AM175" s="376">
        <v>1.92</v>
      </c>
      <c r="AN175" s="363">
        <f t="shared" si="455"/>
        <v>0</v>
      </c>
      <c r="AO175" s="363">
        <f t="shared" si="456"/>
        <v>0</v>
      </c>
      <c r="AP175" s="363">
        <f t="shared" si="457"/>
        <v>0</v>
      </c>
      <c r="AQ175" s="363">
        <f t="shared" si="458"/>
        <v>0</v>
      </c>
      <c r="AR175" s="389">
        <v>2.5681818181818201</v>
      </c>
      <c r="AS175" s="551"/>
      <c r="AT175" s="556"/>
      <c r="AU175" s="302">
        <f t="shared" si="343"/>
        <v>4.48818181818182</v>
      </c>
      <c r="AV175" s="321">
        <f t="shared" si="419"/>
        <v>1.92</v>
      </c>
      <c r="AW175" s="321">
        <f t="shared" si="402"/>
        <v>0</v>
      </c>
      <c r="AX175" s="321">
        <f t="shared" si="403"/>
        <v>0</v>
      </c>
      <c r="AY175" s="321">
        <f t="shared" si="404"/>
        <v>0</v>
      </c>
      <c r="AZ175" s="321">
        <f t="shared" si="420"/>
        <v>0</v>
      </c>
      <c r="BA175" s="321">
        <f t="shared" si="405"/>
        <v>2.5681818181818201</v>
      </c>
      <c r="BB175" s="551"/>
      <c r="BC175" s="558"/>
      <c r="BD175" s="302">
        <f t="shared" si="348"/>
        <v>4.48818181818182</v>
      </c>
      <c r="BE175" s="353">
        <f t="shared" si="379"/>
        <v>1.92</v>
      </c>
      <c r="BF175" s="353">
        <f t="shared" si="380"/>
        <v>0</v>
      </c>
      <c r="BG175" s="353">
        <f t="shared" si="381"/>
        <v>0</v>
      </c>
      <c r="BH175" s="353">
        <f t="shared" si="382"/>
        <v>0</v>
      </c>
      <c r="BI175" s="353">
        <f t="shared" si="383"/>
        <v>0</v>
      </c>
      <c r="BJ175" s="353">
        <f t="shared" si="384"/>
        <v>2.5681818181818201</v>
      </c>
      <c r="BK175" s="574"/>
      <c r="BL175" s="547"/>
      <c r="BM175" s="547"/>
      <c r="BN175" s="547"/>
      <c r="BO175" s="547"/>
      <c r="BP175" s="547"/>
      <c r="BQ175" s="547"/>
      <c r="BR175" s="547"/>
      <c r="BS175" s="548"/>
    </row>
    <row r="176" spans="1:71" s="158" customFormat="1" ht="51" customHeight="1" thickTop="1" x14ac:dyDescent="0.3">
      <c r="A176" s="152"/>
      <c r="B176" s="535"/>
      <c r="C176" s="511"/>
      <c r="D176" s="600">
        <v>212</v>
      </c>
      <c r="E176" s="519" t="str">
        <f>+Metas!K241</f>
        <v>Municipios organizados y participando en la red departamental de bibliotecas. Por año</v>
      </c>
      <c r="F176" s="522">
        <v>40</v>
      </c>
      <c r="G176" s="525">
        <f>SUM(H176:K176)</f>
        <v>40</v>
      </c>
      <c r="H176" s="528"/>
      <c r="I176" s="531">
        <v>10</v>
      </c>
      <c r="J176" s="559">
        <v>20</v>
      </c>
      <c r="K176" s="562">
        <v>10</v>
      </c>
      <c r="L176" s="409" t="s">
        <v>3555</v>
      </c>
      <c r="M176" s="409" t="s">
        <v>3738</v>
      </c>
      <c r="N176" s="272">
        <v>44378</v>
      </c>
      <c r="O176" s="272">
        <v>44560</v>
      </c>
      <c r="P176" s="272"/>
      <c r="Q176" s="272"/>
      <c r="R176" s="549">
        <f t="shared" si="385"/>
        <v>212</v>
      </c>
      <c r="S176" s="565">
        <f t="shared" ref="S176" si="459">+F176</f>
        <v>40</v>
      </c>
      <c r="T176" s="156">
        <f t="shared" si="453"/>
        <v>14.904272025000003</v>
      </c>
      <c r="U176" s="156">
        <f t="shared" si="453"/>
        <v>11.495181115909093</v>
      </c>
      <c r="V176" s="156">
        <f t="shared" si="453"/>
        <v>0</v>
      </c>
      <c r="W176" s="156">
        <f t="shared" si="454"/>
        <v>0</v>
      </c>
      <c r="X176" s="156">
        <f t="shared" si="454"/>
        <v>0</v>
      </c>
      <c r="Y176" s="156">
        <f t="shared" si="454"/>
        <v>0</v>
      </c>
      <c r="Z176" s="156">
        <f t="shared" si="454"/>
        <v>3.4090909090909092</v>
      </c>
      <c r="AA176" s="549">
        <f t="shared" si="387"/>
        <v>212</v>
      </c>
      <c r="AB176" s="568">
        <f>+H176</f>
        <v>0</v>
      </c>
      <c r="AC176" s="336">
        <f t="shared" si="341"/>
        <v>0</v>
      </c>
      <c r="AD176" s="280"/>
      <c r="AE176" s="329"/>
      <c r="AF176" s="329"/>
      <c r="AG176" s="329"/>
      <c r="AH176" s="329"/>
      <c r="AI176" s="329"/>
      <c r="AJ176" s="549">
        <f t="shared" si="388"/>
        <v>212</v>
      </c>
      <c r="AK176" s="552">
        <f>+I176</f>
        <v>10</v>
      </c>
      <c r="AL176" s="300">
        <f t="shared" si="342"/>
        <v>4.9680906750000009</v>
      </c>
      <c r="AM176" s="390">
        <v>3.8317270386363642</v>
      </c>
      <c r="AN176" s="364">
        <f t="shared" si="455"/>
        <v>0</v>
      </c>
      <c r="AO176" s="364">
        <f t="shared" si="456"/>
        <v>0</v>
      </c>
      <c r="AP176" s="364">
        <f t="shared" si="457"/>
        <v>0</v>
      </c>
      <c r="AQ176" s="364">
        <f t="shared" si="458"/>
        <v>0</v>
      </c>
      <c r="AR176" s="390">
        <v>1.1363636363636365</v>
      </c>
      <c r="AS176" s="550">
        <f t="shared" si="389"/>
        <v>212</v>
      </c>
      <c r="AT176" s="555">
        <f>+J176</f>
        <v>20</v>
      </c>
      <c r="AU176" s="357">
        <f t="shared" si="343"/>
        <v>4.9680906750000009</v>
      </c>
      <c r="AV176" s="353">
        <f t="shared" si="419"/>
        <v>3.8317270386363642</v>
      </c>
      <c r="AW176" s="353">
        <f t="shared" si="402"/>
        <v>0</v>
      </c>
      <c r="AX176" s="353">
        <f t="shared" si="403"/>
        <v>0</v>
      </c>
      <c r="AY176" s="353">
        <f t="shared" si="404"/>
        <v>0</v>
      </c>
      <c r="AZ176" s="353">
        <f t="shared" si="420"/>
        <v>0</v>
      </c>
      <c r="BA176" s="353">
        <f t="shared" si="405"/>
        <v>1.1363636363636365</v>
      </c>
      <c r="BB176" s="550">
        <f t="shared" si="394"/>
        <v>212</v>
      </c>
      <c r="BC176" s="557">
        <f>+K176</f>
        <v>10</v>
      </c>
      <c r="BD176" s="300">
        <f t="shared" si="348"/>
        <v>4.9680906750000009</v>
      </c>
      <c r="BE176" s="352">
        <f t="shared" si="379"/>
        <v>3.8317270386363642</v>
      </c>
      <c r="BF176" s="352">
        <f t="shared" si="380"/>
        <v>0</v>
      </c>
      <c r="BG176" s="352">
        <f t="shared" si="381"/>
        <v>0</v>
      </c>
      <c r="BH176" s="352">
        <f t="shared" si="382"/>
        <v>0</v>
      </c>
      <c r="BI176" s="352">
        <f t="shared" si="383"/>
        <v>0</v>
      </c>
      <c r="BJ176" s="352">
        <f t="shared" si="384"/>
        <v>1.1363636363636365</v>
      </c>
      <c r="BK176" s="571"/>
      <c r="BL176" s="572"/>
      <c r="BM176" s="572"/>
      <c r="BN176" s="572"/>
      <c r="BO176" s="572"/>
      <c r="BP176" s="572"/>
      <c r="BQ176" s="572"/>
      <c r="BR176" s="572"/>
      <c r="BS176" s="573"/>
    </row>
    <row r="177" spans="1:71" s="158" customFormat="1" ht="51.75" customHeight="1" thickBot="1" x14ac:dyDescent="0.35">
      <c r="A177" s="152"/>
      <c r="B177" s="535"/>
      <c r="C177" s="511"/>
      <c r="D177" s="601"/>
      <c r="E177" s="520"/>
      <c r="F177" s="523"/>
      <c r="G177" s="526"/>
      <c r="H177" s="529"/>
      <c r="I177" s="532"/>
      <c r="J177" s="560"/>
      <c r="K177" s="563"/>
      <c r="L177" s="410" t="s">
        <v>3563</v>
      </c>
      <c r="M177" s="410" t="s">
        <v>3739</v>
      </c>
      <c r="N177" s="273">
        <v>44378</v>
      </c>
      <c r="O177" s="273">
        <v>44560</v>
      </c>
      <c r="P177" s="273"/>
      <c r="Q177" s="273"/>
      <c r="R177" s="550"/>
      <c r="S177" s="566"/>
      <c r="T177" s="156">
        <f t="shared" si="453"/>
        <v>14.904272025000003</v>
      </c>
      <c r="U177" s="156">
        <f t="shared" si="453"/>
        <v>11.495181115909093</v>
      </c>
      <c r="V177" s="156">
        <f t="shared" si="453"/>
        <v>0</v>
      </c>
      <c r="W177" s="156">
        <f t="shared" si="454"/>
        <v>0</v>
      </c>
      <c r="X177" s="156">
        <f t="shared" si="454"/>
        <v>0</v>
      </c>
      <c r="Y177" s="156">
        <f t="shared" si="454"/>
        <v>0</v>
      </c>
      <c r="Z177" s="156">
        <f t="shared" si="454"/>
        <v>3.4090909090909092</v>
      </c>
      <c r="AA177" s="550"/>
      <c r="AB177" s="569"/>
      <c r="AC177" s="337">
        <f t="shared" ref="AC177:AC209" si="460">SUM(AD177:AI177)</f>
        <v>0</v>
      </c>
      <c r="AD177" s="281"/>
      <c r="AE177" s="330"/>
      <c r="AF177" s="330"/>
      <c r="AG177" s="330"/>
      <c r="AH177" s="330"/>
      <c r="AI177" s="330"/>
      <c r="AJ177" s="550"/>
      <c r="AK177" s="553"/>
      <c r="AL177" s="301">
        <f t="shared" ref="AL177:AL209" si="461">SUM(AM177:AR177)</f>
        <v>4.9680906750000009</v>
      </c>
      <c r="AM177" s="308">
        <v>3.8317270386363642</v>
      </c>
      <c r="AN177" s="305">
        <f t="shared" si="455"/>
        <v>0</v>
      </c>
      <c r="AO177" s="305">
        <f t="shared" si="456"/>
        <v>0</v>
      </c>
      <c r="AP177" s="305">
        <f t="shared" si="457"/>
        <v>0</v>
      </c>
      <c r="AQ177" s="305">
        <f t="shared" si="458"/>
        <v>0</v>
      </c>
      <c r="AR177" s="308">
        <v>1.1363636363636365</v>
      </c>
      <c r="AS177" s="550"/>
      <c r="AT177" s="555"/>
      <c r="AU177" s="313">
        <f t="shared" ref="AU177:AU209" si="462">SUM(AV177:BA177)</f>
        <v>4.9680906750000009</v>
      </c>
      <c r="AV177" s="314">
        <f t="shared" si="419"/>
        <v>3.8317270386363642</v>
      </c>
      <c r="AW177" s="314">
        <f t="shared" si="402"/>
        <v>0</v>
      </c>
      <c r="AX177" s="314">
        <f t="shared" si="403"/>
        <v>0</v>
      </c>
      <c r="AY177" s="314">
        <f t="shared" si="404"/>
        <v>0</v>
      </c>
      <c r="AZ177" s="314">
        <f t="shared" si="420"/>
        <v>0</v>
      </c>
      <c r="BA177" s="314">
        <f t="shared" si="405"/>
        <v>1.1363636363636365</v>
      </c>
      <c r="BB177" s="550"/>
      <c r="BC177" s="557"/>
      <c r="BD177" s="301">
        <f t="shared" ref="BD177:BD209" si="463">SUM(BE177:BJ177)</f>
        <v>4.9680906750000009</v>
      </c>
      <c r="BE177" s="321">
        <f t="shared" si="379"/>
        <v>3.8317270386363642</v>
      </c>
      <c r="BF177" s="321">
        <f t="shared" si="380"/>
        <v>0</v>
      </c>
      <c r="BG177" s="321">
        <f>AX177</f>
        <v>0</v>
      </c>
      <c r="BH177" s="321">
        <f t="shared" si="382"/>
        <v>0</v>
      </c>
      <c r="BI177" s="321">
        <f t="shared" si="383"/>
        <v>0</v>
      </c>
      <c r="BJ177" s="321">
        <f t="shared" si="384"/>
        <v>1.1363636363636365</v>
      </c>
      <c r="BK177" s="590"/>
      <c r="BL177" s="543"/>
      <c r="BM177" s="543"/>
      <c r="BN177" s="543"/>
      <c r="BO177" s="543"/>
      <c r="BP177" s="543"/>
      <c r="BQ177" s="543"/>
      <c r="BR177" s="543"/>
      <c r="BS177" s="544"/>
    </row>
    <row r="178" spans="1:71" s="158" customFormat="1" ht="45.6" thickTop="1" x14ac:dyDescent="0.3">
      <c r="A178" s="152"/>
      <c r="B178" s="535"/>
      <c r="C178" s="511"/>
      <c r="D178" s="600">
        <v>213</v>
      </c>
      <c r="E178" s="519" t="str">
        <f>+Metas!K242</f>
        <v>Encuentros departamentales de bibliotecas públicas. (2 Por año)</v>
      </c>
      <c r="F178" s="522">
        <v>2</v>
      </c>
      <c r="G178" s="525">
        <f>SUM(H178:K178)</f>
        <v>2</v>
      </c>
      <c r="H178" s="528"/>
      <c r="I178" s="531"/>
      <c r="J178" s="559">
        <v>1</v>
      </c>
      <c r="K178" s="562">
        <v>1</v>
      </c>
      <c r="L178" s="409" t="s">
        <v>3555</v>
      </c>
      <c r="M178" s="409" t="s">
        <v>3740</v>
      </c>
      <c r="N178" s="272">
        <v>44378</v>
      </c>
      <c r="O178" s="272">
        <v>44560</v>
      </c>
      <c r="P178" s="272"/>
      <c r="Q178" s="272"/>
      <c r="R178" s="549">
        <f t="shared" si="385"/>
        <v>213</v>
      </c>
      <c r="S178" s="565">
        <f t="shared" ref="S178" si="464">+F178</f>
        <v>2</v>
      </c>
      <c r="T178" s="156">
        <f t="shared" si="453"/>
        <v>14.9</v>
      </c>
      <c r="U178" s="156">
        <f t="shared" si="453"/>
        <v>11.5</v>
      </c>
      <c r="V178" s="156">
        <f t="shared" si="453"/>
        <v>0</v>
      </c>
      <c r="W178" s="156">
        <f t="shared" si="454"/>
        <v>0</v>
      </c>
      <c r="X178" s="156">
        <f t="shared" si="454"/>
        <v>0</v>
      </c>
      <c r="Y178" s="156">
        <f t="shared" si="454"/>
        <v>0</v>
      </c>
      <c r="Z178" s="156">
        <f t="shared" si="454"/>
        <v>3.4</v>
      </c>
      <c r="AA178" s="549">
        <f t="shared" si="387"/>
        <v>213</v>
      </c>
      <c r="AB178" s="568">
        <f>+H178</f>
        <v>0</v>
      </c>
      <c r="AC178" s="336">
        <f t="shared" si="460"/>
        <v>0</v>
      </c>
      <c r="AD178" s="280"/>
      <c r="AE178" s="329"/>
      <c r="AF178" s="329"/>
      <c r="AG178" s="329"/>
      <c r="AH178" s="329"/>
      <c r="AI178" s="329"/>
      <c r="AJ178" s="549">
        <f t="shared" si="388"/>
        <v>213</v>
      </c>
      <c r="AK178" s="552">
        <f>+I178</f>
        <v>0</v>
      </c>
      <c r="AL178" s="300">
        <f t="shared" si="461"/>
        <v>0</v>
      </c>
      <c r="AM178" s="305">
        <f t="shared" si="395"/>
        <v>0</v>
      </c>
      <c r="AN178" s="305">
        <f t="shared" si="396"/>
        <v>0</v>
      </c>
      <c r="AO178" s="305">
        <f t="shared" si="397"/>
        <v>0</v>
      </c>
      <c r="AP178" s="305">
        <f t="shared" si="398"/>
        <v>0</v>
      </c>
      <c r="AQ178" s="305">
        <f t="shared" si="399"/>
        <v>0</v>
      </c>
      <c r="AR178" s="305">
        <f t="shared" si="400"/>
        <v>0</v>
      </c>
      <c r="AS178" s="549">
        <f t="shared" si="389"/>
        <v>213</v>
      </c>
      <c r="AT178" s="587">
        <f>+J178</f>
        <v>1</v>
      </c>
      <c r="AU178" s="313">
        <f t="shared" si="462"/>
        <v>7.45</v>
      </c>
      <c r="AV178" s="314">
        <v>5.75</v>
      </c>
      <c r="AW178" s="314">
        <f t="shared" si="402"/>
        <v>0</v>
      </c>
      <c r="AX178" s="314">
        <f t="shared" si="403"/>
        <v>0</v>
      </c>
      <c r="AY178" s="314">
        <f t="shared" si="404"/>
        <v>0</v>
      </c>
      <c r="AZ178" s="314">
        <f t="shared" si="420"/>
        <v>0</v>
      </c>
      <c r="BA178" s="314">
        <v>1.7</v>
      </c>
      <c r="BB178" s="549">
        <f t="shared" si="394"/>
        <v>213</v>
      </c>
      <c r="BC178" s="588">
        <f>+K178</f>
        <v>1</v>
      </c>
      <c r="BD178" s="300">
        <f t="shared" si="463"/>
        <v>7.45</v>
      </c>
      <c r="BE178" s="352">
        <f t="shared" si="379"/>
        <v>5.75</v>
      </c>
      <c r="BF178" s="352">
        <f t="shared" si="380"/>
        <v>0</v>
      </c>
      <c r="BG178" s="352">
        <f t="shared" si="381"/>
        <v>0</v>
      </c>
      <c r="BH178" s="352">
        <f t="shared" si="382"/>
        <v>0</v>
      </c>
      <c r="BI178" s="352">
        <f t="shared" si="383"/>
        <v>0</v>
      </c>
      <c r="BJ178" s="352">
        <f t="shared" si="384"/>
        <v>1.7</v>
      </c>
      <c r="BK178" s="571"/>
      <c r="BL178" s="572"/>
      <c r="BM178" s="572"/>
      <c r="BN178" s="572"/>
      <c r="BO178" s="572"/>
      <c r="BP178" s="572"/>
      <c r="BQ178" s="572"/>
      <c r="BR178" s="572"/>
      <c r="BS178" s="573"/>
    </row>
    <row r="179" spans="1:71" s="158" customFormat="1" ht="30.6" thickBot="1" x14ac:dyDescent="0.35">
      <c r="A179" s="152"/>
      <c r="B179" s="535"/>
      <c r="C179" s="511"/>
      <c r="D179" s="601"/>
      <c r="E179" s="520"/>
      <c r="F179" s="523"/>
      <c r="G179" s="526"/>
      <c r="H179" s="529"/>
      <c r="I179" s="532"/>
      <c r="J179" s="560"/>
      <c r="K179" s="563"/>
      <c r="L179" s="410" t="s">
        <v>3562</v>
      </c>
      <c r="M179" s="410" t="s">
        <v>3741</v>
      </c>
      <c r="N179" s="273">
        <v>44378</v>
      </c>
      <c r="O179" s="273">
        <v>44560</v>
      </c>
      <c r="P179" s="273"/>
      <c r="Q179" s="273"/>
      <c r="R179" s="550"/>
      <c r="S179" s="566"/>
      <c r="T179" s="156">
        <f t="shared" si="453"/>
        <v>14.9</v>
      </c>
      <c r="U179" s="156">
        <f t="shared" si="453"/>
        <v>11.5</v>
      </c>
      <c r="V179" s="156">
        <f t="shared" si="453"/>
        <v>0</v>
      </c>
      <c r="W179" s="156">
        <f t="shared" si="454"/>
        <v>0</v>
      </c>
      <c r="X179" s="156">
        <f t="shared" si="454"/>
        <v>0</v>
      </c>
      <c r="Y179" s="156">
        <f t="shared" si="454"/>
        <v>0</v>
      </c>
      <c r="Z179" s="156">
        <f t="shared" si="454"/>
        <v>3.4</v>
      </c>
      <c r="AA179" s="550"/>
      <c r="AB179" s="569"/>
      <c r="AC179" s="337">
        <f t="shared" si="460"/>
        <v>0</v>
      </c>
      <c r="AD179" s="281"/>
      <c r="AE179" s="330"/>
      <c r="AF179" s="330"/>
      <c r="AG179" s="330"/>
      <c r="AH179" s="330"/>
      <c r="AI179" s="330"/>
      <c r="AJ179" s="550"/>
      <c r="AK179" s="553"/>
      <c r="AL179" s="301">
        <f t="shared" si="461"/>
        <v>0</v>
      </c>
      <c r="AM179" s="363">
        <f t="shared" si="395"/>
        <v>0</v>
      </c>
      <c r="AN179" s="363">
        <f t="shared" si="396"/>
        <v>0</v>
      </c>
      <c r="AO179" s="363">
        <f t="shared" si="397"/>
        <v>0</v>
      </c>
      <c r="AP179" s="363">
        <f t="shared" si="398"/>
        <v>0</v>
      </c>
      <c r="AQ179" s="363">
        <f t="shared" si="399"/>
        <v>0</v>
      </c>
      <c r="AR179" s="363">
        <f t="shared" si="400"/>
        <v>0</v>
      </c>
      <c r="AS179" s="551"/>
      <c r="AT179" s="556"/>
      <c r="AU179" s="302">
        <f t="shared" si="462"/>
        <v>7.45</v>
      </c>
      <c r="AV179" s="321">
        <v>5.75</v>
      </c>
      <c r="AW179" s="321">
        <f t="shared" ref="AW179" si="465">AN179</f>
        <v>0</v>
      </c>
      <c r="AX179" s="321">
        <f t="shared" ref="AX179" si="466">AO179</f>
        <v>0</v>
      </c>
      <c r="AY179" s="321">
        <f t="shared" ref="AY179" si="467">AP179</f>
        <v>0</v>
      </c>
      <c r="AZ179" s="321">
        <f t="shared" ref="AZ179" si="468">AQ179</f>
        <v>0</v>
      </c>
      <c r="BA179" s="321">
        <v>1.7</v>
      </c>
      <c r="BB179" s="551"/>
      <c r="BC179" s="558"/>
      <c r="BD179" s="301">
        <f t="shared" si="463"/>
        <v>7.45</v>
      </c>
      <c r="BE179" s="321">
        <f t="shared" si="379"/>
        <v>5.75</v>
      </c>
      <c r="BF179" s="321">
        <f t="shared" si="380"/>
        <v>0</v>
      </c>
      <c r="BG179" s="321">
        <f t="shared" si="381"/>
        <v>0</v>
      </c>
      <c r="BH179" s="321">
        <f t="shared" si="382"/>
        <v>0</v>
      </c>
      <c r="BI179" s="321">
        <f t="shared" si="383"/>
        <v>0</v>
      </c>
      <c r="BJ179" s="321">
        <f t="shared" si="384"/>
        <v>1.7</v>
      </c>
      <c r="BK179" s="590"/>
      <c r="BL179" s="543"/>
      <c r="BM179" s="543"/>
      <c r="BN179" s="543"/>
      <c r="BO179" s="543"/>
      <c r="BP179" s="543"/>
      <c r="BQ179" s="543"/>
      <c r="BR179" s="543"/>
      <c r="BS179" s="544"/>
    </row>
    <row r="180" spans="1:71" s="158" customFormat="1" ht="45.75" customHeight="1" thickTop="1" x14ac:dyDescent="0.3">
      <c r="A180" s="152"/>
      <c r="B180" s="535"/>
      <c r="C180" s="511"/>
      <c r="D180" s="600">
        <v>214</v>
      </c>
      <c r="E180" s="519" t="str">
        <f>+Metas!K243</f>
        <v>Procesos de formacion anuales para bibliotecarios (1 Por año)</v>
      </c>
      <c r="F180" s="522">
        <v>1</v>
      </c>
      <c r="G180" s="525">
        <f>SUM(H180:K180)</f>
        <v>1</v>
      </c>
      <c r="H180" s="528"/>
      <c r="I180" s="531"/>
      <c r="J180" s="559">
        <v>1</v>
      </c>
      <c r="K180" s="562"/>
      <c r="L180" s="409" t="s">
        <v>3555</v>
      </c>
      <c r="M180" s="409" t="s">
        <v>3743</v>
      </c>
      <c r="N180" s="272">
        <v>44378</v>
      </c>
      <c r="O180" s="272">
        <v>44560</v>
      </c>
      <c r="P180" s="272"/>
      <c r="Q180" s="272"/>
      <c r="R180" s="549">
        <f t="shared" si="385"/>
        <v>214</v>
      </c>
      <c r="S180" s="565">
        <f t="shared" ref="S180" si="469">+F180</f>
        <v>1</v>
      </c>
      <c r="T180" s="156">
        <f t="shared" si="453"/>
        <v>24.14</v>
      </c>
      <c r="U180" s="156">
        <f t="shared" si="453"/>
        <v>23</v>
      </c>
      <c r="V180" s="156">
        <f t="shared" si="453"/>
        <v>0</v>
      </c>
      <c r="W180" s="156">
        <f t="shared" si="454"/>
        <v>0</v>
      </c>
      <c r="X180" s="156">
        <f t="shared" si="454"/>
        <v>0</v>
      </c>
      <c r="Y180" s="156">
        <f t="shared" si="454"/>
        <v>0</v>
      </c>
      <c r="Z180" s="156">
        <f t="shared" si="454"/>
        <v>1.1399999999999999</v>
      </c>
      <c r="AA180" s="549">
        <f t="shared" si="387"/>
        <v>214</v>
      </c>
      <c r="AB180" s="568">
        <f>+H180</f>
        <v>0</v>
      </c>
      <c r="AC180" s="336">
        <f t="shared" si="460"/>
        <v>0</v>
      </c>
      <c r="AD180" s="280"/>
      <c r="AE180" s="329"/>
      <c r="AF180" s="329"/>
      <c r="AG180" s="329"/>
      <c r="AH180" s="329"/>
      <c r="AI180" s="329"/>
      <c r="AJ180" s="549">
        <f t="shared" si="388"/>
        <v>214</v>
      </c>
      <c r="AK180" s="552">
        <f>+I180</f>
        <v>0</v>
      </c>
      <c r="AL180" s="300">
        <f t="shared" si="461"/>
        <v>0</v>
      </c>
      <c r="AM180" s="364">
        <f t="shared" si="395"/>
        <v>0</v>
      </c>
      <c r="AN180" s="364">
        <f t="shared" si="396"/>
        <v>0</v>
      </c>
      <c r="AO180" s="364">
        <f t="shared" si="397"/>
        <v>0</v>
      </c>
      <c r="AP180" s="364">
        <f t="shared" si="398"/>
        <v>0</v>
      </c>
      <c r="AQ180" s="364">
        <f t="shared" si="399"/>
        <v>0</v>
      </c>
      <c r="AR180" s="364">
        <f t="shared" si="400"/>
        <v>0</v>
      </c>
      <c r="AS180" s="550">
        <f t="shared" si="389"/>
        <v>214</v>
      </c>
      <c r="AT180" s="555">
        <f>+J180</f>
        <v>1</v>
      </c>
      <c r="AU180" s="357">
        <f t="shared" si="462"/>
        <v>12.07</v>
      </c>
      <c r="AV180" s="353">
        <v>11.5</v>
      </c>
      <c r="AW180" s="353">
        <f t="shared" si="402"/>
        <v>0</v>
      </c>
      <c r="AX180" s="353">
        <f t="shared" si="403"/>
        <v>0</v>
      </c>
      <c r="AY180" s="353">
        <f t="shared" si="404"/>
        <v>0</v>
      </c>
      <c r="AZ180" s="353">
        <f t="shared" si="420"/>
        <v>0</v>
      </c>
      <c r="BA180" s="353">
        <v>0.56999999999999995</v>
      </c>
      <c r="BB180" s="550">
        <f t="shared" si="394"/>
        <v>214</v>
      </c>
      <c r="BC180" s="557">
        <f>+K180</f>
        <v>0</v>
      </c>
      <c r="BD180" s="300">
        <f t="shared" si="463"/>
        <v>12.07</v>
      </c>
      <c r="BE180" s="352">
        <f t="shared" si="379"/>
        <v>11.5</v>
      </c>
      <c r="BF180" s="352">
        <f t="shared" si="380"/>
        <v>0</v>
      </c>
      <c r="BG180" s="352">
        <f t="shared" si="381"/>
        <v>0</v>
      </c>
      <c r="BH180" s="352">
        <f t="shared" si="382"/>
        <v>0</v>
      </c>
      <c r="BI180" s="352">
        <f t="shared" si="383"/>
        <v>0</v>
      </c>
      <c r="BJ180" s="352">
        <f t="shared" si="384"/>
        <v>0.56999999999999995</v>
      </c>
      <c r="BK180" s="571"/>
      <c r="BL180" s="572"/>
      <c r="BM180" s="572"/>
      <c r="BN180" s="572"/>
      <c r="BO180" s="572"/>
      <c r="BP180" s="572"/>
      <c r="BQ180" s="572"/>
      <c r="BR180" s="572"/>
      <c r="BS180" s="573"/>
    </row>
    <row r="181" spans="1:71" s="158" customFormat="1" ht="58.5" customHeight="1" thickBot="1" x14ac:dyDescent="0.35">
      <c r="A181" s="152"/>
      <c r="B181" s="535"/>
      <c r="C181" s="511"/>
      <c r="D181" s="601"/>
      <c r="E181" s="520"/>
      <c r="F181" s="523"/>
      <c r="G181" s="526"/>
      <c r="H181" s="529"/>
      <c r="I181" s="532"/>
      <c r="J181" s="560"/>
      <c r="K181" s="563"/>
      <c r="L181" s="410" t="s">
        <v>3561</v>
      </c>
      <c r="M181" s="410" t="s">
        <v>3742</v>
      </c>
      <c r="N181" s="273">
        <v>44378</v>
      </c>
      <c r="O181" s="273">
        <v>44560</v>
      </c>
      <c r="P181" s="273"/>
      <c r="Q181" s="273"/>
      <c r="R181" s="550"/>
      <c r="S181" s="566"/>
      <c r="T181" s="156">
        <f t="shared" si="453"/>
        <v>24.14</v>
      </c>
      <c r="U181" s="156">
        <f t="shared" si="453"/>
        <v>23</v>
      </c>
      <c r="V181" s="156">
        <f t="shared" si="453"/>
        <v>0</v>
      </c>
      <c r="W181" s="156">
        <f t="shared" si="454"/>
        <v>0</v>
      </c>
      <c r="X181" s="156">
        <f t="shared" si="454"/>
        <v>0</v>
      </c>
      <c r="Y181" s="156">
        <f t="shared" si="454"/>
        <v>0</v>
      </c>
      <c r="Z181" s="156">
        <f t="shared" si="454"/>
        <v>1.1399999999999999</v>
      </c>
      <c r="AA181" s="550"/>
      <c r="AB181" s="569"/>
      <c r="AC181" s="337">
        <f t="shared" si="460"/>
        <v>0</v>
      </c>
      <c r="AD181" s="281"/>
      <c r="AE181" s="330"/>
      <c r="AF181" s="330"/>
      <c r="AG181" s="330"/>
      <c r="AH181" s="330"/>
      <c r="AI181" s="330"/>
      <c r="AJ181" s="550"/>
      <c r="AK181" s="553"/>
      <c r="AL181" s="301">
        <f t="shared" si="461"/>
        <v>0</v>
      </c>
      <c r="AM181" s="363">
        <f t="shared" si="395"/>
        <v>0</v>
      </c>
      <c r="AN181" s="363">
        <f t="shared" si="396"/>
        <v>0</v>
      </c>
      <c r="AO181" s="363">
        <f t="shared" si="397"/>
        <v>0</v>
      </c>
      <c r="AP181" s="363">
        <f t="shared" si="398"/>
        <v>0</v>
      </c>
      <c r="AQ181" s="363">
        <f t="shared" si="399"/>
        <v>0</v>
      </c>
      <c r="AR181" s="363">
        <f t="shared" si="400"/>
        <v>0</v>
      </c>
      <c r="AS181" s="551"/>
      <c r="AT181" s="556"/>
      <c r="AU181" s="302">
        <f t="shared" si="462"/>
        <v>12.07</v>
      </c>
      <c r="AV181" s="321">
        <v>11.5</v>
      </c>
      <c r="AW181" s="321">
        <f t="shared" ref="AW181" si="470">AN181</f>
        <v>0</v>
      </c>
      <c r="AX181" s="321">
        <f t="shared" ref="AX181" si="471">AO181</f>
        <v>0</v>
      </c>
      <c r="AY181" s="321">
        <f t="shared" ref="AY181" si="472">AP181</f>
        <v>0</v>
      </c>
      <c r="AZ181" s="321">
        <f t="shared" ref="AZ181" si="473">AQ181</f>
        <v>0</v>
      </c>
      <c r="BA181" s="321">
        <v>0.56999999999999995</v>
      </c>
      <c r="BB181" s="551"/>
      <c r="BC181" s="557"/>
      <c r="BD181" s="301">
        <f t="shared" si="463"/>
        <v>12.07</v>
      </c>
      <c r="BE181" s="321">
        <f t="shared" si="379"/>
        <v>11.5</v>
      </c>
      <c r="BF181" s="321">
        <f t="shared" si="380"/>
        <v>0</v>
      </c>
      <c r="BG181" s="321">
        <f t="shared" si="381"/>
        <v>0</v>
      </c>
      <c r="BH181" s="321">
        <f t="shared" si="382"/>
        <v>0</v>
      </c>
      <c r="BI181" s="321">
        <f t="shared" si="383"/>
        <v>0</v>
      </c>
      <c r="BJ181" s="321">
        <f t="shared" si="384"/>
        <v>0.56999999999999995</v>
      </c>
      <c r="BK181" s="590"/>
      <c r="BL181" s="543"/>
      <c r="BM181" s="543"/>
      <c r="BN181" s="543"/>
      <c r="BO181" s="543"/>
      <c r="BP181" s="543"/>
      <c r="BQ181" s="543"/>
      <c r="BR181" s="543"/>
      <c r="BS181" s="544"/>
    </row>
    <row r="182" spans="1:71" s="158" customFormat="1" ht="39.75" customHeight="1" thickTop="1" thickBot="1" x14ac:dyDescent="0.35">
      <c r="A182" s="152"/>
      <c r="B182" s="535"/>
      <c r="C182" s="511"/>
      <c r="D182" s="433">
        <v>215</v>
      </c>
      <c r="E182" s="426" t="str">
        <f>+Metas!K244</f>
        <v>Fortalecimiento de una (1) biblioteca rural, en su adecuación y dotacion</v>
      </c>
      <c r="F182" s="427">
        <v>0</v>
      </c>
      <c r="G182" s="428">
        <f>SUM(H182:K182)</f>
        <v>0</v>
      </c>
      <c r="H182" s="429">
        <v>0</v>
      </c>
      <c r="I182" s="430">
        <v>0</v>
      </c>
      <c r="J182" s="431">
        <v>0</v>
      </c>
      <c r="K182" s="432">
        <v>0</v>
      </c>
      <c r="L182" s="409" t="s">
        <v>3560</v>
      </c>
      <c r="M182" s="409" t="s">
        <v>3559</v>
      </c>
      <c r="N182" s="274">
        <v>44378</v>
      </c>
      <c r="O182" s="274">
        <v>44560</v>
      </c>
      <c r="P182" s="274"/>
      <c r="Q182" s="274"/>
      <c r="R182" s="262">
        <f t="shared" si="385"/>
        <v>215</v>
      </c>
      <c r="S182" s="267">
        <f t="shared" ref="S182" si="474">+F182</f>
        <v>0</v>
      </c>
      <c r="T182" s="156">
        <f t="shared" si="453"/>
        <v>0</v>
      </c>
      <c r="U182" s="156">
        <f t="shared" si="453"/>
        <v>0</v>
      </c>
      <c r="V182" s="156">
        <f t="shared" si="453"/>
        <v>0</v>
      </c>
      <c r="W182" s="156">
        <f t="shared" si="454"/>
        <v>0</v>
      </c>
      <c r="X182" s="156">
        <f t="shared" si="454"/>
        <v>0</v>
      </c>
      <c r="Y182" s="156">
        <f t="shared" si="454"/>
        <v>0</v>
      </c>
      <c r="Z182" s="156">
        <f t="shared" si="454"/>
        <v>0</v>
      </c>
      <c r="AA182" s="262">
        <f t="shared" si="387"/>
        <v>215</v>
      </c>
      <c r="AB182" s="268">
        <f>+H182</f>
        <v>0</v>
      </c>
      <c r="AC182" s="336">
        <f t="shared" si="460"/>
        <v>0</v>
      </c>
      <c r="AD182" s="280"/>
      <c r="AE182" s="329"/>
      <c r="AF182" s="329"/>
      <c r="AG182" s="329"/>
      <c r="AH182" s="329"/>
      <c r="AI182" s="329"/>
      <c r="AJ182" s="262">
        <f t="shared" si="388"/>
        <v>215</v>
      </c>
      <c r="AK182" s="264">
        <f>+I182</f>
        <v>0</v>
      </c>
      <c r="AL182" s="300">
        <f t="shared" si="461"/>
        <v>0</v>
      </c>
      <c r="AM182" s="388">
        <f t="shared" si="395"/>
        <v>0</v>
      </c>
      <c r="AN182" s="388">
        <f t="shared" si="396"/>
        <v>0</v>
      </c>
      <c r="AO182" s="388">
        <f t="shared" si="397"/>
        <v>0</v>
      </c>
      <c r="AP182" s="388">
        <f t="shared" si="398"/>
        <v>0</v>
      </c>
      <c r="AQ182" s="388">
        <f t="shared" si="399"/>
        <v>0</v>
      </c>
      <c r="AR182" s="388">
        <f t="shared" si="400"/>
        <v>0</v>
      </c>
      <c r="AS182" s="263">
        <f t="shared" si="389"/>
        <v>215</v>
      </c>
      <c r="AT182" s="387">
        <f>+J182</f>
        <v>0</v>
      </c>
      <c r="AU182" s="386">
        <f t="shared" si="462"/>
        <v>0</v>
      </c>
      <c r="AV182" s="365">
        <f t="shared" si="419"/>
        <v>0</v>
      </c>
      <c r="AW182" s="365">
        <f t="shared" si="402"/>
        <v>0</v>
      </c>
      <c r="AX182" s="365">
        <f t="shared" si="403"/>
        <v>0</v>
      </c>
      <c r="AY182" s="365">
        <f t="shared" si="404"/>
        <v>0</v>
      </c>
      <c r="AZ182" s="365">
        <f t="shared" si="420"/>
        <v>0</v>
      </c>
      <c r="BA182" s="365">
        <f t="shared" si="405"/>
        <v>0</v>
      </c>
      <c r="BB182" s="263">
        <f t="shared" si="394"/>
        <v>215</v>
      </c>
      <c r="BC182" s="265">
        <f>+K182</f>
        <v>0</v>
      </c>
      <c r="BD182" s="300">
        <f t="shared" si="463"/>
        <v>0</v>
      </c>
      <c r="BE182" s="321">
        <f t="shared" si="379"/>
        <v>0</v>
      </c>
      <c r="BF182" s="312">
        <f t="shared" si="380"/>
        <v>0</v>
      </c>
      <c r="BG182" s="312">
        <f t="shared" si="381"/>
        <v>0</v>
      </c>
      <c r="BH182" s="312">
        <f t="shared" si="382"/>
        <v>0</v>
      </c>
      <c r="BI182" s="312">
        <f t="shared" si="383"/>
        <v>0</v>
      </c>
      <c r="BJ182" s="312">
        <f t="shared" si="384"/>
        <v>0</v>
      </c>
      <c r="BK182" s="571"/>
      <c r="BL182" s="572"/>
      <c r="BM182" s="572"/>
      <c r="BN182" s="572"/>
      <c r="BO182" s="572"/>
      <c r="BP182" s="572"/>
      <c r="BQ182" s="572"/>
      <c r="BR182" s="572"/>
      <c r="BS182" s="573"/>
    </row>
    <row r="183" spans="1:71" s="158" customFormat="1" ht="52.5" customHeight="1" thickTop="1" x14ac:dyDescent="0.3">
      <c r="A183" s="152"/>
      <c r="B183" s="535"/>
      <c r="C183" s="511"/>
      <c r="D183" s="600">
        <v>216</v>
      </c>
      <c r="E183" s="519" t="str">
        <f>+Metas!K245</f>
        <v>Municipios con promoción y animación de lectura en niños y niña de cero a 5iempre apoyados Por año</v>
      </c>
      <c r="F183" s="522">
        <v>20</v>
      </c>
      <c r="G183" s="525">
        <f>SUM(H183:K183)</f>
        <v>20</v>
      </c>
      <c r="H183" s="528"/>
      <c r="I183" s="531">
        <v>5</v>
      </c>
      <c r="J183" s="559">
        <v>5</v>
      </c>
      <c r="K183" s="562">
        <v>10</v>
      </c>
      <c r="L183" s="409" t="s">
        <v>3555</v>
      </c>
      <c r="M183" s="409" t="s">
        <v>3740</v>
      </c>
      <c r="N183" s="272">
        <v>44378</v>
      </c>
      <c r="O183" s="272">
        <v>44560</v>
      </c>
      <c r="P183" s="272"/>
      <c r="Q183" s="272"/>
      <c r="R183" s="549">
        <f t="shared" ref="R183:R221" si="475">+$D183</f>
        <v>216</v>
      </c>
      <c r="S183" s="565">
        <f t="shared" ref="S183" si="476">+F183</f>
        <v>20</v>
      </c>
      <c r="T183" s="156">
        <f t="shared" si="453"/>
        <v>14.904272025000003</v>
      </c>
      <c r="U183" s="156">
        <f t="shared" si="453"/>
        <v>11.495181115909093</v>
      </c>
      <c r="V183" s="156">
        <f t="shared" si="453"/>
        <v>0</v>
      </c>
      <c r="W183" s="156">
        <f t="shared" si="454"/>
        <v>0</v>
      </c>
      <c r="X183" s="156">
        <f t="shared" si="454"/>
        <v>0</v>
      </c>
      <c r="Y183" s="156">
        <f t="shared" si="454"/>
        <v>0</v>
      </c>
      <c r="Z183" s="156">
        <f t="shared" si="454"/>
        <v>3.4090909090909092</v>
      </c>
      <c r="AA183" s="549">
        <f t="shared" ref="AA183:AA221" si="477">+$D183</f>
        <v>216</v>
      </c>
      <c r="AB183" s="568">
        <f>+H183</f>
        <v>0</v>
      </c>
      <c r="AC183" s="336">
        <f t="shared" si="460"/>
        <v>0</v>
      </c>
      <c r="AD183" s="280"/>
      <c r="AE183" s="329"/>
      <c r="AF183" s="329"/>
      <c r="AG183" s="329"/>
      <c r="AH183" s="329"/>
      <c r="AI183" s="329"/>
      <c r="AJ183" s="549">
        <f t="shared" ref="AJ183:AJ221" si="478">+$D183</f>
        <v>216</v>
      </c>
      <c r="AK183" s="552">
        <f>+I183</f>
        <v>5</v>
      </c>
      <c r="AL183" s="300">
        <f t="shared" si="461"/>
        <v>4.9680906750000009</v>
      </c>
      <c r="AM183" s="384">
        <v>3.8317270386363642</v>
      </c>
      <c r="AN183" s="364">
        <f t="shared" ref="AN183:AN189" si="479">AE183</f>
        <v>0</v>
      </c>
      <c r="AO183" s="364">
        <f t="shared" ref="AO183:AO189" si="480">AF183</f>
        <v>0</v>
      </c>
      <c r="AP183" s="364">
        <f t="shared" ref="AP183:AP189" si="481">AG183</f>
        <v>0</v>
      </c>
      <c r="AQ183" s="364">
        <f t="shared" ref="AQ183:AQ189" si="482">AH183</f>
        <v>0</v>
      </c>
      <c r="AR183" s="384">
        <v>1.1363636363636365</v>
      </c>
      <c r="AS183" s="550">
        <f t="shared" ref="AS183:AS221" si="483">+$D183</f>
        <v>216</v>
      </c>
      <c r="AT183" s="555">
        <f>+J183</f>
        <v>5</v>
      </c>
      <c r="AU183" s="357">
        <f t="shared" si="462"/>
        <v>4.9680906750000009</v>
      </c>
      <c r="AV183" s="353">
        <f t="shared" si="419"/>
        <v>3.8317270386363642</v>
      </c>
      <c r="AW183" s="353">
        <f t="shared" si="402"/>
        <v>0</v>
      </c>
      <c r="AX183" s="353">
        <f t="shared" si="403"/>
        <v>0</v>
      </c>
      <c r="AY183" s="353">
        <f t="shared" si="404"/>
        <v>0</v>
      </c>
      <c r="AZ183" s="353">
        <f t="shared" si="420"/>
        <v>0</v>
      </c>
      <c r="BA183" s="353">
        <f t="shared" si="405"/>
        <v>1.1363636363636365</v>
      </c>
      <c r="BB183" s="550">
        <f t="shared" ref="BB183:BB221" si="484">+$D183</f>
        <v>216</v>
      </c>
      <c r="BC183" s="588">
        <f>+K183</f>
        <v>10</v>
      </c>
      <c r="BD183" s="300">
        <f t="shared" si="463"/>
        <v>4.9680906750000009</v>
      </c>
      <c r="BE183" s="352">
        <f t="shared" si="379"/>
        <v>3.8317270386363642</v>
      </c>
      <c r="BF183" s="352">
        <f t="shared" si="380"/>
        <v>0</v>
      </c>
      <c r="BG183" s="352">
        <f t="shared" si="381"/>
        <v>0</v>
      </c>
      <c r="BH183" s="352">
        <f t="shared" si="382"/>
        <v>0</v>
      </c>
      <c r="BI183" s="352">
        <f t="shared" si="383"/>
        <v>0</v>
      </c>
      <c r="BJ183" s="352">
        <f t="shared" si="384"/>
        <v>1.1363636363636365</v>
      </c>
      <c r="BK183" s="571"/>
      <c r="BL183" s="572"/>
      <c r="BM183" s="572"/>
      <c r="BN183" s="572"/>
      <c r="BO183" s="572"/>
      <c r="BP183" s="572"/>
      <c r="BQ183" s="572"/>
      <c r="BR183" s="572"/>
      <c r="BS183" s="573"/>
    </row>
    <row r="184" spans="1:71" s="158" customFormat="1" ht="78.75" customHeight="1" thickBot="1" x14ac:dyDescent="0.35">
      <c r="A184" s="152"/>
      <c r="B184" s="535"/>
      <c r="C184" s="511"/>
      <c r="D184" s="601"/>
      <c r="E184" s="520"/>
      <c r="F184" s="523"/>
      <c r="G184" s="526"/>
      <c r="H184" s="529"/>
      <c r="I184" s="532"/>
      <c r="J184" s="560"/>
      <c r="K184" s="563"/>
      <c r="L184" s="410" t="s">
        <v>3558</v>
      </c>
      <c r="M184" s="410" t="s">
        <v>3744</v>
      </c>
      <c r="N184" s="273">
        <v>44378</v>
      </c>
      <c r="O184" s="273">
        <v>44560</v>
      </c>
      <c r="P184" s="273"/>
      <c r="Q184" s="273"/>
      <c r="R184" s="550"/>
      <c r="S184" s="566"/>
      <c r="T184" s="156">
        <f t="shared" si="453"/>
        <v>14.904272025000003</v>
      </c>
      <c r="U184" s="156">
        <f t="shared" si="453"/>
        <v>11.495181115909093</v>
      </c>
      <c r="V184" s="156">
        <f t="shared" si="453"/>
        <v>0</v>
      </c>
      <c r="W184" s="156">
        <f t="shared" si="454"/>
        <v>0</v>
      </c>
      <c r="X184" s="156">
        <f t="shared" si="454"/>
        <v>0</v>
      </c>
      <c r="Y184" s="156">
        <f t="shared" si="454"/>
        <v>0</v>
      </c>
      <c r="Z184" s="156">
        <f t="shared" si="454"/>
        <v>3.4090909090909092</v>
      </c>
      <c r="AA184" s="550"/>
      <c r="AB184" s="569"/>
      <c r="AC184" s="337">
        <f t="shared" si="460"/>
        <v>0</v>
      </c>
      <c r="AD184" s="281"/>
      <c r="AE184" s="330"/>
      <c r="AF184" s="330"/>
      <c r="AG184" s="330"/>
      <c r="AH184" s="330"/>
      <c r="AI184" s="330"/>
      <c r="AJ184" s="550"/>
      <c r="AK184" s="553"/>
      <c r="AL184" s="301">
        <f t="shared" si="461"/>
        <v>4.9680906750000009</v>
      </c>
      <c r="AM184" s="383">
        <v>3.8317270386363642</v>
      </c>
      <c r="AN184" s="363">
        <f t="shared" si="479"/>
        <v>0</v>
      </c>
      <c r="AO184" s="363">
        <f t="shared" si="480"/>
        <v>0</v>
      </c>
      <c r="AP184" s="363">
        <f t="shared" si="481"/>
        <v>0</v>
      </c>
      <c r="AQ184" s="363">
        <f t="shared" si="482"/>
        <v>0</v>
      </c>
      <c r="AR184" s="383">
        <v>1.1363636363636365</v>
      </c>
      <c r="AS184" s="551"/>
      <c r="AT184" s="556"/>
      <c r="AU184" s="302">
        <f t="shared" si="462"/>
        <v>4.9680906750000009</v>
      </c>
      <c r="AV184" s="321">
        <f t="shared" si="419"/>
        <v>3.8317270386363642</v>
      </c>
      <c r="AW184" s="321">
        <f t="shared" si="402"/>
        <v>0</v>
      </c>
      <c r="AX184" s="321">
        <f t="shared" si="403"/>
        <v>0</v>
      </c>
      <c r="AY184" s="321">
        <f t="shared" si="404"/>
        <v>0</v>
      </c>
      <c r="AZ184" s="321">
        <f t="shared" si="420"/>
        <v>0</v>
      </c>
      <c r="BA184" s="321">
        <f t="shared" si="405"/>
        <v>1.1363636363636365</v>
      </c>
      <c r="BB184" s="551"/>
      <c r="BC184" s="558"/>
      <c r="BD184" s="301">
        <f t="shared" si="463"/>
        <v>4.9680906750000009</v>
      </c>
      <c r="BE184" s="321">
        <f t="shared" si="379"/>
        <v>3.8317270386363642</v>
      </c>
      <c r="BF184" s="321">
        <f t="shared" si="380"/>
        <v>0</v>
      </c>
      <c r="BG184" s="321">
        <f t="shared" si="381"/>
        <v>0</v>
      </c>
      <c r="BH184" s="321">
        <f t="shared" si="382"/>
        <v>0</v>
      </c>
      <c r="BI184" s="321">
        <f t="shared" si="383"/>
        <v>0</v>
      </c>
      <c r="BJ184" s="321">
        <f t="shared" si="384"/>
        <v>1.1363636363636365</v>
      </c>
      <c r="BK184" s="590"/>
      <c r="BL184" s="543"/>
      <c r="BM184" s="543"/>
      <c r="BN184" s="543"/>
      <c r="BO184" s="543"/>
      <c r="BP184" s="543"/>
      <c r="BQ184" s="543"/>
      <c r="BR184" s="543"/>
      <c r="BS184" s="544"/>
    </row>
    <row r="185" spans="1:71" s="158" customFormat="1" ht="75" customHeight="1" thickTop="1" x14ac:dyDescent="0.3">
      <c r="A185" s="152"/>
      <c r="B185" s="535"/>
      <c r="C185" s="511"/>
      <c r="D185" s="600">
        <v>217</v>
      </c>
      <c r="E185" s="519" t="str">
        <f>+Metas!K246</f>
        <v>Municipios con promoción y animación de la lectura en niños y niñas de la infancia apoyados por año</v>
      </c>
      <c r="F185" s="522">
        <v>20</v>
      </c>
      <c r="G185" s="525">
        <f>SUM(H185:K185)</f>
        <v>20</v>
      </c>
      <c r="H185" s="528"/>
      <c r="I185" s="531">
        <v>5</v>
      </c>
      <c r="J185" s="559">
        <v>5</v>
      </c>
      <c r="K185" s="562">
        <v>10</v>
      </c>
      <c r="L185" s="409" t="s">
        <v>3555</v>
      </c>
      <c r="M185" s="409" t="s">
        <v>3745</v>
      </c>
      <c r="N185" s="272">
        <v>44378</v>
      </c>
      <c r="O185" s="272">
        <v>44560</v>
      </c>
      <c r="P185" s="272"/>
      <c r="Q185" s="272"/>
      <c r="R185" s="549">
        <f t="shared" si="475"/>
        <v>217</v>
      </c>
      <c r="S185" s="565">
        <f t="shared" ref="S185" si="485">+F185</f>
        <v>20</v>
      </c>
      <c r="T185" s="156">
        <f t="shared" si="453"/>
        <v>14.904272025000003</v>
      </c>
      <c r="U185" s="156">
        <f t="shared" si="453"/>
        <v>11.495181115909093</v>
      </c>
      <c r="V185" s="156">
        <f t="shared" si="453"/>
        <v>0</v>
      </c>
      <c r="W185" s="156">
        <f t="shared" si="454"/>
        <v>0</v>
      </c>
      <c r="X185" s="156">
        <f t="shared" si="454"/>
        <v>0</v>
      </c>
      <c r="Y185" s="156">
        <f t="shared" si="454"/>
        <v>0</v>
      </c>
      <c r="Z185" s="156">
        <f t="shared" si="454"/>
        <v>3.4090909090909092</v>
      </c>
      <c r="AA185" s="549">
        <f t="shared" si="477"/>
        <v>217</v>
      </c>
      <c r="AB185" s="568">
        <f>+H185</f>
        <v>0</v>
      </c>
      <c r="AC185" s="336">
        <f t="shared" si="460"/>
        <v>0</v>
      </c>
      <c r="AD185" s="280"/>
      <c r="AE185" s="329"/>
      <c r="AF185" s="329"/>
      <c r="AG185" s="329"/>
      <c r="AH185" s="329"/>
      <c r="AI185" s="329"/>
      <c r="AJ185" s="549">
        <f t="shared" si="478"/>
        <v>217</v>
      </c>
      <c r="AK185" s="552">
        <f>+I185</f>
        <v>5</v>
      </c>
      <c r="AL185" s="300">
        <f t="shared" si="461"/>
        <v>4.9680906750000009</v>
      </c>
      <c r="AM185" s="384">
        <v>3.8317270386363642</v>
      </c>
      <c r="AN185" s="364">
        <f t="shared" si="479"/>
        <v>0</v>
      </c>
      <c r="AO185" s="364">
        <f t="shared" si="480"/>
        <v>0</v>
      </c>
      <c r="AP185" s="364">
        <f t="shared" si="481"/>
        <v>0</v>
      </c>
      <c r="AQ185" s="364">
        <f t="shared" si="482"/>
        <v>0</v>
      </c>
      <c r="AR185" s="384">
        <v>1.1363636363636365</v>
      </c>
      <c r="AS185" s="550">
        <f t="shared" si="483"/>
        <v>217</v>
      </c>
      <c r="AT185" s="555">
        <f>+J185</f>
        <v>5</v>
      </c>
      <c r="AU185" s="357">
        <f t="shared" si="462"/>
        <v>4.9680906750000009</v>
      </c>
      <c r="AV185" s="353">
        <f t="shared" si="419"/>
        <v>3.8317270386363642</v>
      </c>
      <c r="AW185" s="353">
        <f t="shared" si="402"/>
        <v>0</v>
      </c>
      <c r="AX185" s="353">
        <f t="shared" si="403"/>
        <v>0</v>
      </c>
      <c r="AY185" s="353">
        <f t="shared" si="404"/>
        <v>0</v>
      </c>
      <c r="AZ185" s="353">
        <f t="shared" si="420"/>
        <v>0</v>
      </c>
      <c r="BA185" s="353">
        <f t="shared" si="405"/>
        <v>1.1363636363636365</v>
      </c>
      <c r="BB185" s="550">
        <f t="shared" si="484"/>
        <v>217</v>
      </c>
      <c r="BC185" s="557">
        <f>+K185</f>
        <v>10</v>
      </c>
      <c r="BD185" s="300">
        <f t="shared" si="463"/>
        <v>4.9680906750000009</v>
      </c>
      <c r="BE185" s="352">
        <f t="shared" si="379"/>
        <v>3.8317270386363642</v>
      </c>
      <c r="BF185" s="352">
        <f t="shared" si="380"/>
        <v>0</v>
      </c>
      <c r="BG185" s="352">
        <f t="shared" si="381"/>
        <v>0</v>
      </c>
      <c r="BH185" s="352">
        <f t="shared" si="382"/>
        <v>0</v>
      </c>
      <c r="BI185" s="352">
        <f t="shared" si="383"/>
        <v>0</v>
      </c>
      <c r="BJ185" s="352">
        <f t="shared" si="384"/>
        <v>1.1363636363636365</v>
      </c>
      <c r="BK185" s="571"/>
      <c r="BL185" s="572"/>
      <c r="BM185" s="572"/>
      <c r="BN185" s="572"/>
      <c r="BO185" s="572"/>
      <c r="BP185" s="572"/>
      <c r="BQ185" s="572"/>
      <c r="BR185" s="572"/>
      <c r="BS185" s="573"/>
    </row>
    <row r="186" spans="1:71" s="158" customFormat="1" ht="58.5" customHeight="1" thickBot="1" x14ac:dyDescent="0.35">
      <c r="A186" s="152"/>
      <c r="B186" s="535"/>
      <c r="C186" s="511"/>
      <c r="D186" s="601"/>
      <c r="E186" s="520"/>
      <c r="F186" s="523"/>
      <c r="G186" s="526"/>
      <c r="H186" s="529"/>
      <c r="I186" s="532"/>
      <c r="J186" s="560"/>
      <c r="K186" s="563"/>
      <c r="L186" s="410" t="s">
        <v>3557</v>
      </c>
      <c r="M186" s="410" t="s">
        <v>3746</v>
      </c>
      <c r="N186" s="273">
        <v>44378</v>
      </c>
      <c r="O186" s="273">
        <v>44560</v>
      </c>
      <c r="P186" s="273"/>
      <c r="Q186" s="273"/>
      <c r="R186" s="550"/>
      <c r="S186" s="566"/>
      <c r="T186" s="156">
        <f t="shared" si="453"/>
        <v>14.904272025000003</v>
      </c>
      <c r="U186" s="156">
        <f t="shared" si="453"/>
        <v>11.495181115909093</v>
      </c>
      <c r="V186" s="156">
        <f t="shared" si="453"/>
        <v>0</v>
      </c>
      <c r="W186" s="156">
        <f t="shared" si="454"/>
        <v>0</v>
      </c>
      <c r="X186" s="156">
        <f t="shared" si="454"/>
        <v>0</v>
      </c>
      <c r="Y186" s="156">
        <f t="shared" si="454"/>
        <v>0</v>
      </c>
      <c r="Z186" s="156">
        <f t="shared" si="454"/>
        <v>3.4090909090909092</v>
      </c>
      <c r="AA186" s="550"/>
      <c r="AB186" s="569"/>
      <c r="AC186" s="337">
        <f t="shared" si="460"/>
        <v>0</v>
      </c>
      <c r="AD186" s="281"/>
      <c r="AE186" s="330"/>
      <c r="AF186" s="330"/>
      <c r="AG186" s="330"/>
      <c r="AH186" s="330"/>
      <c r="AI186" s="330"/>
      <c r="AJ186" s="550"/>
      <c r="AK186" s="553"/>
      <c r="AL186" s="301">
        <f t="shared" si="461"/>
        <v>4.9680906750000009</v>
      </c>
      <c r="AM186" s="383">
        <v>3.8317270386363642</v>
      </c>
      <c r="AN186" s="363">
        <f t="shared" si="479"/>
        <v>0</v>
      </c>
      <c r="AO186" s="363">
        <f t="shared" si="480"/>
        <v>0</v>
      </c>
      <c r="AP186" s="363">
        <f t="shared" si="481"/>
        <v>0</v>
      </c>
      <c r="AQ186" s="363">
        <f t="shared" si="482"/>
        <v>0</v>
      </c>
      <c r="AR186" s="383">
        <v>1.1363636363636365</v>
      </c>
      <c r="AS186" s="551"/>
      <c r="AT186" s="556"/>
      <c r="AU186" s="302">
        <f t="shared" si="462"/>
        <v>4.9680906750000009</v>
      </c>
      <c r="AV186" s="321">
        <f t="shared" si="419"/>
        <v>3.8317270386363642</v>
      </c>
      <c r="AW186" s="321">
        <f t="shared" si="402"/>
        <v>0</v>
      </c>
      <c r="AX186" s="321">
        <f t="shared" si="403"/>
        <v>0</v>
      </c>
      <c r="AY186" s="321">
        <f t="shared" si="404"/>
        <v>0</v>
      </c>
      <c r="AZ186" s="321">
        <f t="shared" si="420"/>
        <v>0</v>
      </c>
      <c r="BA186" s="321">
        <f t="shared" si="405"/>
        <v>1.1363636363636365</v>
      </c>
      <c r="BB186" s="551"/>
      <c r="BC186" s="558"/>
      <c r="BD186" s="301">
        <f t="shared" si="463"/>
        <v>4.9680906750000009</v>
      </c>
      <c r="BE186" s="321">
        <f t="shared" si="379"/>
        <v>3.8317270386363642</v>
      </c>
      <c r="BF186" s="321">
        <f t="shared" si="380"/>
        <v>0</v>
      </c>
      <c r="BG186" s="321">
        <f t="shared" si="381"/>
        <v>0</v>
      </c>
      <c r="BH186" s="321">
        <f t="shared" si="382"/>
        <v>0</v>
      </c>
      <c r="BI186" s="321">
        <f t="shared" si="383"/>
        <v>0</v>
      </c>
      <c r="BJ186" s="321">
        <f t="shared" si="384"/>
        <v>1.1363636363636365</v>
      </c>
      <c r="BK186" s="590"/>
      <c r="BL186" s="543"/>
      <c r="BM186" s="543"/>
      <c r="BN186" s="543"/>
      <c r="BO186" s="543"/>
      <c r="BP186" s="543"/>
      <c r="BQ186" s="543"/>
      <c r="BR186" s="543"/>
      <c r="BS186" s="544"/>
    </row>
    <row r="187" spans="1:71" s="158" customFormat="1" ht="39.75" customHeight="1" thickTop="1" x14ac:dyDescent="0.3">
      <c r="A187" s="152"/>
      <c r="B187" s="535"/>
      <c r="C187" s="511"/>
      <c r="D187" s="600">
        <v>218</v>
      </c>
      <c r="E187" s="519" t="str">
        <f>+Metas!K247</f>
        <v>Programas de promoción y animación de la lectura desarrollados con población juvenil apoyados por año</v>
      </c>
      <c r="F187" s="522">
        <v>20</v>
      </c>
      <c r="G187" s="525">
        <f>SUM(H187:K187)</f>
        <v>20</v>
      </c>
      <c r="H187" s="528"/>
      <c r="I187" s="531">
        <v>5</v>
      </c>
      <c r="J187" s="559">
        <v>5</v>
      </c>
      <c r="K187" s="562">
        <v>10</v>
      </c>
      <c r="L187" s="409" t="s">
        <v>3555</v>
      </c>
      <c r="M187" s="409" t="s">
        <v>3740</v>
      </c>
      <c r="N187" s="272">
        <v>44378</v>
      </c>
      <c r="O187" s="272">
        <v>44560</v>
      </c>
      <c r="P187" s="272"/>
      <c r="Q187" s="272"/>
      <c r="R187" s="549">
        <f t="shared" si="475"/>
        <v>218</v>
      </c>
      <c r="S187" s="565">
        <f t="shared" ref="S187" si="486">+F187</f>
        <v>20</v>
      </c>
      <c r="T187" s="156">
        <f t="shared" si="453"/>
        <v>14.904272025000003</v>
      </c>
      <c r="U187" s="156">
        <f t="shared" si="453"/>
        <v>11.495181115909093</v>
      </c>
      <c r="V187" s="156">
        <f t="shared" si="453"/>
        <v>0</v>
      </c>
      <c r="W187" s="156">
        <f t="shared" si="454"/>
        <v>0</v>
      </c>
      <c r="X187" s="156">
        <f t="shared" si="454"/>
        <v>0</v>
      </c>
      <c r="Y187" s="156">
        <f t="shared" si="454"/>
        <v>0</v>
      </c>
      <c r="Z187" s="156">
        <f t="shared" si="454"/>
        <v>3.4090909090909092</v>
      </c>
      <c r="AA187" s="549">
        <f t="shared" si="477"/>
        <v>218</v>
      </c>
      <c r="AB187" s="568">
        <f>+H187</f>
        <v>0</v>
      </c>
      <c r="AC187" s="336">
        <f t="shared" si="460"/>
        <v>0</v>
      </c>
      <c r="AD187" s="280"/>
      <c r="AE187" s="329"/>
      <c r="AF187" s="329"/>
      <c r="AG187" s="329"/>
      <c r="AH187" s="329"/>
      <c r="AI187" s="329"/>
      <c r="AJ187" s="549">
        <f t="shared" si="478"/>
        <v>218</v>
      </c>
      <c r="AK187" s="552">
        <f>+I187</f>
        <v>5</v>
      </c>
      <c r="AL187" s="300">
        <f t="shared" si="461"/>
        <v>4.9680906750000009</v>
      </c>
      <c r="AM187" s="384">
        <v>3.8317270386363642</v>
      </c>
      <c r="AN187" s="364">
        <f t="shared" si="479"/>
        <v>0</v>
      </c>
      <c r="AO187" s="364">
        <f t="shared" si="480"/>
        <v>0</v>
      </c>
      <c r="AP187" s="364">
        <f t="shared" si="481"/>
        <v>0</v>
      </c>
      <c r="AQ187" s="364">
        <f t="shared" si="482"/>
        <v>0</v>
      </c>
      <c r="AR187" s="384">
        <v>1.1363636363636365</v>
      </c>
      <c r="AS187" s="550">
        <f t="shared" si="483"/>
        <v>218</v>
      </c>
      <c r="AT187" s="555">
        <f>+J187</f>
        <v>5</v>
      </c>
      <c r="AU187" s="357">
        <f t="shared" si="462"/>
        <v>4.9680906750000009</v>
      </c>
      <c r="AV187" s="353">
        <f t="shared" si="419"/>
        <v>3.8317270386363642</v>
      </c>
      <c r="AW187" s="353">
        <f t="shared" si="402"/>
        <v>0</v>
      </c>
      <c r="AX187" s="353">
        <f t="shared" si="403"/>
        <v>0</v>
      </c>
      <c r="AY187" s="353">
        <f t="shared" si="404"/>
        <v>0</v>
      </c>
      <c r="AZ187" s="353">
        <f t="shared" si="420"/>
        <v>0</v>
      </c>
      <c r="BA187" s="353">
        <f t="shared" si="405"/>
        <v>1.1363636363636365</v>
      </c>
      <c r="BB187" s="550">
        <f t="shared" si="484"/>
        <v>218</v>
      </c>
      <c r="BC187" s="557">
        <f>+K187</f>
        <v>10</v>
      </c>
      <c r="BD187" s="300">
        <f t="shared" si="463"/>
        <v>4.9680906750000009</v>
      </c>
      <c r="BE187" s="352">
        <f t="shared" si="379"/>
        <v>3.8317270386363642</v>
      </c>
      <c r="BF187" s="352">
        <f t="shared" si="380"/>
        <v>0</v>
      </c>
      <c r="BG187" s="352">
        <f t="shared" si="381"/>
        <v>0</v>
      </c>
      <c r="BH187" s="352">
        <f t="shared" si="382"/>
        <v>0</v>
      </c>
      <c r="BI187" s="352">
        <f t="shared" si="383"/>
        <v>0</v>
      </c>
      <c r="BJ187" s="352">
        <f t="shared" si="384"/>
        <v>1.1363636363636365</v>
      </c>
      <c r="BK187" s="571"/>
      <c r="BL187" s="572"/>
      <c r="BM187" s="572"/>
      <c r="BN187" s="572"/>
      <c r="BO187" s="572"/>
      <c r="BP187" s="572"/>
      <c r="BQ187" s="572"/>
      <c r="BR187" s="572"/>
      <c r="BS187" s="573"/>
    </row>
    <row r="188" spans="1:71" s="158" customFormat="1" ht="62.25" customHeight="1" thickBot="1" x14ac:dyDescent="0.35">
      <c r="A188" s="152"/>
      <c r="B188" s="535"/>
      <c r="C188" s="511"/>
      <c r="D188" s="601"/>
      <c r="E188" s="520"/>
      <c r="F188" s="523"/>
      <c r="G188" s="526"/>
      <c r="H188" s="529"/>
      <c r="I188" s="532"/>
      <c r="J188" s="560"/>
      <c r="K188" s="563"/>
      <c r="L188" s="410" t="s">
        <v>3556</v>
      </c>
      <c r="M188" s="410" t="s">
        <v>3747</v>
      </c>
      <c r="N188" s="273">
        <v>44378</v>
      </c>
      <c r="O188" s="273">
        <v>44560</v>
      </c>
      <c r="P188" s="273"/>
      <c r="Q188" s="273"/>
      <c r="R188" s="550"/>
      <c r="S188" s="566"/>
      <c r="T188" s="156">
        <f t="shared" si="453"/>
        <v>14.904272025000003</v>
      </c>
      <c r="U188" s="156">
        <f t="shared" si="453"/>
        <v>11.495181115909093</v>
      </c>
      <c r="V188" s="156">
        <f t="shared" si="453"/>
        <v>0</v>
      </c>
      <c r="W188" s="156">
        <f t="shared" si="454"/>
        <v>0</v>
      </c>
      <c r="X188" s="156">
        <f t="shared" si="454"/>
        <v>0</v>
      </c>
      <c r="Y188" s="156">
        <f t="shared" si="454"/>
        <v>0</v>
      </c>
      <c r="Z188" s="156">
        <f t="shared" si="454"/>
        <v>3.4090909090909092</v>
      </c>
      <c r="AA188" s="550"/>
      <c r="AB188" s="569"/>
      <c r="AC188" s="337">
        <f t="shared" si="460"/>
        <v>0</v>
      </c>
      <c r="AD188" s="281"/>
      <c r="AE188" s="330"/>
      <c r="AF188" s="330"/>
      <c r="AG188" s="330"/>
      <c r="AH188" s="330"/>
      <c r="AI188" s="330"/>
      <c r="AJ188" s="550"/>
      <c r="AK188" s="553"/>
      <c r="AL188" s="301">
        <f t="shared" si="461"/>
        <v>4.9680906750000009</v>
      </c>
      <c r="AM188" s="383">
        <v>3.8317270386363642</v>
      </c>
      <c r="AN188" s="363">
        <f t="shared" si="479"/>
        <v>0</v>
      </c>
      <c r="AO188" s="363">
        <f t="shared" si="480"/>
        <v>0</v>
      </c>
      <c r="AP188" s="363">
        <f t="shared" si="481"/>
        <v>0</v>
      </c>
      <c r="AQ188" s="363">
        <f t="shared" si="482"/>
        <v>0</v>
      </c>
      <c r="AR188" s="383">
        <v>1.1363636363636365</v>
      </c>
      <c r="AS188" s="551"/>
      <c r="AT188" s="556"/>
      <c r="AU188" s="302">
        <f t="shared" si="462"/>
        <v>4.9680906750000009</v>
      </c>
      <c r="AV188" s="321">
        <f t="shared" si="419"/>
        <v>3.8317270386363642</v>
      </c>
      <c r="AW188" s="321">
        <f t="shared" si="402"/>
        <v>0</v>
      </c>
      <c r="AX188" s="321">
        <f t="shared" si="403"/>
        <v>0</v>
      </c>
      <c r="AY188" s="321">
        <f t="shared" si="404"/>
        <v>0</v>
      </c>
      <c r="AZ188" s="321">
        <f t="shared" si="420"/>
        <v>0</v>
      </c>
      <c r="BA188" s="321">
        <f t="shared" si="405"/>
        <v>1.1363636363636365</v>
      </c>
      <c r="BB188" s="551"/>
      <c r="BC188" s="558"/>
      <c r="BD188" s="301">
        <f t="shared" si="463"/>
        <v>4.9680906750000009</v>
      </c>
      <c r="BE188" s="321">
        <f t="shared" si="379"/>
        <v>3.8317270386363642</v>
      </c>
      <c r="BF188" s="321">
        <f t="shared" si="380"/>
        <v>0</v>
      </c>
      <c r="BG188" s="321">
        <f t="shared" si="381"/>
        <v>0</v>
      </c>
      <c r="BH188" s="321">
        <f t="shared" si="382"/>
        <v>0</v>
      </c>
      <c r="BI188" s="321">
        <f t="shared" si="383"/>
        <v>0</v>
      </c>
      <c r="BJ188" s="321">
        <f t="shared" si="384"/>
        <v>1.1363636363636365</v>
      </c>
      <c r="BK188" s="590"/>
      <c r="BL188" s="543"/>
      <c r="BM188" s="543"/>
      <c r="BN188" s="543"/>
      <c r="BO188" s="543"/>
      <c r="BP188" s="543"/>
      <c r="BQ188" s="543"/>
      <c r="BR188" s="543"/>
      <c r="BS188" s="544"/>
    </row>
    <row r="189" spans="1:71" s="158" customFormat="1" ht="53.25" customHeight="1" thickTop="1" x14ac:dyDescent="0.3">
      <c r="A189" s="152"/>
      <c r="B189" s="535"/>
      <c r="C189" s="511"/>
      <c r="D189" s="595">
        <v>219</v>
      </c>
      <c r="E189" s="519" t="str">
        <f>+Metas!K248</f>
        <v>Municipios con promoción y animación de la lectura desarrollados con personas mayores apoyados por año</v>
      </c>
      <c r="F189" s="522">
        <v>20</v>
      </c>
      <c r="G189" s="525">
        <f>SUM(H189:K189)</f>
        <v>20</v>
      </c>
      <c r="H189" s="528"/>
      <c r="I189" s="531">
        <v>5</v>
      </c>
      <c r="J189" s="559">
        <v>5</v>
      </c>
      <c r="K189" s="562">
        <v>10</v>
      </c>
      <c r="L189" s="409" t="s">
        <v>3555</v>
      </c>
      <c r="M189" s="409" t="s">
        <v>3740</v>
      </c>
      <c r="N189" s="272">
        <v>44378</v>
      </c>
      <c r="O189" s="272">
        <v>44560</v>
      </c>
      <c r="P189" s="272"/>
      <c r="Q189" s="272"/>
      <c r="R189" s="549">
        <f t="shared" si="475"/>
        <v>219</v>
      </c>
      <c r="S189" s="565">
        <f t="shared" ref="S189" si="487">+F189</f>
        <v>20</v>
      </c>
      <c r="T189" s="156">
        <f t="shared" si="453"/>
        <v>14.904272025000003</v>
      </c>
      <c r="U189" s="156">
        <f t="shared" si="453"/>
        <v>11.495181115909093</v>
      </c>
      <c r="V189" s="156">
        <f t="shared" si="453"/>
        <v>0</v>
      </c>
      <c r="W189" s="156">
        <f t="shared" si="454"/>
        <v>0</v>
      </c>
      <c r="X189" s="156">
        <f t="shared" si="454"/>
        <v>0</v>
      </c>
      <c r="Y189" s="156">
        <f t="shared" si="454"/>
        <v>0</v>
      </c>
      <c r="Z189" s="156">
        <f t="shared" si="454"/>
        <v>3.4090909090909092</v>
      </c>
      <c r="AA189" s="549">
        <f t="shared" si="477"/>
        <v>219</v>
      </c>
      <c r="AB189" s="568">
        <f>+H189</f>
        <v>0</v>
      </c>
      <c r="AC189" s="336">
        <f t="shared" si="460"/>
        <v>0</v>
      </c>
      <c r="AD189" s="280"/>
      <c r="AE189" s="329"/>
      <c r="AF189" s="329"/>
      <c r="AG189" s="329"/>
      <c r="AH189" s="329"/>
      <c r="AI189" s="329"/>
      <c r="AJ189" s="549">
        <f t="shared" si="478"/>
        <v>219</v>
      </c>
      <c r="AK189" s="552">
        <f>+I189</f>
        <v>5</v>
      </c>
      <c r="AL189" s="300">
        <f t="shared" si="461"/>
        <v>4.9680906750000009</v>
      </c>
      <c r="AM189" s="384">
        <v>3.8317270386363642</v>
      </c>
      <c r="AN189" s="364">
        <f t="shared" si="479"/>
        <v>0</v>
      </c>
      <c r="AO189" s="364">
        <f t="shared" si="480"/>
        <v>0</v>
      </c>
      <c r="AP189" s="364">
        <f t="shared" si="481"/>
        <v>0</v>
      </c>
      <c r="AQ189" s="364">
        <f t="shared" si="482"/>
        <v>0</v>
      </c>
      <c r="AR189" s="384">
        <v>1.1363636363636365</v>
      </c>
      <c r="AS189" s="550">
        <f t="shared" si="483"/>
        <v>219</v>
      </c>
      <c r="AT189" s="555">
        <f>+J189</f>
        <v>5</v>
      </c>
      <c r="AU189" s="357">
        <f t="shared" si="462"/>
        <v>4.9680906750000009</v>
      </c>
      <c r="AV189" s="353">
        <f t="shared" si="419"/>
        <v>3.8317270386363642</v>
      </c>
      <c r="AW189" s="353">
        <f t="shared" si="402"/>
        <v>0</v>
      </c>
      <c r="AX189" s="353">
        <f t="shared" si="403"/>
        <v>0</v>
      </c>
      <c r="AY189" s="353">
        <f t="shared" si="404"/>
        <v>0</v>
      </c>
      <c r="AZ189" s="353">
        <f t="shared" si="420"/>
        <v>0</v>
      </c>
      <c r="BA189" s="353">
        <f t="shared" si="405"/>
        <v>1.1363636363636365</v>
      </c>
      <c r="BB189" s="550">
        <f t="shared" si="484"/>
        <v>219</v>
      </c>
      <c r="BC189" s="557">
        <f>+K189</f>
        <v>10</v>
      </c>
      <c r="BD189" s="300">
        <f t="shared" si="463"/>
        <v>4.9680906750000009</v>
      </c>
      <c r="BE189" s="352">
        <f t="shared" si="379"/>
        <v>3.8317270386363642</v>
      </c>
      <c r="BF189" s="352">
        <f t="shared" si="380"/>
        <v>0</v>
      </c>
      <c r="BG189" s="352">
        <f t="shared" si="381"/>
        <v>0</v>
      </c>
      <c r="BH189" s="352">
        <f t="shared" si="382"/>
        <v>0</v>
      </c>
      <c r="BI189" s="352">
        <f t="shared" si="383"/>
        <v>0</v>
      </c>
      <c r="BJ189" s="352">
        <f t="shared" si="384"/>
        <v>1.1363636363636365</v>
      </c>
      <c r="BK189" s="571"/>
      <c r="BL189" s="572"/>
      <c r="BM189" s="572"/>
      <c r="BN189" s="572"/>
      <c r="BO189" s="572"/>
      <c r="BP189" s="572"/>
      <c r="BQ189" s="572"/>
      <c r="BR189" s="572"/>
      <c r="BS189" s="573"/>
    </row>
    <row r="190" spans="1:71" s="158" customFormat="1" ht="66.75" customHeight="1" thickBot="1" x14ac:dyDescent="0.35">
      <c r="A190" s="152"/>
      <c r="B190" s="535"/>
      <c r="C190" s="511"/>
      <c r="D190" s="596"/>
      <c r="E190" s="520"/>
      <c r="F190" s="523"/>
      <c r="G190" s="526"/>
      <c r="H190" s="529"/>
      <c r="I190" s="532"/>
      <c r="J190" s="560"/>
      <c r="K190" s="563"/>
      <c r="L190" s="410" t="s">
        <v>3554</v>
      </c>
      <c r="M190" s="410" t="s">
        <v>3748</v>
      </c>
      <c r="N190" s="273">
        <v>44378</v>
      </c>
      <c r="O190" s="273">
        <v>44560</v>
      </c>
      <c r="P190" s="273"/>
      <c r="Q190" s="273"/>
      <c r="R190" s="550"/>
      <c r="S190" s="566"/>
      <c r="T190" s="156">
        <f t="shared" si="453"/>
        <v>14.904272025000003</v>
      </c>
      <c r="U190" s="156">
        <f t="shared" si="453"/>
        <v>11.495181115909093</v>
      </c>
      <c r="V190" s="156">
        <f t="shared" si="453"/>
        <v>0</v>
      </c>
      <c r="W190" s="156">
        <f t="shared" si="454"/>
        <v>0</v>
      </c>
      <c r="X190" s="156">
        <f t="shared" si="454"/>
        <v>0</v>
      </c>
      <c r="Y190" s="156">
        <f t="shared" si="454"/>
        <v>0</v>
      </c>
      <c r="Z190" s="156">
        <f t="shared" si="454"/>
        <v>3.4090909090909092</v>
      </c>
      <c r="AA190" s="550"/>
      <c r="AB190" s="569"/>
      <c r="AC190" s="337">
        <f t="shared" si="460"/>
        <v>0</v>
      </c>
      <c r="AD190" s="281"/>
      <c r="AE190" s="330"/>
      <c r="AF190" s="330"/>
      <c r="AG190" s="330"/>
      <c r="AH190" s="330"/>
      <c r="AI190" s="330"/>
      <c r="AJ190" s="550"/>
      <c r="AK190" s="553"/>
      <c r="AL190" s="301">
        <f t="shared" si="461"/>
        <v>4.9680906750000009</v>
      </c>
      <c r="AM190" s="383">
        <v>3.8317270386363642</v>
      </c>
      <c r="AN190" s="363">
        <f t="shared" ref="AN190:AN203" si="488">AE190</f>
        <v>0</v>
      </c>
      <c r="AO190" s="363">
        <f t="shared" ref="AO190:AO203" si="489">AF190</f>
        <v>0</v>
      </c>
      <c r="AP190" s="363">
        <f t="shared" ref="AP190:AP203" si="490">AG190</f>
        <v>0</v>
      </c>
      <c r="AQ190" s="363">
        <f t="shared" ref="AQ190:AQ203" si="491">AH190</f>
        <v>0</v>
      </c>
      <c r="AR190" s="383">
        <v>1.1363636363636365</v>
      </c>
      <c r="AS190" s="551"/>
      <c r="AT190" s="556"/>
      <c r="AU190" s="302">
        <f t="shared" si="462"/>
        <v>4.9680906750000009</v>
      </c>
      <c r="AV190" s="321">
        <f t="shared" si="419"/>
        <v>3.8317270386363642</v>
      </c>
      <c r="AW190" s="321">
        <f t="shared" si="402"/>
        <v>0</v>
      </c>
      <c r="AX190" s="321">
        <f t="shared" si="403"/>
        <v>0</v>
      </c>
      <c r="AY190" s="321">
        <f t="shared" si="404"/>
        <v>0</v>
      </c>
      <c r="AZ190" s="321">
        <f t="shared" si="420"/>
        <v>0</v>
      </c>
      <c r="BA190" s="321">
        <f t="shared" si="405"/>
        <v>1.1363636363636365</v>
      </c>
      <c r="BB190" s="551"/>
      <c r="BC190" s="557"/>
      <c r="BD190" s="301">
        <f t="shared" si="463"/>
        <v>4.9680906750000009</v>
      </c>
      <c r="BE190" s="321">
        <f t="shared" si="379"/>
        <v>3.8317270386363642</v>
      </c>
      <c r="BF190" s="321">
        <f t="shared" si="380"/>
        <v>0</v>
      </c>
      <c r="BG190" s="321">
        <f t="shared" si="381"/>
        <v>0</v>
      </c>
      <c r="BH190" s="321">
        <f t="shared" si="382"/>
        <v>0</v>
      </c>
      <c r="BI190" s="321">
        <f t="shared" si="383"/>
        <v>0</v>
      </c>
      <c r="BJ190" s="321">
        <f t="shared" si="384"/>
        <v>1.1363636363636365</v>
      </c>
      <c r="BK190" s="590"/>
      <c r="BL190" s="543"/>
      <c r="BM190" s="543"/>
      <c r="BN190" s="543"/>
      <c r="BO190" s="543"/>
      <c r="BP190" s="543"/>
      <c r="BQ190" s="543"/>
      <c r="BR190" s="543"/>
      <c r="BS190" s="544"/>
    </row>
    <row r="191" spans="1:71" s="158" customFormat="1" ht="52.5" customHeight="1" thickTop="1" x14ac:dyDescent="0.3">
      <c r="A191" s="152"/>
      <c r="B191" s="535"/>
      <c r="C191" s="511"/>
      <c r="D191" s="600">
        <v>220</v>
      </c>
      <c r="E191" s="519" t="str">
        <f>+Metas!K249</f>
        <v>Municipios con Bibliotecas publicas estacionarias para la promoción de lectura,  instaladas en espacios abiertos y dotadas con bibliografia y equipos tecnologicos actualizados (10 Por año)</v>
      </c>
      <c r="F191" s="522">
        <v>10</v>
      </c>
      <c r="G191" s="525">
        <f>SUM(H191:K191)</f>
        <v>10</v>
      </c>
      <c r="H191" s="528"/>
      <c r="I191" s="531"/>
      <c r="J191" s="559">
        <v>3</v>
      </c>
      <c r="K191" s="562">
        <v>7</v>
      </c>
      <c r="L191" s="409" t="s">
        <v>3550</v>
      </c>
      <c r="M191" s="409" t="s">
        <v>3749</v>
      </c>
      <c r="N191" s="272">
        <v>44378</v>
      </c>
      <c r="O191" s="272">
        <v>44560</v>
      </c>
      <c r="P191" s="272"/>
      <c r="Q191" s="272"/>
      <c r="R191" s="549">
        <f t="shared" si="475"/>
        <v>220</v>
      </c>
      <c r="S191" s="565">
        <f t="shared" ref="S191" si="492">+F191</f>
        <v>10</v>
      </c>
      <c r="T191" s="156">
        <f t="shared" si="453"/>
        <v>14.904272025000003</v>
      </c>
      <c r="U191" s="156">
        <f t="shared" si="453"/>
        <v>11.495181115909093</v>
      </c>
      <c r="V191" s="156">
        <f t="shared" si="453"/>
        <v>0</v>
      </c>
      <c r="W191" s="156">
        <f t="shared" si="454"/>
        <v>0</v>
      </c>
      <c r="X191" s="156">
        <f t="shared" si="454"/>
        <v>0</v>
      </c>
      <c r="Y191" s="156">
        <f t="shared" si="454"/>
        <v>0</v>
      </c>
      <c r="Z191" s="156">
        <f t="shared" si="454"/>
        <v>3.4090909090909092</v>
      </c>
      <c r="AA191" s="549">
        <f t="shared" si="477"/>
        <v>220</v>
      </c>
      <c r="AB191" s="568">
        <f>+H191</f>
        <v>0</v>
      </c>
      <c r="AC191" s="336">
        <f t="shared" si="460"/>
        <v>0</v>
      </c>
      <c r="AD191" s="280"/>
      <c r="AE191" s="329"/>
      <c r="AF191" s="329"/>
      <c r="AG191" s="329"/>
      <c r="AH191" s="329"/>
      <c r="AI191" s="329"/>
      <c r="AJ191" s="549">
        <f t="shared" si="478"/>
        <v>220</v>
      </c>
      <c r="AK191" s="552">
        <f>+I191</f>
        <v>0</v>
      </c>
      <c r="AL191" s="300">
        <f t="shared" si="461"/>
        <v>4.9680906750000009</v>
      </c>
      <c r="AM191" s="384">
        <v>3.8317270386363642</v>
      </c>
      <c r="AN191" s="364">
        <f t="shared" si="488"/>
        <v>0</v>
      </c>
      <c r="AO191" s="364">
        <f t="shared" si="489"/>
        <v>0</v>
      </c>
      <c r="AP191" s="364">
        <f t="shared" si="490"/>
        <v>0</v>
      </c>
      <c r="AQ191" s="364">
        <f t="shared" si="491"/>
        <v>0</v>
      </c>
      <c r="AR191" s="384">
        <v>1.1363636363636365</v>
      </c>
      <c r="AS191" s="550">
        <f t="shared" si="483"/>
        <v>220</v>
      </c>
      <c r="AT191" s="555">
        <f>+J191</f>
        <v>3</v>
      </c>
      <c r="AU191" s="357">
        <f t="shared" si="462"/>
        <v>4.9680906750000009</v>
      </c>
      <c r="AV191" s="353">
        <f t="shared" si="419"/>
        <v>3.8317270386363642</v>
      </c>
      <c r="AW191" s="353">
        <f t="shared" si="402"/>
        <v>0</v>
      </c>
      <c r="AX191" s="353">
        <f t="shared" si="403"/>
        <v>0</v>
      </c>
      <c r="AY191" s="353">
        <f t="shared" si="404"/>
        <v>0</v>
      </c>
      <c r="AZ191" s="353">
        <f t="shared" si="420"/>
        <v>0</v>
      </c>
      <c r="BA191" s="353">
        <f t="shared" si="405"/>
        <v>1.1363636363636365</v>
      </c>
      <c r="BB191" s="550">
        <f t="shared" si="484"/>
        <v>220</v>
      </c>
      <c r="BC191" s="588">
        <f>+K191</f>
        <v>7</v>
      </c>
      <c r="BD191" s="300">
        <f t="shared" si="463"/>
        <v>4.9680906750000009</v>
      </c>
      <c r="BE191" s="352">
        <f t="shared" si="379"/>
        <v>3.8317270386363642</v>
      </c>
      <c r="BF191" s="352">
        <f t="shared" si="380"/>
        <v>0</v>
      </c>
      <c r="BG191" s="352">
        <f t="shared" si="381"/>
        <v>0</v>
      </c>
      <c r="BH191" s="352">
        <f t="shared" si="382"/>
        <v>0</v>
      </c>
      <c r="BI191" s="352">
        <f t="shared" si="383"/>
        <v>0</v>
      </c>
      <c r="BJ191" s="352">
        <f t="shared" si="384"/>
        <v>1.1363636363636365</v>
      </c>
      <c r="BK191" s="571"/>
      <c r="BL191" s="572"/>
      <c r="BM191" s="572"/>
      <c r="BN191" s="572"/>
      <c r="BO191" s="572"/>
      <c r="BP191" s="572"/>
      <c r="BQ191" s="572"/>
      <c r="BR191" s="572"/>
      <c r="BS191" s="573"/>
    </row>
    <row r="192" spans="1:71" s="158" customFormat="1" ht="52.5" customHeight="1" x14ac:dyDescent="0.3">
      <c r="A192" s="152"/>
      <c r="B192" s="535"/>
      <c r="C192" s="511"/>
      <c r="D192" s="601"/>
      <c r="E192" s="520"/>
      <c r="F192" s="523"/>
      <c r="G192" s="526"/>
      <c r="H192" s="529"/>
      <c r="I192" s="532"/>
      <c r="J192" s="560"/>
      <c r="K192" s="563"/>
      <c r="L192" s="410" t="s">
        <v>3553</v>
      </c>
      <c r="M192" s="410" t="s">
        <v>3750</v>
      </c>
      <c r="N192" s="150">
        <v>44378</v>
      </c>
      <c r="O192" s="150">
        <v>44560</v>
      </c>
      <c r="P192" s="150"/>
      <c r="Q192" s="150"/>
      <c r="R192" s="550"/>
      <c r="S192" s="566"/>
      <c r="T192" s="156">
        <f t="shared" si="453"/>
        <v>14.904272025000003</v>
      </c>
      <c r="U192" s="156">
        <f t="shared" si="453"/>
        <v>11.495181115909093</v>
      </c>
      <c r="V192" s="156">
        <f t="shared" si="453"/>
        <v>0</v>
      </c>
      <c r="W192" s="156">
        <f t="shared" si="454"/>
        <v>0</v>
      </c>
      <c r="X192" s="156">
        <f t="shared" si="454"/>
        <v>0</v>
      </c>
      <c r="Y192" s="156">
        <f t="shared" si="454"/>
        <v>0</v>
      </c>
      <c r="Z192" s="156">
        <f t="shared" si="454"/>
        <v>3.4090909090909092</v>
      </c>
      <c r="AA192" s="550"/>
      <c r="AB192" s="569"/>
      <c r="AC192" s="337">
        <f t="shared" si="460"/>
        <v>0</v>
      </c>
      <c r="AD192" s="281"/>
      <c r="AE192" s="330"/>
      <c r="AF192" s="330"/>
      <c r="AG192" s="330"/>
      <c r="AH192" s="330"/>
      <c r="AI192" s="330"/>
      <c r="AJ192" s="550"/>
      <c r="AK192" s="553"/>
      <c r="AL192" s="301">
        <f t="shared" si="461"/>
        <v>4.9680906750000009</v>
      </c>
      <c r="AM192" s="309">
        <v>3.8317270386363642</v>
      </c>
      <c r="AN192" s="305">
        <f t="shared" si="488"/>
        <v>0</v>
      </c>
      <c r="AO192" s="305">
        <f t="shared" si="489"/>
        <v>0</v>
      </c>
      <c r="AP192" s="305">
        <f t="shared" si="490"/>
        <v>0</v>
      </c>
      <c r="AQ192" s="305">
        <f t="shared" si="491"/>
        <v>0</v>
      </c>
      <c r="AR192" s="309">
        <v>1.1363636363636365</v>
      </c>
      <c r="AS192" s="550"/>
      <c r="AT192" s="555"/>
      <c r="AU192" s="313">
        <f t="shared" si="462"/>
        <v>4.9680906750000009</v>
      </c>
      <c r="AV192" s="314">
        <f t="shared" si="419"/>
        <v>3.8317270386363642</v>
      </c>
      <c r="AW192" s="314">
        <f t="shared" si="402"/>
        <v>0</v>
      </c>
      <c r="AX192" s="314">
        <f t="shared" si="403"/>
        <v>0</v>
      </c>
      <c r="AY192" s="314">
        <f t="shared" si="404"/>
        <v>0</v>
      </c>
      <c r="AZ192" s="314">
        <f t="shared" si="420"/>
        <v>0</v>
      </c>
      <c r="BA192" s="314">
        <f t="shared" si="405"/>
        <v>1.1363636363636365</v>
      </c>
      <c r="BB192" s="550"/>
      <c r="BC192" s="557"/>
      <c r="BD192" s="301">
        <f t="shared" si="463"/>
        <v>4.9680906750000009</v>
      </c>
      <c r="BE192" s="314">
        <f t="shared" si="379"/>
        <v>3.8317270386363642</v>
      </c>
      <c r="BF192" s="314">
        <f t="shared" si="380"/>
        <v>0</v>
      </c>
      <c r="BG192" s="314">
        <f t="shared" si="381"/>
        <v>0</v>
      </c>
      <c r="BH192" s="314">
        <f t="shared" si="382"/>
        <v>0</v>
      </c>
      <c r="BI192" s="314">
        <f t="shared" si="383"/>
        <v>0</v>
      </c>
      <c r="BJ192" s="314">
        <f t="shared" si="384"/>
        <v>1.1363636363636365</v>
      </c>
      <c r="BK192" s="543"/>
      <c r="BL192" s="543"/>
      <c r="BM192" s="543"/>
      <c r="BN192" s="543"/>
      <c r="BO192" s="543"/>
      <c r="BP192" s="543"/>
      <c r="BQ192" s="543"/>
      <c r="BR192" s="543"/>
      <c r="BS192" s="544"/>
    </row>
    <row r="193" spans="1:71" s="158" customFormat="1" ht="34.5" customHeight="1" x14ac:dyDescent="0.3">
      <c r="A193" s="152"/>
      <c r="B193" s="535"/>
      <c r="C193" s="511"/>
      <c r="D193" s="601"/>
      <c r="E193" s="520"/>
      <c r="F193" s="523"/>
      <c r="G193" s="526"/>
      <c r="H193" s="529"/>
      <c r="I193" s="532"/>
      <c r="J193" s="560"/>
      <c r="K193" s="563"/>
      <c r="L193" s="410" t="s">
        <v>3552</v>
      </c>
      <c r="M193" s="410" t="s">
        <v>3751</v>
      </c>
      <c r="N193" s="150">
        <v>44378</v>
      </c>
      <c r="O193" s="150">
        <v>44560</v>
      </c>
      <c r="P193" s="150"/>
      <c r="Q193" s="150"/>
      <c r="R193" s="550"/>
      <c r="S193" s="566"/>
      <c r="T193" s="156">
        <f t="shared" si="453"/>
        <v>14.904272025000003</v>
      </c>
      <c r="U193" s="156">
        <f t="shared" si="453"/>
        <v>11.495181115909093</v>
      </c>
      <c r="V193" s="156">
        <f t="shared" si="453"/>
        <v>0</v>
      </c>
      <c r="W193" s="156">
        <f t="shared" si="454"/>
        <v>0</v>
      </c>
      <c r="X193" s="156">
        <f t="shared" si="454"/>
        <v>0</v>
      </c>
      <c r="Y193" s="156">
        <f t="shared" si="454"/>
        <v>0</v>
      </c>
      <c r="Z193" s="156">
        <f t="shared" si="454"/>
        <v>3.4090909090909092</v>
      </c>
      <c r="AA193" s="550"/>
      <c r="AB193" s="569"/>
      <c r="AC193" s="337">
        <f t="shared" si="460"/>
        <v>0</v>
      </c>
      <c r="AD193" s="281"/>
      <c r="AE193" s="330"/>
      <c r="AF193" s="330"/>
      <c r="AG193" s="330"/>
      <c r="AH193" s="330"/>
      <c r="AI193" s="330"/>
      <c r="AJ193" s="550"/>
      <c r="AK193" s="553"/>
      <c r="AL193" s="301">
        <f t="shared" si="461"/>
        <v>4.9680906750000009</v>
      </c>
      <c r="AM193" s="309">
        <v>3.8317270386363642</v>
      </c>
      <c r="AN193" s="305">
        <f t="shared" si="488"/>
        <v>0</v>
      </c>
      <c r="AO193" s="305">
        <f t="shared" si="489"/>
        <v>0</v>
      </c>
      <c r="AP193" s="305">
        <f t="shared" si="490"/>
        <v>0</v>
      </c>
      <c r="AQ193" s="305">
        <f t="shared" si="491"/>
        <v>0</v>
      </c>
      <c r="AR193" s="309">
        <v>1.1363636363636365</v>
      </c>
      <c r="AS193" s="550"/>
      <c r="AT193" s="555"/>
      <c r="AU193" s="313">
        <f t="shared" si="462"/>
        <v>4.9680906750000009</v>
      </c>
      <c r="AV193" s="314">
        <f t="shared" si="419"/>
        <v>3.8317270386363642</v>
      </c>
      <c r="AW193" s="314">
        <f t="shared" si="402"/>
        <v>0</v>
      </c>
      <c r="AX193" s="314">
        <f t="shared" si="403"/>
        <v>0</v>
      </c>
      <c r="AY193" s="314">
        <f t="shared" si="404"/>
        <v>0</v>
      </c>
      <c r="AZ193" s="314">
        <f t="shared" si="420"/>
        <v>0</v>
      </c>
      <c r="BA193" s="314">
        <f t="shared" si="405"/>
        <v>1.1363636363636365</v>
      </c>
      <c r="BB193" s="550"/>
      <c r="BC193" s="557"/>
      <c r="BD193" s="301">
        <f t="shared" si="463"/>
        <v>4.9680906750000009</v>
      </c>
      <c r="BE193" s="314">
        <f t="shared" si="379"/>
        <v>3.8317270386363642</v>
      </c>
      <c r="BF193" s="314">
        <f t="shared" si="380"/>
        <v>0</v>
      </c>
      <c r="BG193" s="314">
        <f t="shared" si="381"/>
        <v>0</v>
      </c>
      <c r="BH193" s="314">
        <f t="shared" si="382"/>
        <v>0</v>
      </c>
      <c r="BI193" s="314">
        <f t="shared" si="383"/>
        <v>0</v>
      </c>
      <c r="BJ193" s="314">
        <f t="shared" si="384"/>
        <v>1.1363636363636365</v>
      </c>
      <c r="BK193" s="543"/>
      <c r="BL193" s="543"/>
      <c r="BM193" s="543"/>
      <c r="BN193" s="543"/>
      <c r="BO193" s="543"/>
      <c r="BP193" s="543"/>
      <c r="BQ193" s="543"/>
      <c r="BR193" s="543"/>
      <c r="BS193" s="544"/>
    </row>
    <row r="194" spans="1:71" s="158" customFormat="1" ht="44.25" customHeight="1" thickBot="1" x14ac:dyDescent="0.35">
      <c r="A194" s="152"/>
      <c r="B194" s="535"/>
      <c r="C194" s="512"/>
      <c r="D194" s="602"/>
      <c r="E194" s="521"/>
      <c r="F194" s="524"/>
      <c r="G194" s="527"/>
      <c r="H194" s="530"/>
      <c r="I194" s="533"/>
      <c r="J194" s="561"/>
      <c r="K194" s="564"/>
      <c r="L194" s="411" t="s">
        <v>3551</v>
      </c>
      <c r="M194" s="411" t="s">
        <v>3752</v>
      </c>
      <c r="N194" s="273">
        <v>44378</v>
      </c>
      <c r="O194" s="273">
        <v>44560</v>
      </c>
      <c r="P194" s="273"/>
      <c r="Q194" s="273"/>
      <c r="R194" s="551"/>
      <c r="S194" s="567"/>
      <c r="T194" s="156">
        <f t="shared" si="453"/>
        <v>14.904272025000003</v>
      </c>
      <c r="U194" s="156">
        <f t="shared" si="453"/>
        <v>11.495181115909093</v>
      </c>
      <c r="V194" s="156">
        <f t="shared" si="453"/>
        <v>0</v>
      </c>
      <c r="W194" s="156">
        <f t="shared" si="454"/>
        <v>0</v>
      </c>
      <c r="X194" s="156">
        <f t="shared" si="454"/>
        <v>0</v>
      </c>
      <c r="Y194" s="156">
        <f t="shared" si="454"/>
        <v>0</v>
      </c>
      <c r="Z194" s="156">
        <f t="shared" si="454"/>
        <v>3.4090909090909092</v>
      </c>
      <c r="AA194" s="551"/>
      <c r="AB194" s="570"/>
      <c r="AC194" s="338">
        <f t="shared" si="460"/>
        <v>0</v>
      </c>
      <c r="AD194" s="282"/>
      <c r="AE194" s="331"/>
      <c r="AF194" s="331"/>
      <c r="AG194" s="331"/>
      <c r="AH194" s="331"/>
      <c r="AI194" s="331"/>
      <c r="AJ194" s="551"/>
      <c r="AK194" s="554"/>
      <c r="AL194" s="302">
        <f t="shared" si="461"/>
        <v>4.9680906750000009</v>
      </c>
      <c r="AM194" s="383">
        <v>3.8317270386363642</v>
      </c>
      <c r="AN194" s="363">
        <f t="shared" si="488"/>
        <v>0</v>
      </c>
      <c r="AO194" s="363">
        <f t="shared" si="489"/>
        <v>0</v>
      </c>
      <c r="AP194" s="363">
        <f t="shared" si="490"/>
        <v>0</v>
      </c>
      <c r="AQ194" s="363">
        <f t="shared" si="491"/>
        <v>0</v>
      </c>
      <c r="AR194" s="383">
        <v>1.1363636363636365</v>
      </c>
      <c r="AS194" s="551"/>
      <c r="AT194" s="556"/>
      <c r="AU194" s="302">
        <f t="shared" si="462"/>
        <v>4.9680906750000009</v>
      </c>
      <c r="AV194" s="321">
        <f t="shared" si="419"/>
        <v>3.8317270386363642</v>
      </c>
      <c r="AW194" s="321">
        <f t="shared" si="402"/>
        <v>0</v>
      </c>
      <c r="AX194" s="321">
        <f t="shared" si="403"/>
        <v>0</v>
      </c>
      <c r="AY194" s="321">
        <f t="shared" si="404"/>
        <v>0</v>
      </c>
      <c r="AZ194" s="321">
        <f t="shared" si="420"/>
        <v>0</v>
      </c>
      <c r="BA194" s="321">
        <f t="shared" si="405"/>
        <v>1.1363636363636365</v>
      </c>
      <c r="BB194" s="551"/>
      <c r="BC194" s="558"/>
      <c r="BD194" s="302">
        <f t="shared" si="463"/>
        <v>4.9680906750000009</v>
      </c>
      <c r="BE194" s="353">
        <f t="shared" si="379"/>
        <v>3.8317270386363642</v>
      </c>
      <c r="BF194" s="353">
        <f t="shared" si="380"/>
        <v>0</v>
      </c>
      <c r="BG194" s="353">
        <f t="shared" si="381"/>
        <v>0</v>
      </c>
      <c r="BH194" s="353">
        <f t="shared" si="382"/>
        <v>0</v>
      </c>
      <c r="BI194" s="353">
        <f t="shared" si="383"/>
        <v>0</v>
      </c>
      <c r="BJ194" s="353">
        <f t="shared" si="384"/>
        <v>1.1363636363636365</v>
      </c>
      <c r="BK194" s="574"/>
      <c r="BL194" s="547"/>
      <c r="BM194" s="547"/>
      <c r="BN194" s="547"/>
      <c r="BO194" s="547"/>
      <c r="BP194" s="547"/>
      <c r="BQ194" s="547"/>
      <c r="BR194" s="547"/>
      <c r="BS194" s="548"/>
    </row>
    <row r="195" spans="1:71" s="158" customFormat="1" ht="60.75" customHeight="1" thickTop="1" x14ac:dyDescent="0.3">
      <c r="A195" s="152"/>
      <c r="B195" s="535"/>
      <c r="C195" s="510" t="s">
        <v>421</v>
      </c>
      <c r="D195" s="516">
        <v>221</v>
      </c>
      <c r="E195" s="519" t="str">
        <f>+Metas!K250</f>
        <v>Proyectos apoyados en acciones de acceso y participacion a la cultura a niños y niñas de cero a 5iempre, (5 Por año)</v>
      </c>
      <c r="F195" s="522">
        <v>5</v>
      </c>
      <c r="G195" s="525">
        <f>SUM(H195:K195)</f>
        <v>5</v>
      </c>
      <c r="H195" s="528"/>
      <c r="I195" s="531">
        <v>1</v>
      </c>
      <c r="J195" s="559">
        <v>1</v>
      </c>
      <c r="K195" s="562">
        <v>3</v>
      </c>
      <c r="L195" s="434" t="s">
        <v>3548</v>
      </c>
      <c r="M195" s="409" t="s">
        <v>3753</v>
      </c>
      <c r="N195" s="272">
        <v>44378</v>
      </c>
      <c r="O195" s="272">
        <v>44560</v>
      </c>
      <c r="P195" s="272"/>
      <c r="Q195" s="272"/>
      <c r="R195" s="549">
        <f t="shared" si="475"/>
        <v>221</v>
      </c>
      <c r="S195" s="565">
        <f t="shared" ref="S195" si="493">+F195</f>
        <v>5</v>
      </c>
      <c r="T195" s="156">
        <f t="shared" si="453"/>
        <v>54.096987349999999</v>
      </c>
      <c r="U195" s="156">
        <f t="shared" si="453"/>
        <v>41.596987349999999</v>
      </c>
      <c r="V195" s="156">
        <f t="shared" si="453"/>
        <v>0</v>
      </c>
      <c r="W195" s="156">
        <f t="shared" si="453"/>
        <v>0</v>
      </c>
      <c r="X195" s="156">
        <f t="shared" si="453"/>
        <v>0</v>
      </c>
      <c r="Y195" s="156">
        <f t="shared" si="453"/>
        <v>0</v>
      </c>
      <c r="Z195" s="156">
        <f t="shared" si="453"/>
        <v>12.5</v>
      </c>
      <c r="AA195" s="549">
        <f t="shared" si="477"/>
        <v>221</v>
      </c>
      <c r="AB195" s="568">
        <f>+H195</f>
        <v>0</v>
      </c>
      <c r="AC195" s="336">
        <f t="shared" si="460"/>
        <v>0</v>
      </c>
      <c r="AD195" s="280"/>
      <c r="AE195" s="329"/>
      <c r="AF195" s="329"/>
      <c r="AG195" s="329"/>
      <c r="AH195" s="329"/>
      <c r="AI195" s="329"/>
      <c r="AJ195" s="549">
        <f t="shared" si="478"/>
        <v>221</v>
      </c>
      <c r="AK195" s="552">
        <f>+I195</f>
        <v>1</v>
      </c>
      <c r="AL195" s="357">
        <f t="shared" si="461"/>
        <v>18.032329116666666</v>
      </c>
      <c r="AM195" s="384">
        <v>13.86566245</v>
      </c>
      <c r="AN195" s="364">
        <f t="shared" si="488"/>
        <v>0</v>
      </c>
      <c r="AO195" s="364">
        <f t="shared" si="489"/>
        <v>0</v>
      </c>
      <c r="AP195" s="364">
        <f t="shared" si="490"/>
        <v>0</v>
      </c>
      <c r="AQ195" s="364">
        <f t="shared" si="491"/>
        <v>0</v>
      </c>
      <c r="AR195" s="384">
        <v>4.166666666666667</v>
      </c>
      <c r="AS195" s="550">
        <f t="shared" si="483"/>
        <v>221</v>
      </c>
      <c r="AT195" s="555">
        <f>+J195</f>
        <v>1</v>
      </c>
      <c r="AU195" s="357">
        <f t="shared" si="462"/>
        <v>18.032329116666666</v>
      </c>
      <c r="AV195" s="353">
        <f t="shared" si="419"/>
        <v>13.86566245</v>
      </c>
      <c r="AW195" s="353">
        <f t="shared" si="402"/>
        <v>0</v>
      </c>
      <c r="AX195" s="353">
        <f t="shared" si="403"/>
        <v>0</v>
      </c>
      <c r="AY195" s="353">
        <f t="shared" si="404"/>
        <v>0</v>
      </c>
      <c r="AZ195" s="353">
        <f t="shared" si="420"/>
        <v>0</v>
      </c>
      <c r="BA195" s="353">
        <f t="shared" si="405"/>
        <v>4.166666666666667</v>
      </c>
      <c r="BB195" s="550">
        <f t="shared" si="484"/>
        <v>221</v>
      </c>
      <c r="BC195" s="557">
        <f>+K195</f>
        <v>3</v>
      </c>
      <c r="BD195" s="300">
        <f t="shared" si="463"/>
        <v>18.032329116666666</v>
      </c>
      <c r="BE195" s="352">
        <f t="shared" si="379"/>
        <v>13.86566245</v>
      </c>
      <c r="BF195" s="352">
        <f t="shared" si="380"/>
        <v>0</v>
      </c>
      <c r="BG195" s="352">
        <f t="shared" si="381"/>
        <v>0</v>
      </c>
      <c r="BH195" s="352">
        <f t="shared" si="382"/>
        <v>0</v>
      </c>
      <c r="BI195" s="352">
        <f t="shared" si="383"/>
        <v>0</v>
      </c>
      <c r="BJ195" s="352">
        <f t="shared" si="384"/>
        <v>4.166666666666667</v>
      </c>
      <c r="BK195" s="571"/>
      <c r="BL195" s="572"/>
      <c r="BM195" s="572"/>
      <c r="BN195" s="572"/>
      <c r="BO195" s="572"/>
      <c r="BP195" s="572"/>
      <c r="BQ195" s="572"/>
      <c r="BR195" s="572"/>
      <c r="BS195" s="573"/>
    </row>
    <row r="196" spans="1:71" s="158" customFormat="1" ht="54.75" customHeight="1" thickBot="1" x14ac:dyDescent="0.35">
      <c r="A196" s="152"/>
      <c r="B196" s="535"/>
      <c r="C196" s="511"/>
      <c r="D196" s="517"/>
      <c r="E196" s="520"/>
      <c r="F196" s="523"/>
      <c r="G196" s="526"/>
      <c r="H196" s="529"/>
      <c r="I196" s="532"/>
      <c r="J196" s="560"/>
      <c r="K196" s="563"/>
      <c r="L196" s="435" t="s">
        <v>3549</v>
      </c>
      <c r="M196" s="410" t="s">
        <v>3754</v>
      </c>
      <c r="N196" s="273">
        <v>44378</v>
      </c>
      <c r="O196" s="273">
        <v>44560</v>
      </c>
      <c r="P196" s="273"/>
      <c r="Q196" s="273"/>
      <c r="R196" s="550"/>
      <c r="S196" s="566"/>
      <c r="T196" s="156">
        <f t="shared" ref="T196:Z218" si="494">+AC196+AL196+AU196+BD196</f>
        <v>54.096987349999999</v>
      </c>
      <c r="U196" s="156">
        <f t="shared" si="494"/>
        <v>41.596987349999999</v>
      </c>
      <c r="V196" s="156">
        <f t="shared" si="494"/>
        <v>0</v>
      </c>
      <c r="W196" s="156">
        <f t="shared" si="494"/>
        <v>0</v>
      </c>
      <c r="X196" s="156">
        <f t="shared" si="494"/>
        <v>0</v>
      </c>
      <c r="Y196" s="156">
        <f t="shared" si="494"/>
        <v>0</v>
      </c>
      <c r="Z196" s="156">
        <f t="shared" si="494"/>
        <v>12.5</v>
      </c>
      <c r="AA196" s="550"/>
      <c r="AB196" s="569"/>
      <c r="AC196" s="337">
        <f t="shared" si="460"/>
        <v>0</v>
      </c>
      <c r="AD196" s="281"/>
      <c r="AE196" s="330"/>
      <c r="AF196" s="330"/>
      <c r="AG196" s="330"/>
      <c r="AH196" s="330"/>
      <c r="AI196" s="330"/>
      <c r="AJ196" s="550"/>
      <c r="AK196" s="553"/>
      <c r="AL196" s="301">
        <f t="shared" si="461"/>
        <v>18.032329116666666</v>
      </c>
      <c r="AM196" s="383">
        <v>13.86566245</v>
      </c>
      <c r="AN196" s="363">
        <f t="shared" si="488"/>
        <v>0</v>
      </c>
      <c r="AO196" s="363">
        <f t="shared" si="489"/>
        <v>0</v>
      </c>
      <c r="AP196" s="363">
        <f t="shared" si="490"/>
        <v>0</v>
      </c>
      <c r="AQ196" s="363">
        <f t="shared" si="491"/>
        <v>0</v>
      </c>
      <c r="AR196" s="383">
        <v>4.166666666666667</v>
      </c>
      <c r="AS196" s="551"/>
      <c r="AT196" s="556"/>
      <c r="AU196" s="302">
        <f t="shared" si="462"/>
        <v>18.032329116666666</v>
      </c>
      <c r="AV196" s="321">
        <f t="shared" si="419"/>
        <v>13.86566245</v>
      </c>
      <c r="AW196" s="321">
        <f t="shared" si="402"/>
        <v>0</v>
      </c>
      <c r="AX196" s="321">
        <f t="shared" si="403"/>
        <v>0</v>
      </c>
      <c r="AY196" s="321">
        <f t="shared" si="404"/>
        <v>0</v>
      </c>
      <c r="AZ196" s="321">
        <f t="shared" si="420"/>
        <v>0</v>
      </c>
      <c r="BA196" s="321">
        <f t="shared" si="405"/>
        <v>4.166666666666667</v>
      </c>
      <c r="BB196" s="551"/>
      <c r="BC196" s="557"/>
      <c r="BD196" s="301">
        <f t="shared" si="463"/>
        <v>18.032329116666666</v>
      </c>
      <c r="BE196" s="321">
        <f t="shared" si="379"/>
        <v>13.86566245</v>
      </c>
      <c r="BF196" s="321">
        <f t="shared" si="380"/>
        <v>0</v>
      </c>
      <c r="BG196" s="321">
        <f t="shared" si="381"/>
        <v>0</v>
      </c>
      <c r="BH196" s="321">
        <f t="shared" si="382"/>
        <v>0</v>
      </c>
      <c r="BI196" s="321">
        <f t="shared" si="383"/>
        <v>0</v>
      </c>
      <c r="BJ196" s="321">
        <f t="shared" si="384"/>
        <v>4.166666666666667</v>
      </c>
      <c r="BK196" s="590"/>
      <c r="BL196" s="543"/>
      <c r="BM196" s="543"/>
      <c r="BN196" s="543"/>
      <c r="BO196" s="543"/>
      <c r="BP196" s="543"/>
      <c r="BQ196" s="543"/>
      <c r="BR196" s="543"/>
      <c r="BS196" s="544"/>
    </row>
    <row r="197" spans="1:71" s="158" customFormat="1" ht="51.75" customHeight="1" thickTop="1" x14ac:dyDescent="0.3">
      <c r="A197" s="152"/>
      <c r="B197" s="535"/>
      <c r="C197" s="511"/>
      <c r="D197" s="516">
        <v>222</v>
      </c>
      <c r="E197" s="519" t="str">
        <f>+Metas!K251</f>
        <v>Proyectos apoyados en acciones de acceso y participacion a la cultura a jovenes y adolescentes (5 Por año)</v>
      </c>
      <c r="F197" s="522">
        <v>5</v>
      </c>
      <c r="G197" s="525">
        <f>SUM(H197:K197)</f>
        <v>5</v>
      </c>
      <c r="H197" s="528"/>
      <c r="I197" s="531">
        <v>1</v>
      </c>
      <c r="J197" s="559">
        <v>1</v>
      </c>
      <c r="K197" s="562">
        <v>3</v>
      </c>
      <c r="L197" s="436" t="s">
        <v>3755</v>
      </c>
      <c r="M197" s="409" t="s">
        <v>3756</v>
      </c>
      <c r="N197" s="272">
        <v>44378</v>
      </c>
      <c r="O197" s="272">
        <v>44560</v>
      </c>
      <c r="P197" s="272"/>
      <c r="Q197" s="272"/>
      <c r="R197" s="549">
        <f t="shared" si="475"/>
        <v>222</v>
      </c>
      <c r="S197" s="565">
        <f t="shared" ref="S197" si="495">+F197</f>
        <v>5</v>
      </c>
      <c r="T197" s="156">
        <f t="shared" si="494"/>
        <v>54.096987349999999</v>
      </c>
      <c r="U197" s="156">
        <f t="shared" si="494"/>
        <v>41.596987349999999</v>
      </c>
      <c r="V197" s="156">
        <f t="shared" si="494"/>
        <v>0</v>
      </c>
      <c r="W197" s="156">
        <f t="shared" si="494"/>
        <v>0</v>
      </c>
      <c r="X197" s="156">
        <f t="shared" si="494"/>
        <v>0</v>
      </c>
      <c r="Y197" s="156">
        <f t="shared" si="494"/>
        <v>0</v>
      </c>
      <c r="Z197" s="156">
        <f t="shared" si="494"/>
        <v>12.5</v>
      </c>
      <c r="AA197" s="549">
        <f t="shared" si="477"/>
        <v>222</v>
      </c>
      <c r="AB197" s="568">
        <f>+H197</f>
        <v>0</v>
      </c>
      <c r="AC197" s="336">
        <f t="shared" si="460"/>
        <v>0</v>
      </c>
      <c r="AD197" s="280"/>
      <c r="AE197" s="329"/>
      <c r="AF197" s="329"/>
      <c r="AG197" s="329"/>
      <c r="AH197" s="329"/>
      <c r="AI197" s="329"/>
      <c r="AJ197" s="549">
        <f t="shared" si="478"/>
        <v>222</v>
      </c>
      <c r="AK197" s="552">
        <f>+I197</f>
        <v>1</v>
      </c>
      <c r="AL197" s="300">
        <f t="shared" si="461"/>
        <v>18.032329116666666</v>
      </c>
      <c r="AM197" s="384">
        <v>13.86566245</v>
      </c>
      <c r="AN197" s="364">
        <f t="shared" si="488"/>
        <v>0</v>
      </c>
      <c r="AO197" s="364">
        <f t="shared" si="489"/>
        <v>0</v>
      </c>
      <c r="AP197" s="364">
        <f t="shared" si="490"/>
        <v>0</v>
      </c>
      <c r="AQ197" s="364">
        <f t="shared" si="491"/>
        <v>0</v>
      </c>
      <c r="AR197" s="384">
        <v>4.166666666666667</v>
      </c>
      <c r="AS197" s="550">
        <f t="shared" si="483"/>
        <v>222</v>
      </c>
      <c r="AT197" s="555">
        <f>+J197</f>
        <v>1</v>
      </c>
      <c r="AU197" s="357">
        <f t="shared" si="462"/>
        <v>18.032329116666666</v>
      </c>
      <c r="AV197" s="353">
        <f t="shared" si="419"/>
        <v>13.86566245</v>
      </c>
      <c r="AW197" s="353">
        <f t="shared" si="402"/>
        <v>0</v>
      </c>
      <c r="AX197" s="353">
        <f t="shared" si="403"/>
        <v>0</v>
      </c>
      <c r="AY197" s="353">
        <f t="shared" si="404"/>
        <v>0</v>
      </c>
      <c r="AZ197" s="353">
        <f t="shared" si="420"/>
        <v>0</v>
      </c>
      <c r="BA197" s="353">
        <f t="shared" si="405"/>
        <v>4.166666666666667</v>
      </c>
      <c r="BB197" s="550">
        <f t="shared" si="484"/>
        <v>222</v>
      </c>
      <c r="BC197" s="588">
        <f>+K197</f>
        <v>3</v>
      </c>
      <c r="BD197" s="300">
        <f t="shared" si="463"/>
        <v>18.032329116666666</v>
      </c>
      <c r="BE197" s="352">
        <f t="shared" si="379"/>
        <v>13.86566245</v>
      </c>
      <c r="BF197" s="352">
        <f t="shared" si="380"/>
        <v>0</v>
      </c>
      <c r="BG197" s="352">
        <f t="shared" si="381"/>
        <v>0</v>
      </c>
      <c r="BH197" s="352">
        <f t="shared" si="382"/>
        <v>0</v>
      </c>
      <c r="BI197" s="352">
        <f t="shared" si="383"/>
        <v>0</v>
      </c>
      <c r="BJ197" s="352">
        <f t="shared" si="384"/>
        <v>4.166666666666667</v>
      </c>
      <c r="BK197" s="571"/>
      <c r="BL197" s="572"/>
      <c r="BM197" s="572"/>
      <c r="BN197" s="572"/>
      <c r="BO197" s="572"/>
      <c r="BP197" s="572"/>
      <c r="BQ197" s="572"/>
      <c r="BR197" s="572"/>
      <c r="BS197" s="573"/>
    </row>
    <row r="198" spans="1:71" s="158" customFormat="1" ht="51.75" customHeight="1" thickBot="1" x14ac:dyDescent="0.35">
      <c r="A198" s="152"/>
      <c r="B198" s="535"/>
      <c r="C198" s="511"/>
      <c r="D198" s="517"/>
      <c r="E198" s="520"/>
      <c r="F198" s="523"/>
      <c r="G198" s="526"/>
      <c r="H198" s="529"/>
      <c r="I198" s="532"/>
      <c r="J198" s="560"/>
      <c r="K198" s="563"/>
      <c r="L198" s="437" t="s">
        <v>3547</v>
      </c>
      <c r="M198" s="410" t="s">
        <v>3757</v>
      </c>
      <c r="N198" s="273">
        <v>44378</v>
      </c>
      <c r="O198" s="273">
        <v>44560</v>
      </c>
      <c r="P198" s="273"/>
      <c r="Q198" s="273"/>
      <c r="R198" s="550"/>
      <c r="S198" s="566"/>
      <c r="T198" s="156">
        <f t="shared" si="494"/>
        <v>54.096987349999999</v>
      </c>
      <c r="U198" s="156">
        <f t="shared" si="494"/>
        <v>41.596987349999999</v>
      </c>
      <c r="V198" s="156">
        <f t="shared" si="494"/>
        <v>0</v>
      </c>
      <c r="W198" s="156">
        <f t="shared" si="494"/>
        <v>0</v>
      </c>
      <c r="X198" s="156">
        <f t="shared" si="494"/>
        <v>0</v>
      </c>
      <c r="Y198" s="156">
        <f t="shared" si="494"/>
        <v>0</v>
      </c>
      <c r="Z198" s="156">
        <f t="shared" si="494"/>
        <v>12.5</v>
      </c>
      <c r="AA198" s="550"/>
      <c r="AB198" s="569"/>
      <c r="AC198" s="337">
        <f t="shared" si="460"/>
        <v>0</v>
      </c>
      <c r="AD198" s="281"/>
      <c r="AE198" s="330"/>
      <c r="AF198" s="330"/>
      <c r="AG198" s="330"/>
      <c r="AH198" s="330"/>
      <c r="AI198" s="330"/>
      <c r="AJ198" s="550"/>
      <c r="AK198" s="553"/>
      <c r="AL198" s="301">
        <f t="shared" si="461"/>
        <v>18.032329116666666</v>
      </c>
      <c r="AM198" s="383">
        <v>13.86566245</v>
      </c>
      <c r="AN198" s="363">
        <f t="shared" si="488"/>
        <v>0</v>
      </c>
      <c r="AO198" s="363">
        <f t="shared" si="489"/>
        <v>0</v>
      </c>
      <c r="AP198" s="363">
        <f t="shared" si="490"/>
        <v>0</v>
      </c>
      <c r="AQ198" s="363">
        <f t="shared" si="491"/>
        <v>0</v>
      </c>
      <c r="AR198" s="383">
        <v>4.166666666666667</v>
      </c>
      <c r="AS198" s="551"/>
      <c r="AT198" s="556"/>
      <c r="AU198" s="302">
        <f t="shared" si="462"/>
        <v>18.032329116666666</v>
      </c>
      <c r="AV198" s="321">
        <f t="shared" si="419"/>
        <v>13.86566245</v>
      </c>
      <c r="AW198" s="321">
        <f t="shared" si="402"/>
        <v>0</v>
      </c>
      <c r="AX198" s="321">
        <f t="shared" si="403"/>
        <v>0</v>
      </c>
      <c r="AY198" s="321">
        <f t="shared" si="404"/>
        <v>0</v>
      </c>
      <c r="AZ198" s="321">
        <f t="shared" si="420"/>
        <v>0</v>
      </c>
      <c r="BA198" s="321">
        <f t="shared" si="405"/>
        <v>4.166666666666667</v>
      </c>
      <c r="BB198" s="551"/>
      <c r="BC198" s="557"/>
      <c r="BD198" s="301">
        <f t="shared" si="463"/>
        <v>18.032329116666666</v>
      </c>
      <c r="BE198" s="321">
        <f t="shared" si="379"/>
        <v>13.86566245</v>
      </c>
      <c r="BF198" s="321">
        <f t="shared" si="380"/>
        <v>0</v>
      </c>
      <c r="BG198" s="321">
        <f t="shared" si="381"/>
        <v>0</v>
      </c>
      <c r="BH198" s="321">
        <f t="shared" si="382"/>
        <v>0</v>
      </c>
      <c r="BI198" s="321">
        <f t="shared" si="383"/>
        <v>0</v>
      </c>
      <c r="BJ198" s="321">
        <f t="shared" si="384"/>
        <v>4.166666666666667</v>
      </c>
      <c r="BK198" s="590"/>
      <c r="BL198" s="543"/>
      <c r="BM198" s="543"/>
      <c r="BN198" s="543"/>
      <c r="BO198" s="543"/>
      <c r="BP198" s="543"/>
      <c r="BQ198" s="543"/>
      <c r="BR198" s="543"/>
      <c r="BS198" s="544"/>
    </row>
    <row r="199" spans="1:71" s="158" customFormat="1" ht="51" customHeight="1" thickTop="1" x14ac:dyDescent="0.3">
      <c r="A199" s="152"/>
      <c r="B199" s="535"/>
      <c r="C199" s="511"/>
      <c r="D199" s="516">
        <v>223</v>
      </c>
      <c r="E199" s="519" t="str">
        <f>+Metas!K252</f>
        <v>Proyectos apoyados en acciones de acceso y participacion a la cultura a niños y jovenes especiales y con discapacidad (5 Por año)</v>
      </c>
      <c r="F199" s="522">
        <v>5</v>
      </c>
      <c r="G199" s="525">
        <f>SUM(H199:K199)</f>
        <v>5</v>
      </c>
      <c r="H199" s="528"/>
      <c r="I199" s="531">
        <v>1</v>
      </c>
      <c r="J199" s="559">
        <v>1</v>
      </c>
      <c r="K199" s="562">
        <v>3</v>
      </c>
      <c r="L199" s="438" t="s">
        <v>3545</v>
      </c>
      <c r="M199" s="409" t="s">
        <v>3758</v>
      </c>
      <c r="N199" s="272">
        <v>44378</v>
      </c>
      <c r="O199" s="272">
        <v>44560</v>
      </c>
      <c r="P199" s="272"/>
      <c r="Q199" s="272"/>
      <c r="R199" s="549">
        <f t="shared" si="475"/>
        <v>223</v>
      </c>
      <c r="S199" s="565">
        <f t="shared" ref="S199" si="496">+F199</f>
        <v>5</v>
      </c>
      <c r="T199" s="156">
        <f t="shared" si="494"/>
        <v>61.825128399999997</v>
      </c>
      <c r="U199" s="156">
        <f t="shared" si="494"/>
        <v>49.325128399999997</v>
      </c>
      <c r="V199" s="156">
        <f t="shared" si="494"/>
        <v>0</v>
      </c>
      <c r="W199" s="156">
        <f t="shared" si="494"/>
        <v>0</v>
      </c>
      <c r="X199" s="156">
        <f t="shared" si="494"/>
        <v>0</v>
      </c>
      <c r="Y199" s="156">
        <f t="shared" si="494"/>
        <v>0</v>
      </c>
      <c r="Z199" s="156">
        <f t="shared" si="494"/>
        <v>12.5</v>
      </c>
      <c r="AA199" s="549">
        <f t="shared" si="477"/>
        <v>223</v>
      </c>
      <c r="AB199" s="568">
        <f>+H199</f>
        <v>0</v>
      </c>
      <c r="AC199" s="336">
        <f t="shared" si="460"/>
        <v>0</v>
      </c>
      <c r="AD199" s="280"/>
      <c r="AE199" s="329"/>
      <c r="AF199" s="329"/>
      <c r="AG199" s="329"/>
      <c r="AH199" s="329"/>
      <c r="AI199" s="329"/>
      <c r="AJ199" s="549">
        <f t="shared" si="478"/>
        <v>223</v>
      </c>
      <c r="AK199" s="552">
        <f>+I199</f>
        <v>1</v>
      </c>
      <c r="AL199" s="300">
        <f t="shared" si="461"/>
        <v>20.608376133333334</v>
      </c>
      <c r="AM199" s="384">
        <v>16.441709466666666</v>
      </c>
      <c r="AN199" s="364">
        <f t="shared" si="488"/>
        <v>0</v>
      </c>
      <c r="AO199" s="364">
        <f t="shared" si="489"/>
        <v>0</v>
      </c>
      <c r="AP199" s="364">
        <f t="shared" si="490"/>
        <v>0</v>
      </c>
      <c r="AQ199" s="364">
        <f t="shared" si="491"/>
        <v>0</v>
      </c>
      <c r="AR199" s="384">
        <v>4.166666666666667</v>
      </c>
      <c r="AS199" s="550">
        <f t="shared" si="483"/>
        <v>223</v>
      </c>
      <c r="AT199" s="555">
        <f>+J199</f>
        <v>1</v>
      </c>
      <c r="AU199" s="357">
        <f t="shared" si="462"/>
        <v>20.608376133333334</v>
      </c>
      <c r="AV199" s="353">
        <f t="shared" si="419"/>
        <v>16.441709466666666</v>
      </c>
      <c r="AW199" s="353">
        <f t="shared" si="402"/>
        <v>0</v>
      </c>
      <c r="AX199" s="353">
        <f t="shared" si="403"/>
        <v>0</v>
      </c>
      <c r="AY199" s="353">
        <f t="shared" si="404"/>
        <v>0</v>
      </c>
      <c r="AZ199" s="353">
        <f t="shared" si="420"/>
        <v>0</v>
      </c>
      <c r="BA199" s="353">
        <f t="shared" si="405"/>
        <v>4.166666666666667</v>
      </c>
      <c r="BB199" s="550">
        <f t="shared" si="484"/>
        <v>223</v>
      </c>
      <c r="BC199" s="588">
        <f>+K199</f>
        <v>3</v>
      </c>
      <c r="BD199" s="300">
        <f t="shared" si="463"/>
        <v>20.608376133333334</v>
      </c>
      <c r="BE199" s="352">
        <f t="shared" si="379"/>
        <v>16.441709466666666</v>
      </c>
      <c r="BF199" s="352">
        <f t="shared" si="380"/>
        <v>0</v>
      </c>
      <c r="BG199" s="352">
        <f t="shared" si="381"/>
        <v>0</v>
      </c>
      <c r="BH199" s="352">
        <f t="shared" si="382"/>
        <v>0</v>
      </c>
      <c r="BI199" s="352">
        <f t="shared" si="383"/>
        <v>0</v>
      </c>
      <c r="BJ199" s="352">
        <f t="shared" si="384"/>
        <v>4.166666666666667</v>
      </c>
      <c r="BK199" s="571"/>
      <c r="BL199" s="572"/>
      <c r="BM199" s="572"/>
      <c r="BN199" s="572"/>
      <c r="BO199" s="572"/>
      <c r="BP199" s="572"/>
      <c r="BQ199" s="572"/>
      <c r="BR199" s="572"/>
      <c r="BS199" s="573"/>
    </row>
    <row r="200" spans="1:71" s="158" customFormat="1" ht="42.75" customHeight="1" thickBot="1" x14ac:dyDescent="0.35">
      <c r="A200" s="152"/>
      <c r="B200" s="535"/>
      <c r="C200" s="511"/>
      <c r="D200" s="517"/>
      <c r="E200" s="520"/>
      <c r="F200" s="523"/>
      <c r="G200" s="526"/>
      <c r="H200" s="529"/>
      <c r="I200" s="532"/>
      <c r="J200" s="560"/>
      <c r="K200" s="563"/>
      <c r="L200" s="435" t="s">
        <v>3546</v>
      </c>
      <c r="M200" s="410" t="s">
        <v>3759</v>
      </c>
      <c r="N200" s="273">
        <v>44378</v>
      </c>
      <c r="O200" s="273">
        <v>44560</v>
      </c>
      <c r="P200" s="273"/>
      <c r="Q200" s="273"/>
      <c r="R200" s="550"/>
      <c r="S200" s="566"/>
      <c r="T200" s="156">
        <f t="shared" si="494"/>
        <v>61.825128399999997</v>
      </c>
      <c r="U200" s="156">
        <f t="shared" si="494"/>
        <v>49.325128399999997</v>
      </c>
      <c r="V200" s="156">
        <f t="shared" si="494"/>
        <v>0</v>
      </c>
      <c r="W200" s="156">
        <f t="shared" si="494"/>
        <v>0</v>
      </c>
      <c r="X200" s="156">
        <f t="shared" si="494"/>
        <v>0</v>
      </c>
      <c r="Y200" s="156">
        <f t="shared" si="494"/>
        <v>0</v>
      </c>
      <c r="Z200" s="156">
        <f t="shared" si="494"/>
        <v>12.5</v>
      </c>
      <c r="AA200" s="550"/>
      <c r="AB200" s="569"/>
      <c r="AC200" s="337">
        <f t="shared" si="460"/>
        <v>0</v>
      </c>
      <c r="AD200" s="281"/>
      <c r="AE200" s="330"/>
      <c r="AF200" s="330"/>
      <c r="AG200" s="330"/>
      <c r="AH200" s="330"/>
      <c r="AI200" s="330"/>
      <c r="AJ200" s="550"/>
      <c r="AK200" s="553"/>
      <c r="AL200" s="301">
        <f t="shared" si="461"/>
        <v>20.608376133333334</v>
      </c>
      <c r="AM200" s="383">
        <v>16.441709466666666</v>
      </c>
      <c r="AN200" s="363">
        <f t="shared" si="488"/>
        <v>0</v>
      </c>
      <c r="AO200" s="363">
        <f t="shared" si="489"/>
        <v>0</v>
      </c>
      <c r="AP200" s="363">
        <f t="shared" si="490"/>
        <v>0</v>
      </c>
      <c r="AQ200" s="363">
        <f t="shared" si="491"/>
        <v>0</v>
      </c>
      <c r="AR200" s="383">
        <v>4.166666666666667</v>
      </c>
      <c r="AS200" s="551"/>
      <c r="AT200" s="556"/>
      <c r="AU200" s="302">
        <f t="shared" si="462"/>
        <v>20.608376133333334</v>
      </c>
      <c r="AV200" s="321">
        <f t="shared" si="419"/>
        <v>16.441709466666666</v>
      </c>
      <c r="AW200" s="321">
        <f t="shared" si="402"/>
        <v>0</v>
      </c>
      <c r="AX200" s="321">
        <f t="shared" si="403"/>
        <v>0</v>
      </c>
      <c r="AY200" s="321">
        <f t="shared" si="404"/>
        <v>0</v>
      </c>
      <c r="AZ200" s="321">
        <f t="shared" si="420"/>
        <v>0</v>
      </c>
      <c r="BA200" s="321">
        <f t="shared" si="405"/>
        <v>4.166666666666667</v>
      </c>
      <c r="BB200" s="551"/>
      <c r="BC200" s="557"/>
      <c r="BD200" s="301">
        <f t="shared" si="463"/>
        <v>20.608376133333334</v>
      </c>
      <c r="BE200" s="321">
        <f t="shared" si="379"/>
        <v>16.441709466666666</v>
      </c>
      <c r="BF200" s="321">
        <f t="shared" si="380"/>
        <v>0</v>
      </c>
      <c r="BG200" s="321">
        <f t="shared" si="381"/>
        <v>0</v>
      </c>
      <c r="BH200" s="321">
        <f t="shared" si="382"/>
        <v>0</v>
      </c>
      <c r="BI200" s="321">
        <f t="shared" si="383"/>
        <v>0</v>
      </c>
      <c r="BJ200" s="321">
        <f t="shared" si="384"/>
        <v>4.166666666666667</v>
      </c>
      <c r="BK200" s="590"/>
      <c r="BL200" s="543"/>
      <c r="BM200" s="543"/>
      <c r="BN200" s="543"/>
      <c r="BO200" s="543"/>
      <c r="BP200" s="543"/>
      <c r="BQ200" s="543"/>
      <c r="BR200" s="543"/>
      <c r="BS200" s="544"/>
    </row>
    <row r="201" spans="1:71" s="158" customFormat="1" ht="51" customHeight="1" thickTop="1" x14ac:dyDescent="0.3">
      <c r="A201" s="152"/>
      <c r="B201" s="535"/>
      <c r="C201" s="511"/>
      <c r="D201" s="516">
        <v>224</v>
      </c>
      <c r="E201" s="519" t="str">
        <f>+Metas!K253</f>
        <v>Proyectos apoyados en acciones de acceso y participacion a la cultura, de las personas mayores del departamento. (5 Por año)</v>
      </c>
      <c r="F201" s="522">
        <v>5</v>
      </c>
      <c r="G201" s="525">
        <f>SUM(H201:K201)</f>
        <v>5</v>
      </c>
      <c r="H201" s="528"/>
      <c r="I201" s="531">
        <v>1</v>
      </c>
      <c r="J201" s="559">
        <v>1</v>
      </c>
      <c r="K201" s="562">
        <v>3</v>
      </c>
      <c r="L201" s="436" t="s">
        <v>3543</v>
      </c>
      <c r="M201" s="409" t="s">
        <v>3760</v>
      </c>
      <c r="N201" s="272">
        <v>44378</v>
      </c>
      <c r="O201" s="272">
        <v>44560</v>
      </c>
      <c r="P201" s="272"/>
      <c r="Q201" s="272"/>
      <c r="R201" s="549">
        <f t="shared" si="475"/>
        <v>224</v>
      </c>
      <c r="S201" s="565">
        <f t="shared" ref="S201" si="497">+F201</f>
        <v>5</v>
      </c>
      <c r="T201" s="156">
        <f t="shared" si="494"/>
        <v>54.096987349999999</v>
      </c>
      <c r="U201" s="156">
        <f t="shared" si="494"/>
        <v>41.596987349999999</v>
      </c>
      <c r="V201" s="156">
        <f t="shared" si="494"/>
        <v>0</v>
      </c>
      <c r="W201" s="156">
        <f t="shared" si="494"/>
        <v>0</v>
      </c>
      <c r="X201" s="156">
        <f t="shared" si="494"/>
        <v>0</v>
      </c>
      <c r="Y201" s="156">
        <f t="shared" si="494"/>
        <v>0</v>
      </c>
      <c r="Z201" s="156">
        <f t="shared" si="494"/>
        <v>12.5</v>
      </c>
      <c r="AA201" s="549">
        <f t="shared" si="477"/>
        <v>224</v>
      </c>
      <c r="AB201" s="568">
        <f>+H201</f>
        <v>0</v>
      </c>
      <c r="AC201" s="336">
        <f t="shared" si="460"/>
        <v>0</v>
      </c>
      <c r="AD201" s="280"/>
      <c r="AE201" s="329"/>
      <c r="AF201" s="329"/>
      <c r="AG201" s="329"/>
      <c r="AH201" s="329"/>
      <c r="AI201" s="329"/>
      <c r="AJ201" s="549">
        <f t="shared" si="478"/>
        <v>224</v>
      </c>
      <c r="AK201" s="552">
        <f>+I201</f>
        <v>1</v>
      </c>
      <c r="AL201" s="300">
        <f t="shared" si="461"/>
        <v>18.032329116666666</v>
      </c>
      <c r="AM201" s="384">
        <v>13.86566245</v>
      </c>
      <c r="AN201" s="364">
        <f t="shared" si="488"/>
        <v>0</v>
      </c>
      <c r="AO201" s="364">
        <f t="shared" si="489"/>
        <v>0</v>
      </c>
      <c r="AP201" s="364">
        <f t="shared" si="490"/>
        <v>0</v>
      </c>
      <c r="AQ201" s="364">
        <f t="shared" si="491"/>
        <v>0</v>
      </c>
      <c r="AR201" s="384">
        <v>4.166666666666667</v>
      </c>
      <c r="AS201" s="550">
        <f t="shared" si="483"/>
        <v>224</v>
      </c>
      <c r="AT201" s="555">
        <f>+J201</f>
        <v>1</v>
      </c>
      <c r="AU201" s="357">
        <f t="shared" si="462"/>
        <v>18.032329116666666</v>
      </c>
      <c r="AV201" s="353">
        <f t="shared" si="419"/>
        <v>13.86566245</v>
      </c>
      <c r="AW201" s="353">
        <f t="shared" si="402"/>
        <v>0</v>
      </c>
      <c r="AX201" s="353">
        <f t="shared" si="403"/>
        <v>0</v>
      </c>
      <c r="AY201" s="353">
        <f t="shared" si="404"/>
        <v>0</v>
      </c>
      <c r="AZ201" s="353">
        <f t="shared" si="420"/>
        <v>0</v>
      </c>
      <c r="BA201" s="353">
        <f t="shared" si="405"/>
        <v>4.166666666666667</v>
      </c>
      <c r="BB201" s="550">
        <f t="shared" si="484"/>
        <v>224</v>
      </c>
      <c r="BC201" s="588">
        <f>+K201</f>
        <v>3</v>
      </c>
      <c r="BD201" s="300">
        <f t="shared" si="463"/>
        <v>18.032329116666666</v>
      </c>
      <c r="BE201" s="352">
        <f t="shared" si="379"/>
        <v>13.86566245</v>
      </c>
      <c r="BF201" s="352">
        <f t="shared" si="380"/>
        <v>0</v>
      </c>
      <c r="BG201" s="352">
        <f t="shared" si="381"/>
        <v>0</v>
      </c>
      <c r="BH201" s="352">
        <f t="shared" si="382"/>
        <v>0</v>
      </c>
      <c r="BI201" s="352">
        <f t="shared" si="383"/>
        <v>0</v>
      </c>
      <c r="BJ201" s="352">
        <f t="shared" si="384"/>
        <v>4.166666666666667</v>
      </c>
      <c r="BK201" s="571"/>
      <c r="BL201" s="572"/>
      <c r="BM201" s="572"/>
      <c r="BN201" s="572"/>
      <c r="BO201" s="572"/>
      <c r="BP201" s="572"/>
      <c r="BQ201" s="572"/>
      <c r="BR201" s="572"/>
      <c r="BS201" s="573"/>
    </row>
    <row r="202" spans="1:71" s="158" customFormat="1" ht="36" customHeight="1" thickBot="1" x14ac:dyDescent="0.35">
      <c r="A202" s="152"/>
      <c r="B202" s="535"/>
      <c r="C202" s="511"/>
      <c r="D202" s="517"/>
      <c r="E202" s="520"/>
      <c r="F202" s="523"/>
      <c r="G202" s="526"/>
      <c r="H202" s="529"/>
      <c r="I202" s="532"/>
      <c r="J202" s="560"/>
      <c r="K202" s="563"/>
      <c r="L202" s="437" t="s">
        <v>3544</v>
      </c>
      <c r="M202" s="410" t="s">
        <v>3761</v>
      </c>
      <c r="N202" s="273">
        <v>44378</v>
      </c>
      <c r="O202" s="273">
        <v>44560</v>
      </c>
      <c r="P202" s="273"/>
      <c r="Q202" s="273"/>
      <c r="R202" s="550"/>
      <c r="S202" s="566"/>
      <c r="T202" s="156">
        <f t="shared" si="494"/>
        <v>54.096987349999999</v>
      </c>
      <c r="U202" s="156">
        <f t="shared" si="494"/>
        <v>41.596987349999999</v>
      </c>
      <c r="V202" s="156">
        <f t="shared" si="494"/>
        <v>0</v>
      </c>
      <c r="W202" s="156">
        <f t="shared" si="494"/>
        <v>0</v>
      </c>
      <c r="X202" s="156">
        <f t="shared" si="494"/>
        <v>0</v>
      </c>
      <c r="Y202" s="156">
        <f t="shared" si="494"/>
        <v>0</v>
      </c>
      <c r="Z202" s="156">
        <f t="shared" si="494"/>
        <v>12.5</v>
      </c>
      <c r="AA202" s="550"/>
      <c r="AB202" s="569"/>
      <c r="AC202" s="337">
        <f t="shared" si="460"/>
        <v>0</v>
      </c>
      <c r="AD202" s="281"/>
      <c r="AE202" s="330"/>
      <c r="AF202" s="330"/>
      <c r="AG202" s="330"/>
      <c r="AH202" s="330"/>
      <c r="AI202" s="330"/>
      <c r="AJ202" s="550"/>
      <c r="AK202" s="553"/>
      <c r="AL202" s="302">
        <f t="shared" si="461"/>
        <v>18.032329116666666</v>
      </c>
      <c r="AM202" s="383">
        <v>13.86566245</v>
      </c>
      <c r="AN202" s="363">
        <f t="shared" si="488"/>
        <v>0</v>
      </c>
      <c r="AO202" s="363">
        <f t="shared" si="489"/>
        <v>0</v>
      </c>
      <c r="AP202" s="363">
        <f t="shared" si="490"/>
        <v>0</v>
      </c>
      <c r="AQ202" s="363">
        <f t="shared" si="491"/>
        <v>0</v>
      </c>
      <c r="AR202" s="383">
        <v>4.166666666666667</v>
      </c>
      <c r="AS202" s="551"/>
      <c r="AT202" s="556"/>
      <c r="AU202" s="302">
        <f t="shared" si="462"/>
        <v>18.032329116666666</v>
      </c>
      <c r="AV202" s="321">
        <f t="shared" si="419"/>
        <v>13.86566245</v>
      </c>
      <c r="AW202" s="321">
        <f t="shared" si="402"/>
        <v>0</v>
      </c>
      <c r="AX202" s="321">
        <f t="shared" si="403"/>
        <v>0</v>
      </c>
      <c r="AY202" s="321">
        <f t="shared" si="404"/>
        <v>0</v>
      </c>
      <c r="AZ202" s="321">
        <f t="shared" si="420"/>
        <v>0</v>
      </c>
      <c r="BA202" s="321">
        <f t="shared" si="405"/>
        <v>4.166666666666667</v>
      </c>
      <c r="BB202" s="551"/>
      <c r="BC202" s="558"/>
      <c r="BD202" s="301">
        <f t="shared" si="463"/>
        <v>18.032329116666666</v>
      </c>
      <c r="BE202" s="321">
        <f t="shared" si="379"/>
        <v>13.86566245</v>
      </c>
      <c r="BF202" s="321">
        <f t="shared" si="380"/>
        <v>0</v>
      </c>
      <c r="BG202" s="321">
        <f t="shared" si="381"/>
        <v>0</v>
      </c>
      <c r="BH202" s="321">
        <f t="shared" si="382"/>
        <v>0</v>
      </c>
      <c r="BI202" s="321">
        <f t="shared" si="383"/>
        <v>0</v>
      </c>
      <c r="BJ202" s="321">
        <f t="shared" si="384"/>
        <v>4.166666666666667</v>
      </c>
      <c r="BK202" s="590"/>
      <c r="BL202" s="543"/>
      <c r="BM202" s="543"/>
      <c r="BN202" s="543"/>
      <c r="BO202" s="543"/>
      <c r="BP202" s="543"/>
      <c r="BQ202" s="543"/>
      <c r="BR202" s="543"/>
      <c r="BS202" s="544"/>
    </row>
    <row r="203" spans="1:71" s="158" customFormat="1" ht="45.6" thickTop="1" x14ac:dyDescent="0.3">
      <c r="A203" s="152"/>
      <c r="B203" s="535"/>
      <c r="C203" s="511"/>
      <c r="D203" s="516">
        <v>225</v>
      </c>
      <c r="E203" s="519" t="str">
        <f>+Metas!K254</f>
        <v>Proyectos apoyados en acciones de acceso y participacion a la cultura a personas víctimas de la violencia (5 Por año)</v>
      </c>
      <c r="F203" s="522">
        <v>5</v>
      </c>
      <c r="G203" s="525">
        <f t="shared" ref="G203:G217" si="498">SUM(H203:K203)</f>
        <v>5</v>
      </c>
      <c r="H203" s="528"/>
      <c r="I203" s="531">
        <v>1</v>
      </c>
      <c r="J203" s="559">
        <v>1</v>
      </c>
      <c r="K203" s="562">
        <v>3</v>
      </c>
      <c r="L203" s="438" t="s">
        <v>3541</v>
      </c>
      <c r="M203" s="409" t="s">
        <v>3762</v>
      </c>
      <c r="N203" s="272">
        <v>44378</v>
      </c>
      <c r="O203" s="272">
        <v>44560</v>
      </c>
      <c r="P203" s="272"/>
      <c r="Q203" s="272"/>
      <c r="R203" s="549">
        <f t="shared" si="475"/>
        <v>225</v>
      </c>
      <c r="S203" s="565">
        <f t="shared" ref="S203" si="499">+F203</f>
        <v>5</v>
      </c>
      <c r="T203" s="156">
        <f t="shared" si="494"/>
        <v>54.096987349999999</v>
      </c>
      <c r="U203" s="156">
        <f t="shared" si="494"/>
        <v>41.596987349999999</v>
      </c>
      <c r="V203" s="156">
        <f t="shared" si="494"/>
        <v>0</v>
      </c>
      <c r="W203" s="156">
        <f t="shared" si="494"/>
        <v>0</v>
      </c>
      <c r="X203" s="156">
        <f t="shared" si="494"/>
        <v>0</v>
      </c>
      <c r="Y203" s="156">
        <f t="shared" si="494"/>
        <v>0</v>
      </c>
      <c r="Z203" s="156">
        <f t="shared" si="494"/>
        <v>12.5</v>
      </c>
      <c r="AA203" s="549">
        <f t="shared" si="477"/>
        <v>225</v>
      </c>
      <c r="AB203" s="568">
        <f t="shared" ref="AB203:AB217" si="500">+H203</f>
        <v>0</v>
      </c>
      <c r="AC203" s="336">
        <f t="shared" si="460"/>
        <v>0</v>
      </c>
      <c r="AD203" s="280"/>
      <c r="AE203" s="329"/>
      <c r="AF203" s="329"/>
      <c r="AG203" s="329"/>
      <c r="AH203" s="329"/>
      <c r="AI203" s="329"/>
      <c r="AJ203" s="549">
        <f t="shared" si="478"/>
        <v>225</v>
      </c>
      <c r="AK203" s="552">
        <f t="shared" ref="AK203:AK217" si="501">+I203</f>
        <v>1</v>
      </c>
      <c r="AL203" s="357">
        <f t="shared" si="461"/>
        <v>18.032329116666666</v>
      </c>
      <c r="AM203" s="384">
        <v>13.86566245</v>
      </c>
      <c r="AN203" s="364">
        <f t="shared" si="488"/>
        <v>0</v>
      </c>
      <c r="AO203" s="364">
        <f t="shared" si="489"/>
        <v>0</v>
      </c>
      <c r="AP203" s="364">
        <f t="shared" si="490"/>
        <v>0</v>
      </c>
      <c r="AQ203" s="364">
        <f t="shared" si="491"/>
        <v>0</v>
      </c>
      <c r="AR203" s="384">
        <v>4.166666666666667</v>
      </c>
      <c r="AS203" s="550">
        <f t="shared" si="483"/>
        <v>225</v>
      </c>
      <c r="AT203" s="555">
        <f t="shared" ref="AT203:AT217" si="502">+J203</f>
        <v>1</v>
      </c>
      <c r="AU203" s="357">
        <f t="shared" si="462"/>
        <v>18.032329116666666</v>
      </c>
      <c r="AV203" s="353">
        <f t="shared" si="419"/>
        <v>13.86566245</v>
      </c>
      <c r="AW203" s="353">
        <f t="shared" si="402"/>
        <v>0</v>
      </c>
      <c r="AX203" s="353">
        <f t="shared" si="403"/>
        <v>0</v>
      </c>
      <c r="AY203" s="353">
        <f t="shared" si="404"/>
        <v>0</v>
      </c>
      <c r="AZ203" s="353">
        <f t="shared" si="420"/>
        <v>0</v>
      </c>
      <c r="BA203" s="353">
        <f t="shared" si="405"/>
        <v>4.166666666666667</v>
      </c>
      <c r="BB203" s="550">
        <f t="shared" si="484"/>
        <v>225</v>
      </c>
      <c r="BC203" s="557">
        <f t="shared" ref="BC203:BC217" si="503">+K203</f>
        <v>3</v>
      </c>
      <c r="BD203" s="300">
        <f t="shared" si="463"/>
        <v>18.032329116666666</v>
      </c>
      <c r="BE203" s="352">
        <f t="shared" si="379"/>
        <v>13.86566245</v>
      </c>
      <c r="BF203" s="352">
        <f t="shared" si="380"/>
        <v>0</v>
      </c>
      <c r="BG203" s="352">
        <f t="shared" si="381"/>
        <v>0</v>
      </c>
      <c r="BH203" s="352">
        <f t="shared" si="382"/>
        <v>0</v>
      </c>
      <c r="BI203" s="352">
        <f t="shared" si="383"/>
        <v>0</v>
      </c>
      <c r="BJ203" s="352">
        <f t="shared" si="384"/>
        <v>4.166666666666667</v>
      </c>
      <c r="BK203" s="571"/>
      <c r="BL203" s="572"/>
      <c r="BM203" s="572"/>
      <c r="BN203" s="572"/>
      <c r="BO203" s="572"/>
      <c r="BP203" s="572"/>
      <c r="BQ203" s="572"/>
      <c r="BR203" s="572"/>
      <c r="BS203" s="573"/>
    </row>
    <row r="204" spans="1:71" s="158" customFormat="1" ht="44.25" customHeight="1" thickBot="1" x14ac:dyDescent="0.35">
      <c r="A204" s="152"/>
      <c r="B204" s="535"/>
      <c r="C204" s="511"/>
      <c r="D204" s="517"/>
      <c r="E204" s="520"/>
      <c r="F204" s="523"/>
      <c r="G204" s="526"/>
      <c r="H204" s="529"/>
      <c r="I204" s="532"/>
      <c r="J204" s="560"/>
      <c r="K204" s="563"/>
      <c r="L204" s="437" t="s">
        <v>3542</v>
      </c>
      <c r="M204" s="410" t="s">
        <v>3763</v>
      </c>
      <c r="N204" s="273">
        <v>44378</v>
      </c>
      <c r="O204" s="273">
        <v>44560</v>
      </c>
      <c r="P204" s="273"/>
      <c r="Q204" s="273"/>
      <c r="R204" s="550"/>
      <c r="S204" s="566"/>
      <c r="T204" s="156">
        <f t="shared" si="494"/>
        <v>54.096987349999999</v>
      </c>
      <c r="U204" s="156">
        <f t="shared" si="494"/>
        <v>41.596987349999999</v>
      </c>
      <c r="V204" s="156">
        <f t="shared" si="494"/>
        <v>0</v>
      </c>
      <c r="W204" s="156">
        <f t="shared" si="494"/>
        <v>0</v>
      </c>
      <c r="X204" s="156">
        <f t="shared" si="494"/>
        <v>0</v>
      </c>
      <c r="Y204" s="156">
        <f t="shared" si="494"/>
        <v>0</v>
      </c>
      <c r="Z204" s="156">
        <f t="shared" si="494"/>
        <v>12.5</v>
      </c>
      <c r="AA204" s="550"/>
      <c r="AB204" s="569"/>
      <c r="AC204" s="337">
        <f t="shared" si="460"/>
        <v>0</v>
      </c>
      <c r="AD204" s="281"/>
      <c r="AE204" s="330"/>
      <c r="AF204" s="330"/>
      <c r="AG204" s="330"/>
      <c r="AH204" s="330"/>
      <c r="AI204" s="330"/>
      <c r="AJ204" s="550"/>
      <c r="AK204" s="553"/>
      <c r="AL204" s="301">
        <f t="shared" si="461"/>
        <v>18.032329116666666</v>
      </c>
      <c r="AM204" s="383">
        <v>13.86566245</v>
      </c>
      <c r="AN204" s="363">
        <f t="shared" si="396"/>
        <v>0</v>
      </c>
      <c r="AO204" s="363">
        <f t="shared" si="397"/>
        <v>0</v>
      </c>
      <c r="AP204" s="363">
        <f t="shared" si="398"/>
        <v>0</v>
      </c>
      <c r="AQ204" s="363">
        <f t="shared" si="399"/>
        <v>0</v>
      </c>
      <c r="AR204" s="383">
        <v>4.166666666666667</v>
      </c>
      <c r="AS204" s="551"/>
      <c r="AT204" s="556"/>
      <c r="AU204" s="302">
        <f t="shared" si="462"/>
        <v>18.032329116666666</v>
      </c>
      <c r="AV204" s="321">
        <f t="shared" ref="AV204:AV266" si="504">AM204</f>
        <v>13.86566245</v>
      </c>
      <c r="AW204" s="321">
        <f t="shared" ref="AW204:AW267" si="505">AN204</f>
        <v>0</v>
      </c>
      <c r="AX204" s="321">
        <f t="shared" ref="AX204:AX267" si="506">AO204</f>
        <v>0</v>
      </c>
      <c r="AY204" s="321">
        <f t="shared" ref="AY204:AY267" si="507">AP204</f>
        <v>0</v>
      </c>
      <c r="AZ204" s="321">
        <f t="shared" ref="AZ204:AZ267" si="508">AQ204</f>
        <v>0</v>
      </c>
      <c r="BA204" s="321">
        <f t="shared" ref="BA204:BA267" si="509">AR204</f>
        <v>4.166666666666667</v>
      </c>
      <c r="BB204" s="550"/>
      <c r="BC204" s="557"/>
      <c r="BD204" s="301">
        <f t="shared" si="463"/>
        <v>18.032329116666666</v>
      </c>
      <c r="BE204" s="321">
        <f t="shared" ref="BE204:BE267" si="510">AV204</f>
        <v>13.86566245</v>
      </c>
      <c r="BF204" s="321">
        <f t="shared" ref="BF204:BF267" si="511">AW204</f>
        <v>0</v>
      </c>
      <c r="BG204" s="321">
        <f t="shared" ref="BG204:BG267" si="512">AX204</f>
        <v>0</v>
      </c>
      <c r="BH204" s="321">
        <f t="shared" ref="BH204:BH267" si="513">AY204</f>
        <v>0</v>
      </c>
      <c r="BI204" s="321">
        <f t="shared" ref="BI204:BI267" si="514">AZ204</f>
        <v>0</v>
      </c>
      <c r="BJ204" s="321">
        <f t="shared" ref="BJ204:BJ267" si="515">BA204</f>
        <v>4.166666666666667</v>
      </c>
      <c r="BK204" s="590"/>
      <c r="BL204" s="543"/>
      <c r="BM204" s="543"/>
      <c r="BN204" s="543"/>
      <c r="BO204" s="543"/>
      <c r="BP204" s="543"/>
      <c r="BQ204" s="543"/>
      <c r="BR204" s="543"/>
      <c r="BS204" s="544"/>
    </row>
    <row r="205" spans="1:71" s="158" customFormat="1" ht="60.6" thickTop="1" x14ac:dyDescent="0.3">
      <c r="A205" s="152"/>
      <c r="B205" s="535"/>
      <c r="C205" s="511"/>
      <c r="D205" s="516">
        <v>226</v>
      </c>
      <c r="E205" s="519" t="str">
        <f>+Metas!K255</f>
        <v>Proyectos apoyados en acciones de acceso y participacion a la cultura a las madres cabeza de hogar (5 Por año)</v>
      </c>
      <c r="F205" s="522">
        <v>5</v>
      </c>
      <c r="G205" s="525">
        <f t="shared" si="498"/>
        <v>5</v>
      </c>
      <c r="H205" s="528"/>
      <c r="I205" s="531">
        <v>1</v>
      </c>
      <c r="J205" s="559">
        <v>1</v>
      </c>
      <c r="K205" s="562">
        <v>3</v>
      </c>
      <c r="L205" s="438" t="s">
        <v>3539</v>
      </c>
      <c r="M205" s="409" t="s">
        <v>3764</v>
      </c>
      <c r="N205" s="272">
        <v>44378</v>
      </c>
      <c r="O205" s="272">
        <v>44560</v>
      </c>
      <c r="P205" s="272"/>
      <c r="Q205" s="272"/>
      <c r="R205" s="549">
        <f t="shared" si="475"/>
        <v>226</v>
      </c>
      <c r="S205" s="565">
        <f t="shared" ref="S205" si="516">+F205</f>
        <v>5</v>
      </c>
      <c r="T205" s="156">
        <f t="shared" si="494"/>
        <v>54.096987349999999</v>
      </c>
      <c r="U205" s="156">
        <f t="shared" si="494"/>
        <v>41.596987349999999</v>
      </c>
      <c r="V205" s="156">
        <f t="shared" si="494"/>
        <v>0</v>
      </c>
      <c r="W205" s="156">
        <f t="shared" si="494"/>
        <v>0</v>
      </c>
      <c r="X205" s="156">
        <f t="shared" si="494"/>
        <v>0</v>
      </c>
      <c r="Y205" s="156">
        <f t="shared" si="494"/>
        <v>0</v>
      </c>
      <c r="Z205" s="156">
        <f t="shared" si="494"/>
        <v>12.5</v>
      </c>
      <c r="AA205" s="549">
        <f t="shared" si="477"/>
        <v>226</v>
      </c>
      <c r="AB205" s="568">
        <f t="shared" si="500"/>
        <v>0</v>
      </c>
      <c r="AC205" s="336">
        <f t="shared" si="460"/>
        <v>0</v>
      </c>
      <c r="AD205" s="280"/>
      <c r="AE205" s="329"/>
      <c r="AF205" s="329"/>
      <c r="AG205" s="329"/>
      <c r="AH205" s="329"/>
      <c r="AI205" s="329"/>
      <c r="AJ205" s="549">
        <f t="shared" si="478"/>
        <v>226</v>
      </c>
      <c r="AK205" s="552">
        <f t="shared" si="501"/>
        <v>1</v>
      </c>
      <c r="AL205" s="300">
        <f t="shared" si="461"/>
        <v>18.032329116666666</v>
      </c>
      <c r="AM205" s="384">
        <v>13.86566245</v>
      </c>
      <c r="AN205" s="364">
        <f t="shared" ref="AN205:AN208" si="517">AE205</f>
        <v>0</v>
      </c>
      <c r="AO205" s="364">
        <f t="shared" ref="AO205:AO208" si="518">AF205</f>
        <v>0</v>
      </c>
      <c r="AP205" s="364">
        <f t="shared" ref="AP205:AP208" si="519">AG205</f>
        <v>0</v>
      </c>
      <c r="AQ205" s="364">
        <f t="shared" ref="AQ205:AQ208" si="520">AH205</f>
        <v>0</v>
      </c>
      <c r="AR205" s="384">
        <v>4.166666666666667</v>
      </c>
      <c r="AS205" s="550">
        <f t="shared" si="483"/>
        <v>226</v>
      </c>
      <c r="AT205" s="555">
        <f t="shared" si="502"/>
        <v>1</v>
      </c>
      <c r="AU205" s="357">
        <f t="shared" si="462"/>
        <v>18.032329116666666</v>
      </c>
      <c r="AV205" s="353">
        <f t="shared" si="504"/>
        <v>13.86566245</v>
      </c>
      <c r="AW205" s="353">
        <f t="shared" si="505"/>
        <v>0</v>
      </c>
      <c r="AX205" s="353">
        <f t="shared" si="506"/>
        <v>0</v>
      </c>
      <c r="AY205" s="353">
        <f t="shared" si="507"/>
        <v>0</v>
      </c>
      <c r="AZ205" s="353">
        <f t="shared" si="508"/>
        <v>0</v>
      </c>
      <c r="BA205" s="353">
        <f t="shared" si="509"/>
        <v>4.166666666666667</v>
      </c>
      <c r="BB205" s="549">
        <f t="shared" si="484"/>
        <v>226</v>
      </c>
      <c r="BC205" s="588">
        <f t="shared" si="503"/>
        <v>3</v>
      </c>
      <c r="BD205" s="300">
        <f t="shared" si="463"/>
        <v>18.032329116666666</v>
      </c>
      <c r="BE205" s="352">
        <f t="shared" si="510"/>
        <v>13.86566245</v>
      </c>
      <c r="BF205" s="352">
        <f t="shared" si="511"/>
        <v>0</v>
      </c>
      <c r="BG205" s="352">
        <f t="shared" si="512"/>
        <v>0</v>
      </c>
      <c r="BH205" s="352">
        <f t="shared" si="513"/>
        <v>0</v>
      </c>
      <c r="BI205" s="352">
        <f t="shared" si="514"/>
        <v>0</v>
      </c>
      <c r="BJ205" s="352">
        <f t="shared" si="515"/>
        <v>4.166666666666667</v>
      </c>
      <c r="BK205" s="571"/>
      <c r="BL205" s="572"/>
      <c r="BM205" s="572"/>
      <c r="BN205" s="572"/>
      <c r="BO205" s="572"/>
      <c r="BP205" s="572"/>
      <c r="BQ205" s="572"/>
      <c r="BR205" s="572"/>
      <c r="BS205" s="573"/>
    </row>
    <row r="206" spans="1:71" s="158" customFormat="1" ht="45.6" thickBot="1" x14ac:dyDescent="0.35">
      <c r="A206" s="152"/>
      <c r="B206" s="535"/>
      <c r="C206" s="511"/>
      <c r="D206" s="517"/>
      <c r="E206" s="520"/>
      <c r="F206" s="523"/>
      <c r="G206" s="526"/>
      <c r="H206" s="529"/>
      <c r="I206" s="532"/>
      <c r="J206" s="560"/>
      <c r="K206" s="563"/>
      <c r="L206" s="437" t="s">
        <v>3540</v>
      </c>
      <c r="M206" s="410" t="s">
        <v>3765</v>
      </c>
      <c r="N206" s="273">
        <v>44378</v>
      </c>
      <c r="O206" s="273">
        <v>44560</v>
      </c>
      <c r="P206" s="273"/>
      <c r="Q206" s="273"/>
      <c r="R206" s="550"/>
      <c r="S206" s="566"/>
      <c r="T206" s="156">
        <f t="shared" si="494"/>
        <v>54.096987349999999</v>
      </c>
      <c r="U206" s="156">
        <f t="shared" si="494"/>
        <v>41.596987349999999</v>
      </c>
      <c r="V206" s="156">
        <f t="shared" si="494"/>
        <v>0</v>
      </c>
      <c r="W206" s="156">
        <f t="shared" si="494"/>
        <v>0</v>
      </c>
      <c r="X206" s="156">
        <f t="shared" si="494"/>
        <v>0</v>
      </c>
      <c r="Y206" s="156">
        <f t="shared" si="494"/>
        <v>0</v>
      </c>
      <c r="Z206" s="156">
        <f t="shared" si="494"/>
        <v>12.5</v>
      </c>
      <c r="AA206" s="550"/>
      <c r="AB206" s="569"/>
      <c r="AC206" s="337">
        <f t="shared" si="460"/>
        <v>0</v>
      </c>
      <c r="AD206" s="281"/>
      <c r="AE206" s="330"/>
      <c r="AF206" s="330"/>
      <c r="AG206" s="330"/>
      <c r="AH206" s="330"/>
      <c r="AI206" s="330"/>
      <c r="AJ206" s="550"/>
      <c r="AK206" s="553"/>
      <c r="AL206" s="301">
        <f t="shared" si="461"/>
        <v>18.032329116666666</v>
      </c>
      <c r="AM206" s="383">
        <v>13.86566245</v>
      </c>
      <c r="AN206" s="363">
        <f t="shared" si="517"/>
        <v>0</v>
      </c>
      <c r="AO206" s="363">
        <f t="shared" si="518"/>
        <v>0</v>
      </c>
      <c r="AP206" s="363">
        <f t="shared" si="519"/>
        <v>0</v>
      </c>
      <c r="AQ206" s="363">
        <f t="shared" si="520"/>
        <v>0</v>
      </c>
      <c r="AR206" s="383">
        <v>4.166666666666667</v>
      </c>
      <c r="AS206" s="551"/>
      <c r="AT206" s="556"/>
      <c r="AU206" s="302">
        <f t="shared" si="462"/>
        <v>18.032329116666666</v>
      </c>
      <c r="AV206" s="321">
        <f t="shared" si="504"/>
        <v>13.86566245</v>
      </c>
      <c r="AW206" s="321">
        <f t="shared" si="505"/>
        <v>0</v>
      </c>
      <c r="AX206" s="321">
        <f t="shared" si="506"/>
        <v>0</v>
      </c>
      <c r="AY206" s="321">
        <f t="shared" si="507"/>
        <v>0</v>
      </c>
      <c r="AZ206" s="321">
        <f t="shared" si="508"/>
        <v>0</v>
      </c>
      <c r="BA206" s="321">
        <f t="shared" si="509"/>
        <v>4.166666666666667</v>
      </c>
      <c r="BB206" s="550"/>
      <c r="BC206" s="557"/>
      <c r="BD206" s="301">
        <f t="shared" si="463"/>
        <v>18.032329116666666</v>
      </c>
      <c r="BE206" s="321">
        <f t="shared" si="510"/>
        <v>13.86566245</v>
      </c>
      <c r="BF206" s="321">
        <f t="shared" si="511"/>
        <v>0</v>
      </c>
      <c r="BG206" s="321">
        <f t="shared" si="512"/>
        <v>0</v>
      </c>
      <c r="BH206" s="321">
        <f t="shared" si="513"/>
        <v>0</v>
      </c>
      <c r="BI206" s="321">
        <f t="shared" si="514"/>
        <v>0</v>
      </c>
      <c r="BJ206" s="321">
        <f t="shared" si="515"/>
        <v>4.166666666666667</v>
      </c>
      <c r="BK206" s="590"/>
      <c r="BL206" s="543"/>
      <c r="BM206" s="543"/>
      <c r="BN206" s="543"/>
      <c r="BO206" s="543"/>
      <c r="BP206" s="543"/>
      <c r="BQ206" s="543"/>
      <c r="BR206" s="543"/>
      <c r="BS206" s="544"/>
    </row>
    <row r="207" spans="1:71" s="158" customFormat="1" ht="68.25" customHeight="1" thickTop="1" x14ac:dyDescent="0.3">
      <c r="A207" s="152"/>
      <c r="B207" s="535"/>
      <c r="C207" s="511"/>
      <c r="D207" s="595">
        <v>227</v>
      </c>
      <c r="E207" s="519" t="str">
        <f>+Metas!K256</f>
        <v>Talleres de formación cultural, con acceso y participacion a la comunidad en condición de vulnerabilidad desarrollados en municipios de Norte de Santander (20 Por año)</v>
      </c>
      <c r="F207" s="522">
        <v>20</v>
      </c>
      <c r="G207" s="525">
        <f t="shared" si="498"/>
        <v>20</v>
      </c>
      <c r="H207" s="528"/>
      <c r="I207" s="531">
        <v>5</v>
      </c>
      <c r="J207" s="559">
        <v>5</v>
      </c>
      <c r="K207" s="598">
        <v>10</v>
      </c>
      <c r="L207" s="439" t="s">
        <v>3766</v>
      </c>
      <c r="M207" s="409" t="s">
        <v>3767</v>
      </c>
      <c r="N207" s="272">
        <v>44378</v>
      </c>
      <c r="O207" s="272">
        <v>44560</v>
      </c>
      <c r="P207" s="272"/>
      <c r="Q207" s="272"/>
      <c r="R207" s="549">
        <f t="shared" si="475"/>
        <v>227</v>
      </c>
      <c r="S207" s="565">
        <f t="shared" ref="S207" si="521">+F207</f>
        <v>20</v>
      </c>
      <c r="T207" s="156">
        <f t="shared" si="494"/>
        <v>54.096987349999999</v>
      </c>
      <c r="U207" s="156">
        <f t="shared" si="494"/>
        <v>41.596987349999999</v>
      </c>
      <c r="V207" s="156">
        <f t="shared" si="494"/>
        <v>0</v>
      </c>
      <c r="W207" s="156">
        <f t="shared" si="494"/>
        <v>0</v>
      </c>
      <c r="X207" s="156">
        <f t="shared" si="494"/>
        <v>0</v>
      </c>
      <c r="Y207" s="156">
        <f t="shared" si="494"/>
        <v>0</v>
      </c>
      <c r="Z207" s="156">
        <f t="shared" si="494"/>
        <v>12.5</v>
      </c>
      <c r="AA207" s="549">
        <f t="shared" si="477"/>
        <v>227</v>
      </c>
      <c r="AB207" s="568">
        <f t="shared" si="500"/>
        <v>0</v>
      </c>
      <c r="AC207" s="336">
        <f t="shared" si="460"/>
        <v>0</v>
      </c>
      <c r="AD207" s="280"/>
      <c r="AE207" s="329"/>
      <c r="AF207" s="329"/>
      <c r="AG207" s="329"/>
      <c r="AH207" s="329"/>
      <c r="AI207" s="329"/>
      <c r="AJ207" s="549">
        <f t="shared" si="478"/>
        <v>227</v>
      </c>
      <c r="AK207" s="552">
        <f t="shared" si="501"/>
        <v>5</v>
      </c>
      <c r="AL207" s="300">
        <f t="shared" si="461"/>
        <v>18.032329116666666</v>
      </c>
      <c r="AM207" s="384">
        <v>13.86566245</v>
      </c>
      <c r="AN207" s="364">
        <f t="shared" si="517"/>
        <v>0</v>
      </c>
      <c r="AO207" s="364">
        <f t="shared" si="518"/>
        <v>0</v>
      </c>
      <c r="AP207" s="364">
        <f t="shared" si="519"/>
        <v>0</v>
      </c>
      <c r="AQ207" s="364">
        <f t="shared" si="520"/>
        <v>0</v>
      </c>
      <c r="AR207" s="384">
        <v>4.166666666666667</v>
      </c>
      <c r="AS207" s="550">
        <f t="shared" si="483"/>
        <v>227</v>
      </c>
      <c r="AT207" s="555">
        <f t="shared" si="502"/>
        <v>5</v>
      </c>
      <c r="AU207" s="357">
        <f t="shared" si="462"/>
        <v>18.032329116666666</v>
      </c>
      <c r="AV207" s="353">
        <f t="shared" si="504"/>
        <v>13.86566245</v>
      </c>
      <c r="AW207" s="353">
        <f t="shared" si="505"/>
        <v>0</v>
      </c>
      <c r="AX207" s="353">
        <f t="shared" si="506"/>
        <v>0</v>
      </c>
      <c r="AY207" s="353">
        <f t="shared" si="507"/>
        <v>0</v>
      </c>
      <c r="AZ207" s="353">
        <f t="shared" si="508"/>
        <v>0</v>
      </c>
      <c r="BA207" s="353">
        <f t="shared" si="509"/>
        <v>4.166666666666667</v>
      </c>
      <c r="BB207" s="549">
        <f t="shared" si="484"/>
        <v>227</v>
      </c>
      <c r="BC207" s="588">
        <f t="shared" si="503"/>
        <v>10</v>
      </c>
      <c r="BD207" s="300">
        <f t="shared" si="463"/>
        <v>18.032329116666666</v>
      </c>
      <c r="BE207" s="352">
        <f t="shared" si="510"/>
        <v>13.86566245</v>
      </c>
      <c r="BF207" s="352">
        <f t="shared" si="511"/>
        <v>0</v>
      </c>
      <c r="BG207" s="352">
        <f t="shared" si="512"/>
        <v>0</v>
      </c>
      <c r="BH207" s="352">
        <f t="shared" si="513"/>
        <v>0</v>
      </c>
      <c r="BI207" s="352">
        <f t="shared" si="514"/>
        <v>0</v>
      </c>
      <c r="BJ207" s="352">
        <f t="shared" si="515"/>
        <v>4.166666666666667</v>
      </c>
      <c r="BK207" s="571"/>
      <c r="BL207" s="572"/>
      <c r="BM207" s="572"/>
      <c r="BN207" s="572"/>
      <c r="BO207" s="572"/>
      <c r="BP207" s="572"/>
      <c r="BQ207" s="572"/>
      <c r="BR207" s="572"/>
      <c r="BS207" s="573"/>
    </row>
    <row r="208" spans="1:71" s="158" customFormat="1" ht="50.25" customHeight="1" thickBot="1" x14ac:dyDescent="0.35">
      <c r="A208" s="152"/>
      <c r="B208" s="535"/>
      <c r="C208" s="511"/>
      <c r="D208" s="596"/>
      <c r="E208" s="520"/>
      <c r="F208" s="523"/>
      <c r="G208" s="526"/>
      <c r="H208" s="529"/>
      <c r="I208" s="532"/>
      <c r="J208" s="560"/>
      <c r="K208" s="599"/>
      <c r="L208" s="434" t="s">
        <v>3538</v>
      </c>
      <c r="M208" s="410" t="s">
        <v>3768</v>
      </c>
      <c r="N208" s="273">
        <v>44378</v>
      </c>
      <c r="O208" s="273">
        <v>44560</v>
      </c>
      <c r="P208" s="273"/>
      <c r="Q208" s="273"/>
      <c r="R208" s="550"/>
      <c r="S208" s="566"/>
      <c r="T208" s="156">
        <f t="shared" si="494"/>
        <v>54.096987349999999</v>
      </c>
      <c r="U208" s="156">
        <f t="shared" si="494"/>
        <v>41.596987349999999</v>
      </c>
      <c r="V208" s="156">
        <f t="shared" si="494"/>
        <v>0</v>
      </c>
      <c r="W208" s="156">
        <f t="shared" si="494"/>
        <v>0</v>
      </c>
      <c r="X208" s="156">
        <f t="shared" si="494"/>
        <v>0</v>
      </c>
      <c r="Y208" s="156">
        <f t="shared" si="494"/>
        <v>0</v>
      </c>
      <c r="Z208" s="156">
        <f t="shared" si="494"/>
        <v>12.5</v>
      </c>
      <c r="AA208" s="550"/>
      <c r="AB208" s="569"/>
      <c r="AC208" s="337">
        <f t="shared" si="460"/>
        <v>0</v>
      </c>
      <c r="AD208" s="281"/>
      <c r="AE208" s="330"/>
      <c r="AF208" s="330"/>
      <c r="AG208" s="330"/>
      <c r="AH208" s="330"/>
      <c r="AI208" s="330"/>
      <c r="AJ208" s="550"/>
      <c r="AK208" s="553"/>
      <c r="AL208" s="301">
        <f t="shared" si="461"/>
        <v>18.032329116666666</v>
      </c>
      <c r="AM208" s="383">
        <v>13.86566245</v>
      </c>
      <c r="AN208" s="363">
        <f t="shared" si="517"/>
        <v>0</v>
      </c>
      <c r="AO208" s="363">
        <f t="shared" si="518"/>
        <v>0</v>
      </c>
      <c r="AP208" s="363">
        <f t="shared" si="519"/>
        <v>0</v>
      </c>
      <c r="AQ208" s="363">
        <f t="shared" si="520"/>
        <v>0</v>
      </c>
      <c r="AR208" s="383">
        <v>4.166666666666667</v>
      </c>
      <c r="AS208" s="551"/>
      <c r="AT208" s="556"/>
      <c r="AU208" s="302">
        <f t="shared" si="462"/>
        <v>18.032329116666666</v>
      </c>
      <c r="AV208" s="321">
        <f t="shared" si="504"/>
        <v>13.86566245</v>
      </c>
      <c r="AW208" s="321">
        <f t="shared" si="505"/>
        <v>0</v>
      </c>
      <c r="AX208" s="321">
        <f t="shared" si="506"/>
        <v>0</v>
      </c>
      <c r="AY208" s="321">
        <f t="shared" si="507"/>
        <v>0</v>
      </c>
      <c r="AZ208" s="321">
        <f t="shared" si="508"/>
        <v>0</v>
      </c>
      <c r="BA208" s="321">
        <f t="shared" si="509"/>
        <v>4.166666666666667</v>
      </c>
      <c r="BB208" s="551"/>
      <c r="BC208" s="558"/>
      <c r="BD208" s="301">
        <f t="shared" si="463"/>
        <v>18.032329116666666</v>
      </c>
      <c r="BE208" s="321">
        <f t="shared" si="510"/>
        <v>13.86566245</v>
      </c>
      <c r="BF208" s="321">
        <f t="shared" si="511"/>
        <v>0</v>
      </c>
      <c r="BG208" s="321">
        <f t="shared" si="512"/>
        <v>0</v>
      </c>
      <c r="BH208" s="321">
        <f t="shared" si="513"/>
        <v>0</v>
      </c>
      <c r="BI208" s="321">
        <f t="shared" si="514"/>
        <v>0</v>
      </c>
      <c r="BJ208" s="321">
        <f t="shared" si="515"/>
        <v>4.166666666666667</v>
      </c>
      <c r="BK208" s="590"/>
      <c r="BL208" s="543"/>
      <c r="BM208" s="543"/>
      <c r="BN208" s="543"/>
      <c r="BO208" s="543"/>
      <c r="BP208" s="543"/>
      <c r="BQ208" s="543"/>
      <c r="BR208" s="543"/>
      <c r="BS208" s="544"/>
    </row>
    <row r="209" spans="1:71" s="158" customFormat="1" ht="39.75" customHeight="1" thickTop="1" x14ac:dyDescent="0.3">
      <c r="A209" s="152"/>
      <c r="B209" s="504" t="s">
        <v>428</v>
      </c>
      <c r="C209" s="510" t="s">
        <v>431</v>
      </c>
      <c r="D209" s="516">
        <v>228</v>
      </c>
      <c r="E209" s="519" t="str">
        <f>+Metas!K258</f>
        <v>Gurpos de vigias del patrimonio en los municipios conformados, dotados y consolidados (10 Por año)</v>
      </c>
      <c r="F209" s="522">
        <v>10</v>
      </c>
      <c r="G209" s="525">
        <f t="shared" si="498"/>
        <v>10</v>
      </c>
      <c r="H209" s="528"/>
      <c r="I209" s="531"/>
      <c r="J209" s="559">
        <v>5</v>
      </c>
      <c r="K209" s="562">
        <v>5</v>
      </c>
      <c r="L209" s="409" t="s">
        <v>3769</v>
      </c>
      <c r="M209" s="409" t="s">
        <v>3770</v>
      </c>
      <c r="N209" s="272">
        <v>44378</v>
      </c>
      <c r="O209" s="272">
        <v>44560</v>
      </c>
      <c r="P209" s="272"/>
      <c r="Q209" s="272"/>
      <c r="R209" s="549">
        <f t="shared" si="475"/>
        <v>228</v>
      </c>
      <c r="S209" s="565">
        <f t="shared" ref="S209" si="522">+F209</f>
        <v>10</v>
      </c>
      <c r="T209" s="156">
        <f t="shared" si="494"/>
        <v>39.92</v>
      </c>
      <c r="U209" s="156">
        <f t="shared" si="494"/>
        <v>23.26</v>
      </c>
      <c r="V209" s="156">
        <f t="shared" si="494"/>
        <v>0</v>
      </c>
      <c r="W209" s="156">
        <f t="shared" si="494"/>
        <v>0</v>
      </c>
      <c r="X209" s="156">
        <f t="shared" si="494"/>
        <v>0</v>
      </c>
      <c r="Y209" s="156">
        <f t="shared" si="494"/>
        <v>16.66</v>
      </c>
      <c r="Z209" s="156">
        <f t="shared" si="494"/>
        <v>0</v>
      </c>
      <c r="AA209" s="549">
        <f t="shared" si="477"/>
        <v>228</v>
      </c>
      <c r="AB209" s="568">
        <f t="shared" si="500"/>
        <v>0</v>
      </c>
      <c r="AC209" s="336">
        <f t="shared" si="460"/>
        <v>0</v>
      </c>
      <c r="AD209" s="280"/>
      <c r="AE209" s="329"/>
      <c r="AF209" s="329"/>
      <c r="AG209" s="329"/>
      <c r="AH209" s="329"/>
      <c r="AI209" s="329"/>
      <c r="AJ209" s="549">
        <f t="shared" si="478"/>
        <v>228</v>
      </c>
      <c r="AK209" s="552">
        <f t="shared" si="501"/>
        <v>0</v>
      </c>
      <c r="AL209" s="300">
        <f t="shared" si="461"/>
        <v>0</v>
      </c>
      <c r="AM209" s="364">
        <f t="shared" ref="AM209:AM269" si="523">AD209</f>
        <v>0</v>
      </c>
      <c r="AN209" s="364">
        <f t="shared" ref="AN209:AN269" si="524">AE209</f>
        <v>0</v>
      </c>
      <c r="AO209" s="364">
        <f t="shared" ref="AO209:AO269" si="525">AF209</f>
        <v>0</v>
      </c>
      <c r="AP209" s="364">
        <f t="shared" ref="AP209:AP269" si="526">AG209</f>
        <v>0</v>
      </c>
      <c r="AQ209" s="364">
        <f t="shared" ref="AQ209:AQ269" si="527">AH209</f>
        <v>0</v>
      </c>
      <c r="AR209" s="364">
        <f t="shared" ref="AR209:AR269" si="528">AI209</f>
        <v>0</v>
      </c>
      <c r="AS209" s="550">
        <f t="shared" si="483"/>
        <v>228</v>
      </c>
      <c r="AT209" s="555">
        <f t="shared" si="502"/>
        <v>5</v>
      </c>
      <c r="AU209" s="357">
        <f t="shared" si="462"/>
        <v>19.96</v>
      </c>
      <c r="AV209" s="353">
        <v>11.63</v>
      </c>
      <c r="AW209" s="353">
        <f t="shared" si="505"/>
        <v>0</v>
      </c>
      <c r="AX209" s="353">
        <f t="shared" si="506"/>
        <v>0</v>
      </c>
      <c r="AY209" s="353">
        <f t="shared" si="507"/>
        <v>0</v>
      </c>
      <c r="AZ209" s="353">
        <v>8.33</v>
      </c>
      <c r="BA209" s="353">
        <v>0</v>
      </c>
      <c r="BB209" s="550">
        <f t="shared" si="484"/>
        <v>228</v>
      </c>
      <c r="BC209" s="557">
        <f t="shared" si="503"/>
        <v>5</v>
      </c>
      <c r="BD209" s="300">
        <f t="shared" si="463"/>
        <v>19.96</v>
      </c>
      <c r="BE209" s="352">
        <f t="shared" si="510"/>
        <v>11.63</v>
      </c>
      <c r="BF209" s="352">
        <f t="shared" si="511"/>
        <v>0</v>
      </c>
      <c r="BG209" s="352">
        <f t="shared" si="512"/>
        <v>0</v>
      </c>
      <c r="BH209" s="352">
        <f t="shared" si="513"/>
        <v>0</v>
      </c>
      <c r="BI209" s="352">
        <f t="shared" si="514"/>
        <v>8.33</v>
      </c>
      <c r="BJ209" s="352">
        <f t="shared" si="515"/>
        <v>0</v>
      </c>
      <c r="BK209" s="571"/>
      <c r="BL209" s="572"/>
      <c r="BM209" s="572"/>
      <c r="BN209" s="572"/>
      <c r="BO209" s="572"/>
      <c r="BP209" s="572"/>
      <c r="BQ209" s="572"/>
      <c r="BR209" s="572"/>
      <c r="BS209" s="573"/>
    </row>
    <row r="210" spans="1:71" s="158" customFormat="1" ht="39.75" customHeight="1" x14ac:dyDescent="0.3">
      <c r="A210" s="152"/>
      <c r="B210" s="505"/>
      <c r="C210" s="511"/>
      <c r="D210" s="517"/>
      <c r="E210" s="520"/>
      <c r="F210" s="523"/>
      <c r="G210" s="526"/>
      <c r="H210" s="529"/>
      <c r="I210" s="532"/>
      <c r="J210" s="560"/>
      <c r="K210" s="563"/>
      <c r="L210" s="410" t="s">
        <v>3452</v>
      </c>
      <c r="M210" s="410" t="s">
        <v>3771</v>
      </c>
      <c r="N210" s="150">
        <v>44378</v>
      </c>
      <c r="O210" s="150">
        <v>44560</v>
      </c>
      <c r="P210" s="150"/>
      <c r="Q210" s="150"/>
      <c r="R210" s="550"/>
      <c r="S210" s="566"/>
      <c r="T210" s="156">
        <f t="shared" si="494"/>
        <v>39.92</v>
      </c>
      <c r="U210" s="156">
        <f t="shared" si="494"/>
        <v>23.26</v>
      </c>
      <c r="V210" s="156">
        <f t="shared" si="494"/>
        <v>0</v>
      </c>
      <c r="W210" s="156">
        <f t="shared" si="494"/>
        <v>0</v>
      </c>
      <c r="X210" s="156">
        <f t="shared" si="494"/>
        <v>0</v>
      </c>
      <c r="Y210" s="156">
        <f t="shared" si="494"/>
        <v>16.66</v>
      </c>
      <c r="Z210" s="156">
        <f t="shared" si="494"/>
        <v>0</v>
      </c>
      <c r="AA210" s="550"/>
      <c r="AB210" s="569"/>
      <c r="AC210" s="337">
        <f t="shared" ref="AC210:AC271" si="529">SUM(AD210:AI210)</f>
        <v>0</v>
      </c>
      <c r="AD210" s="281"/>
      <c r="AE210" s="330"/>
      <c r="AF210" s="330"/>
      <c r="AG210" s="330"/>
      <c r="AH210" s="330"/>
      <c r="AI210" s="330"/>
      <c r="AJ210" s="550"/>
      <c r="AK210" s="553"/>
      <c r="AL210" s="301">
        <f t="shared" ref="AL210:AL271" si="530">SUM(AM210:AR210)</f>
        <v>0</v>
      </c>
      <c r="AM210" s="305">
        <f t="shared" si="523"/>
        <v>0</v>
      </c>
      <c r="AN210" s="305">
        <f t="shared" si="524"/>
        <v>0</v>
      </c>
      <c r="AO210" s="305">
        <f t="shared" si="525"/>
        <v>0</v>
      </c>
      <c r="AP210" s="305">
        <f t="shared" si="526"/>
        <v>0</v>
      </c>
      <c r="AQ210" s="305">
        <f t="shared" si="527"/>
        <v>0</v>
      </c>
      <c r="AR210" s="305">
        <f t="shared" si="528"/>
        <v>0</v>
      </c>
      <c r="AS210" s="550"/>
      <c r="AT210" s="555"/>
      <c r="AU210" s="313">
        <f t="shared" ref="AU210:AU271" si="531">SUM(AV210:BA210)</f>
        <v>19.96</v>
      </c>
      <c r="AV210" s="314">
        <v>11.63</v>
      </c>
      <c r="AW210" s="314">
        <f t="shared" ref="AW210:AW213" si="532">AN210</f>
        <v>0</v>
      </c>
      <c r="AX210" s="314">
        <f t="shared" ref="AX210:AX213" si="533">AO210</f>
        <v>0</v>
      </c>
      <c r="AY210" s="314">
        <f t="shared" ref="AY210:AY213" si="534">AP210</f>
        <v>0</v>
      </c>
      <c r="AZ210" s="314">
        <v>8.33</v>
      </c>
      <c r="BA210" s="314">
        <v>0</v>
      </c>
      <c r="BB210" s="550"/>
      <c r="BC210" s="557"/>
      <c r="BD210" s="301">
        <f t="shared" ref="BD210:BD271" si="535">SUM(BE210:BJ210)</f>
        <v>19.96</v>
      </c>
      <c r="BE210" s="314">
        <f t="shared" si="510"/>
        <v>11.63</v>
      </c>
      <c r="BF210" s="314">
        <f t="shared" si="511"/>
        <v>0</v>
      </c>
      <c r="BG210" s="314">
        <f t="shared" si="512"/>
        <v>0</v>
      </c>
      <c r="BH210" s="314">
        <f t="shared" si="513"/>
        <v>0</v>
      </c>
      <c r="BI210" s="314">
        <f t="shared" si="514"/>
        <v>8.33</v>
      </c>
      <c r="BJ210" s="314">
        <f t="shared" si="515"/>
        <v>0</v>
      </c>
      <c r="BK210" s="543"/>
      <c r="BL210" s="543"/>
      <c r="BM210" s="543"/>
      <c r="BN210" s="543"/>
      <c r="BO210" s="543"/>
      <c r="BP210" s="543"/>
      <c r="BQ210" s="543"/>
      <c r="BR210" s="543"/>
      <c r="BS210" s="544"/>
    </row>
    <row r="211" spans="1:71" s="158" customFormat="1" ht="39.75" customHeight="1" x14ac:dyDescent="0.3">
      <c r="A211" s="152"/>
      <c r="B211" s="505"/>
      <c r="C211" s="511"/>
      <c r="D211" s="517"/>
      <c r="E211" s="520"/>
      <c r="F211" s="523"/>
      <c r="G211" s="526"/>
      <c r="H211" s="529"/>
      <c r="I211" s="532"/>
      <c r="J211" s="560"/>
      <c r="K211" s="563"/>
      <c r="L211" s="410" t="s">
        <v>3773</v>
      </c>
      <c r="M211" s="410" t="s">
        <v>3772</v>
      </c>
      <c r="N211" s="150">
        <v>44378</v>
      </c>
      <c r="O211" s="150">
        <v>44560</v>
      </c>
      <c r="P211" s="150"/>
      <c r="Q211" s="150"/>
      <c r="R211" s="550"/>
      <c r="S211" s="566"/>
      <c r="T211" s="156">
        <f t="shared" si="494"/>
        <v>39.92</v>
      </c>
      <c r="U211" s="156">
        <f t="shared" si="494"/>
        <v>23.26</v>
      </c>
      <c r="V211" s="156">
        <f t="shared" si="494"/>
        <v>0</v>
      </c>
      <c r="W211" s="156">
        <f t="shared" si="494"/>
        <v>0</v>
      </c>
      <c r="X211" s="156">
        <f t="shared" si="494"/>
        <v>0</v>
      </c>
      <c r="Y211" s="156">
        <f t="shared" si="494"/>
        <v>16.66</v>
      </c>
      <c r="Z211" s="156">
        <f t="shared" si="494"/>
        <v>0</v>
      </c>
      <c r="AA211" s="550"/>
      <c r="AB211" s="569"/>
      <c r="AC211" s="337">
        <f t="shared" si="529"/>
        <v>0</v>
      </c>
      <c r="AD211" s="281"/>
      <c r="AE211" s="330"/>
      <c r="AF211" s="330"/>
      <c r="AG211" s="330"/>
      <c r="AH211" s="330"/>
      <c r="AI211" s="330"/>
      <c r="AJ211" s="550"/>
      <c r="AK211" s="553"/>
      <c r="AL211" s="301">
        <f t="shared" si="530"/>
        <v>0</v>
      </c>
      <c r="AM211" s="305">
        <f t="shared" si="523"/>
        <v>0</v>
      </c>
      <c r="AN211" s="305">
        <f t="shared" si="524"/>
        <v>0</v>
      </c>
      <c r="AO211" s="305">
        <f t="shared" si="525"/>
        <v>0</v>
      </c>
      <c r="AP211" s="305">
        <f t="shared" si="526"/>
        <v>0</v>
      </c>
      <c r="AQ211" s="305">
        <f t="shared" si="527"/>
        <v>0</v>
      </c>
      <c r="AR211" s="305">
        <f t="shared" si="528"/>
        <v>0</v>
      </c>
      <c r="AS211" s="550"/>
      <c r="AT211" s="555"/>
      <c r="AU211" s="313">
        <f t="shared" si="531"/>
        <v>19.96</v>
      </c>
      <c r="AV211" s="314">
        <v>11.63</v>
      </c>
      <c r="AW211" s="314">
        <f t="shared" si="532"/>
        <v>0</v>
      </c>
      <c r="AX211" s="314">
        <f t="shared" si="533"/>
        <v>0</v>
      </c>
      <c r="AY211" s="314">
        <f t="shared" si="534"/>
        <v>0</v>
      </c>
      <c r="AZ211" s="314">
        <v>8.33</v>
      </c>
      <c r="BA211" s="314">
        <v>0</v>
      </c>
      <c r="BB211" s="550"/>
      <c r="BC211" s="557"/>
      <c r="BD211" s="301">
        <f t="shared" si="535"/>
        <v>19.96</v>
      </c>
      <c r="BE211" s="314">
        <f t="shared" si="510"/>
        <v>11.63</v>
      </c>
      <c r="BF211" s="314">
        <f t="shared" si="511"/>
        <v>0</v>
      </c>
      <c r="BG211" s="314">
        <f t="shared" si="512"/>
        <v>0</v>
      </c>
      <c r="BH211" s="314">
        <f t="shared" si="513"/>
        <v>0</v>
      </c>
      <c r="BI211" s="314">
        <f t="shared" si="514"/>
        <v>8.33</v>
      </c>
      <c r="BJ211" s="314">
        <f t="shared" si="515"/>
        <v>0</v>
      </c>
      <c r="BK211" s="543"/>
      <c r="BL211" s="543"/>
      <c r="BM211" s="543"/>
      <c r="BN211" s="543"/>
      <c r="BO211" s="543"/>
      <c r="BP211" s="543"/>
      <c r="BQ211" s="543"/>
      <c r="BR211" s="543"/>
      <c r="BS211" s="544"/>
    </row>
    <row r="212" spans="1:71" s="158" customFormat="1" ht="44.25" customHeight="1" thickBot="1" x14ac:dyDescent="0.35">
      <c r="A212" s="152"/>
      <c r="B212" s="505"/>
      <c r="C212" s="511"/>
      <c r="D212" s="518"/>
      <c r="E212" s="521"/>
      <c r="F212" s="524"/>
      <c r="G212" s="527"/>
      <c r="H212" s="530"/>
      <c r="I212" s="533"/>
      <c r="J212" s="561"/>
      <c r="K212" s="564"/>
      <c r="L212" s="411" t="s">
        <v>3453</v>
      </c>
      <c r="M212" s="411" t="s">
        <v>3774</v>
      </c>
      <c r="N212" s="273">
        <v>44378</v>
      </c>
      <c r="O212" s="273">
        <v>44560</v>
      </c>
      <c r="P212" s="273"/>
      <c r="Q212" s="273"/>
      <c r="R212" s="551"/>
      <c r="S212" s="567"/>
      <c r="T212" s="156">
        <f t="shared" si="494"/>
        <v>39.92</v>
      </c>
      <c r="U212" s="156">
        <f t="shared" si="494"/>
        <v>23.26</v>
      </c>
      <c r="V212" s="156">
        <f t="shared" si="494"/>
        <v>0</v>
      </c>
      <c r="W212" s="156">
        <f t="shared" si="494"/>
        <v>0</v>
      </c>
      <c r="X212" s="156">
        <f t="shared" si="494"/>
        <v>0</v>
      </c>
      <c r="Y212" s="156">
        <f t="shared" si="494"/>
        <v>16.66</v>
      </c>
      <c r="Z212" s="156">
        <f t="shared" si="494"/>
        <v>0</v>
      </c>
      <c r="AA212" s="551"/>
      <c r="AB212" s="570"/>
      <c r="AC212" s="338">
        <f t="shared" si="529"/>
        <v>0</v>
      </c>
      <c r="AD212" s="282"/>
      <c r="AE212" s="331"/>
      <c r="AF212" s="331"/>
      <c r="AG212" s="331"/>
      <c r="AH212" s="331"/>
      <c r="AI212" s="331"/>
      <c r="AJ212" s="551"/>
      <c r="AK212" s="554"/>
      <c r="AL212" s="302">
        <f t="shared" si="530"/>
        <v>0</v>
      </c>
      <c r="AM212" s="363">
        <f t="shared" si="523"/>
        <v>0</v>
      </c>
      <c r="AN212" s="363">
        <f t="shared" si="524"/>
        <v>0</v>
      </c>
      <c r="AO212" s="363">
        <f t="shared" si="525"/>
        <v>0</v>
      </c>
      <c r="AP212" s="363">
        <f t="shared" si="526"/>
        <v>0</v>
      </c>
      <c r="AQ212" s="363">
        <f t="shared" si="527"/>
        <v>0</v>
      </c>
      <c r="AR212" s="363">
        <f t="shared" si="528"/>
        <v>0</v>
      </c>
      <c r="AS212" s="551"/>
      <c r="AT212" s="556"/>
      <c r="AU212" s="302">
        <f t="shared" si="531"/>
        <v>19.96</v>
      </c>
      <c r="AV212" s="321">
        <v>11.63</v>
      </c>
      <c r="AW212" s="321">
        <f t="shared" si="532"/>
        <v>0</v>
      </c>
      <c r="AX212" s="321">
        <f t="shared" si="533"/>
        <v>0</v>
      </c>
      <c r="AY212" s="321">
        <f t="shared" si="534"/>
        <v>0</v>
      </c>
      <c r="AZ212" s="321">
        <v>8.33</v>
      </c>
      <c r="BA212" s="321">
        <v>0</v>
      </c>
      <c r="BB212" s="551"/>
      <c r="BC212" s="558"/>
      <c r="BD212" s="302">
        <f t="shared" si="535"/>
        <v>19.96</v>
      </c>
      <c r="BE212" s="353">
        <f t="shared" si="510"/>
        <v>11.63</v>
      </c>
      <c r="BF212" s="353">
        <f t="shared" si="511"/>
        <v>0</v>
      </c>
      <c r="BG212" s="353">
        <f t="shared" si="512"/>
        <v>0</v>
      </c>
      <c r="BH212" s="353">
        <f t="shared" si="513"/>
        <v>0</v>
      </c>
      <c r="BI212" s="353">
        <f t="shared" si="514"/>
        <v>8.33</v>
      </c>
      <c r="BJ212" s="353">
        <f t="shared" si="515"/>
        <v>0</v>
      </c>
      <c r="BK212" s="574"/>
      <c r="BL212" s="547"/>
      <c r="BM212" s="547"/>
      <c r="BN212" s="547"/>
      <c r="BO212" s="547"/>
      <c r="BP212" s="547"/>
      <c r="BQ212" s="547"/>
      <c r="BR212" s="547"/>
      <c r="BS212" s="548"/>
    </row>
    <row r="213" spans="1:71" s="158" customFormat="1" ht="45.6" thickTop="1" x14ac:dyDescent="0.3">
      <c r="A213" s="152"/>
      <c r="B213" s="505"/>
      <c r="C213" s="511"/>
      <c r="D213" s="516">
        <v>229</v>
      </c>
      <c r="E213" s="519" t="str">
        <f>+Metas!K259</f>
        <v>Municpios con talleres de formaciíon dirigidos a los vigias del patrimonio (10 Por año)</v>
      </c>
      <c r="F213" s="522">
        <v>10</v>
      </c>
      <c r="G213" s="525">
        <f t="shared" si="498"/>
        <v>10</v>
      </c>
      <c r="H213" s="528"/>
      <c r="I213" s="531"/>
      <c r="J213" s="559">
        <v>5</v>
      </c>
      <c r="K213" s="562">
        <v>5</v>
      </c>
      <c r="L213" s="440" t="s">
        <v>3433</v>
      </c>
      <c r="M213" s="409" t="s">
        <v>3775</v>
      </c>
      <c r="N213" s="272">
        <v>44378</v>
      </c>
      <c r="O213" s="272">
        <v>44560</v>
      </c>
      <c r="P213" s="272"/>
      <c r="Q213" s="272"/>
      <c r="R213" s="549">
        <f t="shared" si="475"/>
        <v>229</v>
      </c>
      <c r="S213" s="565">
        <f t="shared" ref="S213" si="536">+F213</f>
        <v>10</v>
      </c>
      <c r="T213" s="156">
        <f t="shared" si="494"/>
        <v>39.92</v>
      </c>
      <c r="U213" s="156">
        <f t="shared" si="494"/>
        <v>23.26</v>
      </c>
      <c r="V213" s="156">
        <f t="shared" si="494"/>
        <v>0</v>
      </c>
      <c r="W213" s="156">
        <f t="shared" si="494"/>
        <v>0</v>
      </c>
      <c r="X213" s="156">
        <f t="shared" si="494"/>
        <v>0</v>
      </c>
      <c r="Y213" s="156">
        <f t="shared" si="494"/>
        <v>16.66</v>
      </c>
      <c r="Z213" s="156">
        <f t="shared" si="494"/>
        <v>0</v>
      </c>
      <c r="AA213" s="549">
        <f t="shared" si="477"/>
        <v>229</v>
      </c>
      <c r="AB213" s="568">
        <f t="shared" si="500"/>
        <v>0</v>
      </c>
      <c r="AC213" s="336">
        <f t="shared" si="529"/>
        <v>0</v>
      </c>
      <c r="AD213" s="280"/>
      <c r="AE213" s="329"/>
      <c r="AF213" s="329"/>
      <c r="AG213" s="329"/>
      <c r="AH213" s="329"/>
      <c r="AI213" s="329"/>
      <c r="AJ213" s="549">
        <f t="shared" si="478"/>
        <v>229</v>
      </c>
      <c r="AK213" s="552">
        <f t="shared" si="501"/>
        <v>0</v>
      </c>
      <c r="AL213" s="300">
        <f t="shared" si="530"/>
        <v>0</v>
      </c>
      <c r="AM213" s="364">
        <f t="shared" si="523"/>
        <v>0</v>
      </c>
      <c r="AN213" s="364">
        <f t="shared" si="524"/>
        <v>0</v>
      </c>
      <c r="AO213" s="364">
        <f t="shared" si="525"/>
        <v>0</v>
      </c>
      <c r="AP213" s="364">
        <f t="shared" si="526"/>
        <v>0</v>
      </c>
      <c r="AQ213" s="364">
        <f t="shared" si="527"/>
        <v>0</v>
      </c>
      <c r="AR213" s="364">
        <f t="shared" si="528"/>
        <v>0</v>
      </c>
      <c r="AS213" s="550">
        <f t="shared" si="483"/>
        <v>229</v>
      </c>
      <c r="AT213" s="555">
        <f t="shared" si="502"/>
        <v>5</v>
      </c>
      <c r="AU213" s="357">
        <f t="shared" si="531"/>
        <v>19.96</v>
      </c>
      <c r="AV213" s="353">
        <v>11.63</v>
      </c>
      <c r="AW213" s="353">
        <f t="shared" si="532"/>
        <v>0</v>
      </c>
      <c r="AX213" s="353">
        <f t="shared" si="533"/>
        <v>0</v>
      </c>
      <c r="AY213" s="353">
        <f t="shared" si="534"/>
        <v>0</v>
      </c>
      <c r="AZ213" s="353">
        <v>8.33</v>
      </c>
      <c r="BA213" s="353">
        <v>0</v>
      </c>
      <c r="BB213" s="550">
        <f t="shared" si="484"/>
        <v>229</v>
      </c>
      <c r="BC213" s="588">
        <f t="shared" si="503"/>
        <v>5</v>
      </c>
      <c r="BD213" s="300">
        <f t="shared" si="535"/>
        <v>19.96</v>
      </c>
      <c r="BE213" s="352">
        <f t="shared" si="510"/>
        <v>11.63</v>
      </c>
      <c r="BF213" s="352">
        <f t="shared" si="511"/>
        <v>0</v>
      </c>
      <c r="BG213" s="352">
        <f t="shared" si="512"/>
        <v>0</v>
      </c>
      <c r="BH213" s="352">
        <f t="shared" si="513"/>
        <v>0</v>
      </c>
      <c r="BI213" s="352">
        <f t="shared" si="514"/>
        <v>8.33</v>
      </c>
      <c r="BJ213" s="352">
        <f t="shared" si="515"/>
        <v>0</v>
      </c>
      <c r="BK213" s="571"/>
      <c r="BL213" s="572"/>
      <c r="BM213" s="572"/>
      <c r="BN213" s="572"/>
      <c r="BO213" s="572"/>
      <c r="BP213" s="572"/>
      <c r="BQ213" s="572"/>
      <c r="BR213" s="572"/>
      <c r="BS213" s="573"/>
    </row>
    <row r="214" spans="1:71" s="158" customFormat="1" ht="45" x14ac:dyDescent="0.3">
      <c r="A214" s="152"/>
      <c r="B214" s="505"/>
      <c r="C214" s="511"/>
      <c r="D214" s="517"/>
      <c r="E214" s="520"/>
      <c r="F214" s="523"/>
      <c r="G214" s="526"/>
      <c r="H214" s="529"/>
      <c r="I214" s="532"/>
      <c r="J214" s="560"/>
      <c r="K214" s="563"/>
      <c r="L214" s="434" t="s">
        <v>3434</v>
      </c>
      <c r="M214" s="410" t="s">
        <v>3776</v>
      </c>
      <c r="N214" s="150">
        <v>44378</v>
      </c>
      <c r="O214" s="150">
        <v>44560</v>
      </c>
      <c r="P214" s="150"/>
      <c r="Q214" s="150"/>
      <c r="R214" s="550"/>
      <c r="S214" s="566"/>
      <c r="T214" s="156">
        <f t="shared" si="494"/>
        <v>39.92</v>
      </c>
      <c r="U214" s="156">
        <f t="shared" si="494"/>
        <v>23.26</v>
      </c>
      <c r="V214" s="156">
        <f t="shared" si="494"/>
        <v>0</v>
      </c>
      <c r="W214" s="156">
        <f t="shared" si="494"/>
        <v>0</v>
      </c>
      <c r="X214" s="156">
        <f t="shared" si="494"/>
        <v>0</v>
      </c>
      <c r="Y214" s="156">
        <f t="shared" si="494"/>
        <v>16.66</v>
      </c>
      <c r="Z214" s="156">
        <f t="shared" si="494"/>
        <v>0</v>
      </c>
      <c r="AA214" s="550"/>
      <c r="AB214" s="569"/>
      <c r="AC214" s="337">
        <f t="shared" si="529"/>
        <v>0</v>
      </c>
      <c r="AD214" s="281"/>
      <c r="AE214" s="330"/>
      <c r="AF214" s="330"/>
      <c r="AG214" s="330"/>
      <c r="AH214" s="330"/>
      <c r="AI214" s="330"/>
      <c r="AJ214" s="550"/>
      <c r="AK214" s="553"/>
      <c r="AL214" s="301">
        <f t="shared" si="530"/>
        <v>0</v>
      </c>
      <c r="AM214" s="305">
        <f t="shared" si="523"/>
        <v>0</v>
      </c>
      <c r="AN214" s="305">
        <f t="shared" si="524"/>
        <v>0</v>
      </c>
      <c r="AO214" s="305">
        <f t="shared" si="525"/>
        <v>0</v>
      </c>
      <c r="AP214" s="305">
        <f t="shared" si="526"/>
        <v>0</v>
      </c>
      <c r="AQ214" s="305">
        <f t="shared" si="527"/>
        <v>0</v>
      </c>
      <c r="AR214" s="305">
        <f t="shared" si="528"/>
        <v>0</v>
      </c>
      <c r="AS214" s="550"/>
      <c r="AT214" s="555"/>
      <c r="AU214" s="313">
        <f t="shared" si="531"/>
        <v>19.96</v>
      </c>
      <c r="AV214" s="314">
        <v>11.63</v>
      </c>
      <c r="AW214" s="314">
        <f t="shared" ref="AW214:AW216" si="537">AN214</f>
        <v>0</v>
      </c>
      <c r="AX214" s="314">
        <f t="shared" ref="AX214:AX216" si="538">AO214</f>
        <v>0</v>
      </c>
      <c r="AY214" s="314">
        <f t="shared" ref="AY214:AY216" si="539">AP214</f>
        <v>0</v>
      </c>
      <c r="AZ214" s="314">
        <v>8.33</v>
      </c>
      <c r="BA214" s="314">
        <v>0</v>
      </c>
      <c r="BB214" s="550"/>
      <c r="BC214" s="557"/>
      <c r="BD214" s="301">
        <f t="shared" si="535"/>
        <v>19.96</v>
      </c>
      <c r="BE214" s="314">
        <f t="shared" si="510"/>
        <v>11.63</v>
      </c>
      <c r="BF214" s="314">
        <f t="shared" si="511"/>
        <v>0</v>
      </c>
      <c r="BG214" s="314">
        <f t="shared" si="512"/>
        <v>0</v>
      </c>
      <c r="BH214" s="314">
        <f t="shared" si="513"/>
        <v>0</v>
      </c>
      <c r="BI214" s="314">
        <f t="shared" si="514"/>
        <v>8.33</v>
      </c>
      <c r="BJ214" s="314">
        <f t="shared" si="515"/>
        <v>0</v>
      </c>
      <c r="BK214" s="543"/>
      <c r="BL214" s="543"/>
      <c r="BM214" s="543"/>
      <c r="BN214" s="543"/>
      <c r="BO214" s="543"/>
      <c r="BP214" s="543"/>
      <c r="BQ214" s="543"/>
      <c r="BR214" s="543"/>
      <c r="BS214" s="544"/>
    </row>
    <row r="215" spans="1:71" s="158" customFormat="1" ht="50.25" customHeight="1" x14ac:dyDescent="0.3">
      <c r="A215" s="152"/>
      <c r="B215" s="505"/>
      <c r="C215" s="511"/>
      <c r="D215" s="517"/>
      <c r="E215" s="520"/>
      <c r="F215" s="523"/>
      <c r="G215" s="526"/>
      <c r="H215" s="529"/>
      <c r="I215" s="532"/>
      <c r="J215" s="560"/>
      <c r="K215" s="563"/>
      <c r="L215" s="434" t="s">
        <v>3435</v>
      </c>
      <c r="M215" s="410" t="s">
        <v>3777</v>
      </c>
      <c r="N215" s="150">
        <v>44378</v>
      </c>
      <c r="O215" s="150">
        <v>44560</v>
      </c>
      <c r="P215" s="150"/>
      <c r="Q215" s="150"/>
      <c r="R215" s="550"/>
      <c r="S215" s="566"/>
      <c r="T215" s="156">
        <f t="shared" si="494"/>
        <v>39.92</v>
      </c>
      <c r="U215" s="156">
        <f t="shared" si="494"/>
        <v>23.26</v>
      </c>
      <c r="V215" s="156">
        <f t="shared" si="494"/>
        <v>0</v>
      </c>
      <c r="W215" s="156">
        <f t="shared" si="494"/>
        <v>0</v>
      </c>
      <c r="X215" s="156">
        <f t="shared" si="494"/>
        <v>0</v>
      </c>
      <c r="Y215" s="156">
        <f t="shared" si="494"/>
        <v>0</v>
      </c>
      <c r="Z215" s="156">
        <f t="shared" si="494"/>
        <v>16.66</v>
      </c>
      <c r="AA215" s="550"/>
      <c r="AB215" s="569"/>
      <c r="AC215" s="337">
        <f t="shared" si="529"/>
        <v>0</v>
      </c>
      <c r="AD215" s="281"/>
      <c r="AE215" s="330"/>
      <c r="AF215" s="330"/>
      <c r="AG215" s="330"/>
      <c r="AH215" s="330"/>
      <c r="AI215" s="330"/>
      <c r="AJ215" s="550"/>
      <c r="AK215" s="553"/>
      <c r="AL215" s="301">
        <f t="shared" si="530"/>
        <v>0</v>
      </c>
      <c r="AM215" s="305">
        <f t="shared" si="523"/>
        <v>0</v>
      </c>
      <c r="AN215" s="305">
        <f t="shared" si="524"/>
        <v>0</v>
      </c>
      <c r="AO215" s="305">
        <f t="shared" si="525"/>
        <v>0</v>
      </c>
      <c r="AP215" s="305">
        <f t="shared" si="526"/>
        <v>0</v>
      </c>
      <c r="AQ215" s="305">
        <f t="shared" si="527"/>
        <v>0</v>
      </c>
      <c r="AR215" s="305">
        <f t="shared" si="528"/>
        <v>0</v>
      </c>
      <c r="AS215" s="550"/>
      <c r="AT215" s="555"/>
      <c r="AU215" s="313">
        <f t="shared" si="531"/>
        <v>19.96</v>
      </c>
      <c r="AV215" s="314">
        <v>11.63</v>
      </c>
      <c r="AW215" s="314">
        <f t="shared" si="537"/>
        <v>0</v>
      </c>
      <c r="AX215" s="314">
        <f t="shared" si="538"/>
        <v>0</v>
      </c>
      <c r="AY215" s="314">
        <f t="shared" si="539"/>
        <v>0</v>
      </c>
      <c r="AZ215" s="314">
        <f t="shared" ref="AZ215" si="540">AQ215</f>
        <v>0</v>
      </c>
      <c r="BA215" s="314">
        <v>8.33</v>
      </c>
      <c r="BB215" s="550"/>
      <c r="BC215" s="557"/>
      <c r="BD215" s="301">
        <f t="shared" si="535"/>
        <v>19.96</v>
      </c>
      <c r="BE215" s="314">
        <f t="shared" si="510"/>
        <v>11.63</v>
      </c>
      <c r="BF215" s="314">
        <f t="shared" si="511"/>
        <v>0</v>
      </c>
      <c r="BG215" s="314">
        <f t="shared" si="512"/>
        <v>0</v>
      </c>
      <c r="BH215" s="314">
        <f t="shared" si="513"/>
        <v>0</v>
      </c>
      <c r="BI215" s="314">
        <f t="shared" si="514"/>
        <v>0</v>
      </c>
      <c r="BJ215" s="314">
        <f t="shared" si="515"/>
        <v>8.33</v>
      </c>
      <c r="BK215" s="543"/>
      <c r="BL215" s="543"/>
      <c r="BM215" s="543"/>
      <c r="BN215" s="543"/>
      <c r="BO215" s="543"/>
      <c r="BP215" s="543"/>
      <c r="BQ215" s="543"/>
      <c r="BR215" s="543"/>
      <c r="BS215" s="544"/>
    </row>
    <row r="216" spans="1:71" s="158" customFormat="1" ht="52.5" customHeight="1" thickBot="1" x14ac:dyDescent="0.35">
      <c r="A216" s="152"/>
      <c r="B216" s="505"/>
      <c r="C216" s="511"/>
      <c r="D216" s="518"/>
      <c r="E216" s="521"/>
      <c r="F216" s="524"/>
      <c r="G216" s="527"/>
      <c r="H216" s="530"/>
      <c r="I216" s="533"/>
      <c r="J216" s="561"/>
      <c r="K216" s="564"/>
      <c r="L216" s="437" t="s">
        <v>3436</v>
      </c>
      <c r="M216" s="411" t="s">
        <v>3778</v>
      </c>
      <c r="N216" s="273">
        <v>44378</v>
      </c>
      <c r="O216" s="273">
        <v>44560</v>
      </c>
      <c r="P216" s="273"/>
      <c r="Q216" s="273"/>
      <c r="R216" s="551"/>
      <c r="S216" s="567"/>
      <c r="T216" s="156">
        <f t="shared" si="494"/>
        <v>39.92</v>
      </c>
      <c r="U216" s="156">
        <f t="shared" si="494"/>
        <v>23.26</v>
      </c>
      <c r="V216" s="156">
        <f t="shared" si="494"/>
        <v>0</v>
      </c>
      <c r="W216" s="156">
        <f t="shared" si="494"/>
        <v>0</v>
      </c>
      <c r="X216" s="156">
        <f t="shared" si="494"/>
        <v>0</v>
      </c>
      <c r="Y216" s="156">
        <f t="shared" si="494"/>
        <v>16.66</v>
      </c>
      <c r="Z216" s="156">
        <f t="shared" si="494"/>
        <v>0</v>
      </c>
      <c r="AA216" s="551"/>
      <c r="AB216" s="570"/>
      <c r="AC216" s="338">
        <f t="shared" si="529"/>
        <v>0</v>
      </c>
      <c r="AD216" s="282"/>
      <c r="AE216" s="331"/>
      <c r="AF216" s="331"/>
      <c r="AG216" s="331"/>
      <c r="AH216" s="331"/>
      <c r="AI216" s="331"/>
      <c r="AJ216" s="551"/>
      <c r="AK216" s="554"/>
      <c r="AL216" s="302">
        <f t="shared" si="530"/>
        <v>0</v>
      </c>
      <c r="AM216" s="363">
        <f t="shared" si="523"/>
        <v>0</v>
      </c>
      <c r="AN216" s="363">
        <f t="shared" si="524"/>
        <v>0</v>
      </c>
      <c r="AO216" s="363">
        <f t="shared" si="525"/>
        <v>0</v>
      </c>
      <c r="AP216" s="363">
        <f t="shared" si="526"/>
        <v>0</v>
      </c>
      <c r="AQ216" s="363">
        <f t="shared" si="527"/>
        <v>0</v>
      </c>
      <c r="AR216" s="363">
        <f t="shared" si="528"/>
        <v>0</v>
      </c>
      <c r="AS216" s="551"/>
      <c r="AT216" s="556"/>
      <c r="AU216" s="302">
        <f t="shared" si="531"/>
        <v>19.96</v>
      </c>
      <c r="AV216" s="321">
        <v>11.63</v>
      </c>
      <c r="AW216" s="321">
        <f t="shared" si="537"/>
        <v>0</v>
      </c>
      <c r="AX216" s="321">
        <f t="shared" si="538"/>
        <v>0</v>
      </c>
      <c r="AY216" s="321">
        <f t="shared" si="539"/>
        <v>0</v>
      </c>
      <c r="AZ216" s="321">
        <v>8.33</v>
      </c>
      <c r="BA216" s="321">
        <v>0</v>
      </c>
      <c r="BB216" s="551"/>
      <c r="BC216" s="558"/>
      <c r="BD216" s="302">
        <f t="shared" si="535"/>
        <v>19.96</v>
      </c>
      <c r="BE216" s="353">
        <f t="shared" si="510"/>
        <v>11.63</v>
      </c>
      <c r="BF216" s="353">
        <f t="shared" si="511"/>
        <v>0</v>
      </c>
      <c r="BG216" s="353">
        <f t="shared" si="512"/>
        <v>0</v>
      </c>
      <c r="BH216" s="353">
        <f t="shared" si="513"/>
        <v>0</v>
      </c>
      <c r="BI216" s="353">
        <f t="shared" si="514"/>
        <v>8.33</v>
      </c>
      <c r="BJ216" s="353">
        <f t="shared" si="515"/>
        <v>0</v>
      </c>
      <c r="BK216" s="574"/>
      <c r="BL216" s="547"/>
      <c r="BM216" s="547"/>
      <c r="BN216" s="547"/>
      <c r="BO216" s="547"/>
      <c r="BP216" s="547"/>
      <c r="BQ216" s="547"/>
      <c r="BR216" s="547"/>
      <c r="BS216" s="548"/>
    </row>
    <row r="217" spans="1:71" s="158" customFormat="1" ht="61.2" thickTop="1" thickBot="1" x14ac:dyDescent="0.35">
      <c r="A217" s="152"/>
      <c r="B217" s="505"/>
      <c r="C217" s="511"/>
      <c r="D217" s="516">
        <v>230</v>
      </c>
      <c r="E217" s="519" t="str">
        <f>+Metas!K260</f>
        <v>Apoyos a la construcion y reproduccion de iniciativas de difusion del patrimonio cultural en los municipios, (10 Por año)</v>
      </c>
      <c r="F217" s="522">
        <v>10</v>
      </c>
      <c r="G217" s="525">
        <f t="shared" si="498"/>
        <v>10</v>
      </c>
      <c r="H217" s="528"/>
      <c r="I217" s="531"/>
      <c r="J217" s="559">
        <v>5</v>
      </c>
      <c r="K217" s="562">
        <v>5</v>
      </c>
      <c r="L217" s="438" t="s">
        <v>3438</v>
      </c>
      <c r="M217" s="409" t="s">
        <v>3779</v>
      </c>
      <c r="N217" s="272">
        <v>44378</v>
      </c>
      <c r="O217" s="272">
        <v>44560</v>
      </c>
      <c r="P217" s="272"/>
      <c r="Q217" s="272"/>
      <c r="R217" s="549">
        <f t="shared" si="475"/>
        <v>230</v>
      </c>
      <c r="S217" s="565">
        <f t="shared" ref="S217" si="541">+F217</f>
        <v>10</v>
      </c>
      <c r="T217" s="156">
        <f t="shared" si="494"/>
        <v>34.200000000000003</v>
      </c>
      <c r="U217" s="156">
        <f t="shared" si="494"/>
        <v>17.54</v>
      </c>
      <c r="V217" s="156">
        <f t="shared" si="494"/>
        <v>0</v>
      </c>
      <c r="W217" s="156">
        <f t="shared" si="494"/>
        <v>0</v>
      </c>
      <c r="X217" s="156">
        <f t="shared" si="494"/>
        <v>0</v>
      </c>
      <c r="Y217" s="156">
        <f t="shared" si="494"/>
        <v>16.66</v>
      </c>
      <c r="Z217" s="156">
        <f t="shared" si="494"/>
        <v>0</v>
      </c>
      <c r="AA217" s="549">
        <f t="shared" si="477"/>
        <v>230</v>
      </c>
      <c r="AB217" s="568">
        <f t="shared" si="500"/>
        <v>0</v>
      </c>
      <c r="AC217" s="336">
        <f t="shared" si="529"/>
        <v>0</v>
      </c>
      <c r="AD217" s="280"/>
      <c r="AE217" s="329"/>
      <c r="AF217" s="329"/>
      <c r="AG217" s="329"/>
      <c r="AH217" s="329"/>
      <c r="AI217" s="329"/>
      <c r="AJ217" s="549">
        <f t="shared" si="478"/>
        <v>230</v>
      </c>
      <c r="AK217" s="552">
        <f t="shared" si="501"/>
        <v>0</v>
      </c>
      <c r="AL217" s="300">
        <f t="shared" si="530"/>
        <v>0</v>
      </c>
      <c r="AM217" s="364">
        <f t="shared" si="523"/>
        <v>0</v>
      </c>
      <c r="AN217" s="364">
        <f t="shared" si="524"/>
        <v>0</v>
      </c>
      <c r="AO217" s="364">
        <f t="shared" si="525"/>
        <v>0</v>
      </c>
      <c r="AP217" s="364">
        <f t="shared" si="526"/>
        <v>0</v>
      </c>
      <c r="AQ217" s="364">
        <f t="shared" si="527"/>
        <v>0</v>
      </c>
      <c r="AR217" s="364">
        <f t="shared" si="528"/>
        <v>0</v>
      </c>
      <c r="AS217" s="550">
        <f t="shared" si="483"/>
        <v>230</v>
      </c>
      <c r="AT217" s="555">
        <f t="shared" si="502"/>
        <v>5</v>
      </c>
      <c r="AU217" s="357">
        <f t="shared" si="531"/>
        <v>17.100000000000001</v>
      </c>
      <c r="AV217" s="353">
        <v>8.77</v>
      </c>
      <c r="AW217" s="353">
        <f t="shared" si="505"/>
        <v>0</v>
      </c>
      <c r="AX217" s="353">
        <f t="shared" si="506"/>
        <v>0</v>
      </c>
      <c r="AY217" s="353">
        <f t="shared" si="507"/>
        <v>0</v>
      </c>
      <c r="AZ217" s="353">
        <v>8.33</v>
      </c>
      <c r="BA217" s="353">
        <v>0</v>
      </c>
      <c r="BB217" s="550">
        <f t="shared" si="484"/>
        <v>230</v>
      </c>
      <c r="BC217" s="588">
        <f t="shared" si="503"/>
        <v>5</v>
      </c>
      <c r="BD217" s="300">
        <f t="shared" si="535"/>
        <v>17.100000000000001</v>
      </c>
      <c r="BE217" s="312">
        <f t="shared" si="510"/>
        <v>8.77</v>
      </c>
      <c r="BF217" s="312">
        <f t="shared" si="511"/>
        <v>0</v>
      </c>
      <c r="BG217" s="312">
        <f t="shared" si="512"/>
        <v>0</v>
      </c>
      <c r="BH217" s="312">
        <f t="shared" si="513"/>
        <v>0</v>
      </c>
      <c r="BI217" s="312">
        <f t="shared" si="514"/>
        <v>8.33</v>
      </c>
      <c r="BJ217" s="312">
        <f t="shared" si="515"/>
        <v>0</v>
      </c>
      <c r="BK217" s="571"/>
      <c r="BL217" s="572"/>
      <c r="BM217" s="572"/>
      <c r="BN217" s="572"/>
      <c r="BO217" s="572"/>
      <c r="BP217" s="572"/>
      <c r="BQ217" s="572"/>
      <c r="BR217" s="572"/>
      <c r="BS217" s="573"/>
    </row>
    <row r="218" spans="1:71" s="158" customFormat="1" ht="45.6" thickTop="1" x14ac:dyDescent="0.3">
      <c r="A218" s="152"/>
      <c r="B218" s="505"/>
      <c r="C218" s="511"/>
      <c r="D218" s="517"/>
      <c r="E218" s="520"/>
      <c r="F218" s="523"/>
      <c r="G218" s="526"/>
      <c r="H218" s="529"/>
      <c r="I218" s="532"/>
      <c r="J218" s="560"/>
      <c r="K218" s="563"/>
      <c r="L218" s="434" t="s">
        <v>3437</v>
      </c>
      <c r="M218" s="410" t="s">
        <v>3780</v>
      </c>
      <c r="N218" s="150">
        <v>44378</v>
      </c>
      <c r="O218" s="150">
        <v>44560</v>
      </c>
      <c r="P218" s="150"/>
      <c r="Q218" s="150"/>
      <c r="R218" s="550"/>
      <c r="S218" s="566"/>
      <c r="T218" s="156">
        <f t="shared" si="494"/>
        <v>34.200000000000003</v>
      </c>
      <c r="U218" s="156">
        <f t="shared" si="494"/>
        <v>17.54</v>
      </c>
      <c r="V218" s="156">
        <f t="shared" si="494"/>
        <v>0</v>
      </c>
      <c r="W218" s="156">
        <f t="shared" ref="W218:Z279" si="542">+AF218+AO218+AX218+BG218</f>
        <v>0</v>
      </c>
      <c r="X218" s="156">
        <f t="shared" si="542"/>
        <v>0</v>
      </c>
      <c r="Y218" s="156">
        <f t="shared" si="542"/>
        <v>16.66</v>
      </c>
      <c r="Z218" s="156">
        <f t="shared" si="542"/>
        <v>0</v>
      </c>
      <c r="AA218" s="550"/>
      <c r="AB218" s="569"/>
      <c r="AC218" s="337">
        <f t="shared" si="529"/>
        <v>0</v>
      </c>
      <c r="AD218" s="281"/>
      <c r="AE218" s="330"/>
      <c r="AF218" s="330"/>
      <c r="AG218" s="330"/>
      <c r="AH218" s="330"/>
      <c r="AI218" s="330"/>
      <c r="AJ218" s="550"/>
      <c r="AK218" s="553"/>
      <c r="AL218" s="301">
        <f t="shared" si="530"/>
        <v>0</v>
      </c>
      <c r="AM218" s="305">
        <f t="shared" si="523"/>
        <v>0</v>
      </c>
      <c r="AN218" s="305">
        <f t="shared" si="524"/>
        <v>0</v>
      </c>
      <c r="AO218" s="305">
        <f t="shared" si="525"/>
        <v>0</v>
      </c>
      <c r="AP218" s="305">
        <f t="shared" si="526"/>
        <v>0</v>
      </c>
      <c r="AQ218" s="305">
        <f t="shared" si="527"/>
        <v>0</v>
      </c>
      <c r="AR218" s="305">
        <f t="shared" si="528"/>
        <v>0</v>
      </c>
      <c r="AS218" s="550"/>
      <c r="AT218" s="555"/>
      <c r="AU218" s="313">
        <f t="shared" si="531"/>
        <v>17.100000000000001</v>
      </c>
      <c r="AV218" s="314">
        <v>8.77</v>
      </c>
      <c r="AW218" s="314">
        <f t="shared" ref="AW218:AW220" si="543">AN218</f>
        <v>0</v>
      </c>
      <c r="AX218" s="314">
        <f t="shared" ref="AX218:AX220" si="544">AO218</f>
        <v>0</v>
      </c>
      <c r="AY218" s="314">
        <f t="shared" ref="AY218:AY220" si="545">AP218</f>
        <v>0</v>
      </c>
      <c r="AZ218" s="314">
        <v>8.33</v>
      </c>
      <c r="BA218" s="314">
        <v>0</v>
      </c>
      <c r="BB218" s="550"/>
      <c r="BC218" s="557"/>
      <c r="BD218" s="301">
        <f t="shared" si="535"/>
        <v>17.100000000000001</v>
      </c>
      <c r="BE218" s="352">
        <f t="shared" si="510"/>
        <v>8.77</v>
      </c>
      <c r="BF218" s="352">
        <f t="shared" si="511"/>
        <v>0</v>
      </c>
      <c r="BG218" s="352">
        <f t="shared" si="512"/>
        <v>0</v>
      </c>
      <c r="BH218" s="352">
        <f t="shared" si="513"/>
        <v>0</v>
      </c>
      <c r="BI218" s="352">
        <f t="shared" si="514"/>
        <v>8.33</v>
      </c>
      <c r="BJ218" s="352">
        <f t="shared" si="515"/>
        <v>0</v>
      </c>
      <c r="BK218" s="590"/>
      <c r="BL218" s="543"/>
      <c r="BM218" s="543"/>
      <c r="BN218" s="543"/>
      <c r="BO218" s="543"/>
      <c r="BP218" s="543"/>
      <c r="BQ218" s="543"/>
      <c r="BR218" s="543"/>
      <c r="BS218" s="544"/>
    </row>
    <row r="219" spans="1:71" s="158" customFormat="1" ht="60" x14ac:dyDescent="0.3">
      <c r="A219" s="152"/>
      <c r="B219" s="505"/>
      <c r="C219" s="511"/>
      <c r="D219" s="517"/>
      <c r="E219" s="520"/>
      <c r="F219" s="523"/>
      <c r="G219" s="526"/>
      <c r="H219" s="529"/>
      <c r="I219" s="532"/>
      <c r="J219" s="560"/>
      <c r="K219" s="563"/>
      <c r="L219" s="434" t="s">
        <v>3439</v>
      </c>
      <c r="M219" s="410" t="s">
        <v>3781</v>
      </c>
      <c r="N219" s="150">
        <v>44378</v>
      </c>
      <c r="O219" s="150">
        <v>44560</v>
      </c>
      <c r="P219" s="150"/>
      <c r="Q219" s="150"/>
      <c r="R219" s="550"/>
      <c r="S219" s="566"/>
      <c r="T219" s="156">
        <f t="shared" ref="T219:Y280" si="546">+AC219+AL219+AU219+BD219</f>
        <v>34.200000000000003</v>
      </c>
      <c r="U219" s="156">
        <f t="shared" si="546"/>
        <v>17.54</v>
      </c>
      <c r="V219" s="156">
        <f t="shared" si="546"/>
        <v>0</v>
      </c>
      <c r="W219" s="156">
        <f t="shared" si="542"/>
        <v>0</v>
      </c>
      <c r="X219" s="156">
        <f t="shared" si="542"/>
        <v>0</v>
      </c>
      <c r="Y219" s="156">
        <f t="shared" si="542"/>
        <v>16.66</v>
      </c>
      <c r="Z219" s="156">
        <f t="shared" si="542"/>
        <v>0</v>
      </c>
      <c r="AA219" s="550"/>
      <c r="AB219" s="569"/>
      <c r="AC219" s="337">
        <f t="shared" si="529"/>
        <v>0</v>
      </c>
      <c r="AD219" s="281"/>
      <c r="AE219" s="330"/>
      <c r="AF219" s="330"/>
      <c r="AG219" s="330"/>
      <c r="AH219" s="330"/>
      <c r="AI219" s="330"/>
      <c r="AJ219" s="550"/>
      <c r="AK219" s="553"/>
      <c r="AL219" s="301">
        <f t="shared" si="530"/>
        <v>0</v>
      </c>
      <c r="AM219" s="305">
        <f t="shared" si="523"/>
        <v>0</v>
      </c>
      <c r="AN219" s="305">
        <f t="shared" si="524"/>
        <v>0</v>
      </c>
      <c r="AO219" s="305">
        <f t="shared" si="525"/>
        <v>0</v>
      </c>
      <c r="AP219" s="305">
        <f t="shared" si="526"/>
        <v>0</v>
      </c>
      <c r="AQ219" s="305">
        <f t="shared" si="527"/>
        <v>0</v>
      </c>
      <c r="AR219" s="305">
        <f t="shared" si="528"/>
        <v>0</v>
      </c>
      <c r="AS219" s="550"/>
      <c r="AT219" s="555"/>
      <c r="AU219" s="313">
        <f t="shared" si="531"/>
        <v>17.100000000000001</v>
      </c>
      <c r="AV219" s="314">
        <v>8.77</v>
      </c>
      <c r="AW219" s="314">
        <f t="shared" si="543"/>
        <v>0</v>
      </c>
      <c r="AX219" s="314">
        <f t="shared" si="544"/>
        <v>0</v>
      </c>
      <c r="AY219" s="314">
        <f t="shared" si="545"/>
        <v>0</v>
      </c>
      <c r="AZ219" s="314">
        <v>8.33</v>
      </c>
      <c r="BA219" s="314">
        <v>0</v>
      </c>
      <c r="BB219" s="550"/>
      <c r="BC219" s="557"/>
      <c r="BD219" s="301">
        <f t="shared" si="535"/>
        <v>17.100000000000001</v>
      </c>
      <c r="BE219" s="314">
        <f t="shared" si="510"/>
        <v>8.77</v>
      </c>
      <c r="BF219" s="314">
        <f t="shared" si="511"/>
        <v>0</v>
      </c>
      <c r="BG219" s="314">
        <f t="shared" si="512"/>
        <v>0</v>
      </c>
      <c r="BH219" s="314">
        <f t="shared" si="513"/>
        <v>0</v>
      </c>
      <c r="BI219" s="314">
        <f t="shared" si="514"/>
        <v>8.33</v>
      </c>
      <c r="BJ219" s="314">
        <f t="shared" si="515"/>
        <v>0</v>
      </c>
      <c r="BK219" s="543"/>
      <c r="BL219" s="543"/>
      <c r="BM219" s="543"/>
      <c r="BN219" s="543"/>
      <c r="BO219" s="543"/>
      <c r="BP219" s="543"/>
      <c r="BQ219" s="543"/>
      <c r="BR219" s="543"/>
      <c r="BS219" s="544"/>
    </row>
    <row r="220" spans="1:71" s="158" customFormat="1" ht="60.6" thickBot="1" x14ac:dyDescent="0.35">
      <c r="A220" s="152"/>
      <c r="B220" s="505"/>
      <c r="C220" s="512"/>
      <c r="D220" s="518"/>
      <c r="E220" s="521"/>
      <c r="F220" s="524"/>
      <c r="G220" s="527"/>
      <c r="H220" s="530"/>
      <c r="I220" s="533"/>
      <c r="J220" s="561"/>
      <c r="K220" s="564"/>
      <c r="L220" s="437" t="s">
        <v>3440</v>
      </c>
      <c r="M220" s="411" t="s">
        <v>3782</v>
      </c>
      <c r="N220" s="273">
        <v>44378</v>
      </c>
      <c r="O220" s="273">
        <v>44560</v>
      </c>
      <c r="P220" s="273"/>
      <c r="Q220" s="273"/>
      <c r="R220" s="551"/>
      <c r="S220" s="567"/>
      <c r="T220" s="156">
        <f t="shared" si="546"/>
        <v>34.200000000000003</v>
      </c>
      <c r="U220" s="156">
        <f t="shared" si="546"/>
        <v>17.54</v>
      </c>
      <c r="V220" s="156">
        <f t="shared" si="546"/>
        <v>0</v>
      </c>
      <c r="W220" s="156">
        <f t="shared" si="542"/>
        <v>0</v>
      </c>
      <c r="X220" s="156">
        <f t="shared" si="542"/>
        <v>0</v>
      </c>
      <c r="Y220" s="156">
        <f t="shared" si="542"/>
        <v>16.66</v>
      </c>
      <c r="Z220" s="156">
        <f t="shared" si="542"/>
        <v>0</v>
      </c>
      <c r="AA220" s="551"/>
      <c r="AB220" s="570"/>
      <c r="AC220" s="338">
        <f t="shared" si="529"/>
        <v>0</v>
      </c>
      <c r="AD220" s="282"/>
      <c r="AE220" s="331"/>
      <c r="AF220" s="331"/>
      <c r="AG220" s="331"/>
      <c r="AH220" s="331"/>
      <c r="AI220" s="331"/>
      <c r="AJ220" s="551"/>
      <c r="AK220" s="554"/>
      <c r="AL220" s="302">
        <f t="shared" si="530"/>
        <v>0</v>
      </c>
      <c r="AM220" s="363">
        <f t="shared" si="523"/>
        <v>0</v>
      </c>
      <c r="AN220" s="363">
        <f t="shared" si="524"/>
        <v>0</v>
      </c>
      <c r="AO220" s="363">
        <f t="shared" si="525"/>
        <v>0</v>
      </c>
      <c r="AP220" s="363">
        <f t="shared" si="526"/>
        <v>0</v>
      </c>
      <c r="AQ220" s="363">
        <f t="shared" si="527"/>
        <v>0</v>
      </c>
      <c r="AR220" s="363">
        <f t="shared" si="528"/>
        <v>0</v>
      </c>
      <c r="AS220" s="551"/>
      <c r="AT220" s="556"/>
      <c r="AU220" s="302">
        <f t="shared" si="531"/>
        <v>17.100000000000001</v>
      </c>
      <c r="AV220" s="321">
        <v>8.77</v>
      </c>
      <c r="AW220" s="321">
        <f t="shared" si="543"/>
        <v>0</v>
      </c>
      <c r="AX220" s="321">
        <f t="shared" si="544"/>
        <v>0</v>
      </c>
      <c r="AY220" s="321">
        <f t="shared" si="545"/>
        <v>0</v>
      </c>
      <c r="AZ220" s="321">
        <v>8.33</v>
      </c>
      <c r="BA220" s="321">
        <v>0</v>
      </c>
      <c r="BB220" s="551"/>
      <c r="BC220" s="558"/>
      <c r="BD220" s="302">
        <f t="shared" si="535"/>
        <v>17.100000000000001</v>
      </c>
      <c r="BE220" s="353">
        <f t="shared" si="510"/>
        <v>8.77</v>
      </c>
      <c r="BF220" s="353">
        <f t="shared" si="511"/>
        <v>0</v>
      </c>
      <c r="BG220" s="353">
        <f t="shared" si="512"/>
        <v>0</v>
      </c>
      <c r="BH220" s="353">
        <f t="shared" si="513"/>
        <v>0</v>
      </c>
      <c r="BI220" s="353">
        <f t="shared" si="514"/>
        <v>8.33</v>
      </c>
      <c r="BJ220" s="353">
        <f t="shared" si="515"/>
        <v>0</v>
      </c>
      <c r="BK220" s="574"/>
      <c r="BL220" s="547"/>
      <c r="BM220" s="547"/>
      <c r="BN220" s="547"/>
      <c r="BO220" s="547"/>
      <c r="BP220" s="547"/>
      <c r="BQ220" s="547"/>
      <c r="BR220" s="547"/>
      <c r="BS220" s="548"/>
    </row>
    <row r="221" spans="1:71" s="158" customFormat="1" ht="45" customHeight="1" thickTop="1" x14ac:dyDescent="0.3">
      <c r="A221" s="152"/>
      <c r="B221" s="505"/>
      <c r="C221" s="510" t="s">
        <v>436</v>
      </c>
      <c r="D221" s="516">
        <v>231</v>
      </c>
      <c r="E221" s="519" t="str">
        <f>+Metas!K261</f>
        <v>Bienes de interés cultural nacional, departamental y municipal en Norte de Santander  identificados y con registro técnico. (12 Por año)</v>
      </c>
      <c r="F221" s="522">
        <v>20</v>
      </c>
      <c r="G221" s="525">
        <f>SUM(H221:K221)</f>
        <v>20</v>
      </c>
      <c r="H221" s="528">
        <v>2</v>
      </c>
      <c r="I221" s="531">
        <v>6</v>
      </c>
      <c r="J221" s="559">
        <v>6</v>
      </c>
      <c r="K221" s="562">
        <v>6</v>
      </c>
      <c r="L221" s="441" t="s">
        <v>3418</v>
      </c>
      <c r="M221" s="409" t="s">
        <v>3783</v>
      </c>
      <c r="N221" s="272">
        <v>44378</v>
      </c>
      <c r="O221" s="272">
        <v>44560</v>
      </c>
      <c r="P221" s="272"/>
      <c r="Q221" s="272"/>
      <c r="R221" s="549">
        <f t="shared" si="475"/>
        <v>231</v>
      </c>
      <c r="S221" s="565">
        <f t="shared" ref="S221" si="547">+F221</f>
        <v>20</v>
      </c>
      <c r="T221" s="156">
        <f t="shared" si="546"/>
        <v>34.215453600000004</v>
      </c>
      <c r="U221" s="156">
        <f t="shared" si="546"/>
        <v>21.7154536</v>
      </c>
      <c r="V221" s="156">
        <f t="shared" si="546"/>
        <v>0</v>
      </c>
      <c r="W221" s="156">
        <f t="shared" si="542"/>
        <v>0</v>
      </c>
      <c r="X221" s="156">
        <f t="shared" si="542"/>
        <v>0</v>
      </c>
      <c r="Y221" s="156">
        <f t="shared" si="542"/>
        <v>12.5</v>
      </c>
      <c r="Z221" s="156">
        <f t="shared" si="542"/>
        <v>0</v>
      </c>
      <c r="AA221" s="549">
        <f t="shared" si="477"/>
        <v>231</v>
      </c>
      <c r="AB221" s="568">
        <f>+H221</f>
        <v>2</v>
      </c>
      <c r="AC221" s="336">
        <f t="shared" si="529"/>
        <v>8.5538634000000009</v>
      </c>
      <c r="AD221" s="293">
        <v>5.4288634</v>
      </c>
      <c r="AE221" s="318"/>
      <c r="AF221" s="318"/>
      <c r="AG221" s="318"/>
      <c r="AH221" s="318">
        <v>3.125</v>
      </c>
      <c r="AI221" s="318"/>
      <c r="AJ221" s="549">
        <f t="shared" si="478"/>
        <v>231</v>
      </c>
      <c r="AK221" s="552">
        <f>+I221</f>
        <v>6</v>
      </c>
      <c r="AL221" s="300">
        <f t="shared" si="530"/>
        <v>8.5538634000000009</v>
      </c>
      <c r="AM221" s="364">
        <f t="shared" si="523"/>
        <v>5.4288634</v>
      </c>
      <c r="AN221" s="364">
        <f t="shared" si="524"/>
        <v>0</v>
      </c>
      <c r="AO221" s="364">
        <f t="shared" si="525"/>
        <v>0</v>
      </c>
      <c r="AP221" s="364">
        <f t="shared" si="526"/>
        <v>0</v>
      </c>
      <c r="AQ221" s="364">
        <f t="shared" si="527"/>
        <v>3.125</v>
      </c>
      <c r="AR221" s="364">
        <f t="shared" si="528"/>
        <v>0</v>
      </c>
      <c r="AS221" s="550">
        <f t="shared" si="483"/>
        <v>231</v>
      </c>
      <c r="AT221" s="555">
        <f>+J221</f>
        <v>6</v>
      </c>
      <c r="AU221" s="357">
        <f t="shared" si="531"/>
        <v>8.5538634000000009</v>
      </c>
      <c r="AV221" s="353">
        <f t="shared" si="504"/>
        <v>5.4288634</v>
      </c>
      <c r="AW221" s="353">
        <f t="shared" si="505"/>
        <v>0</v>
      </c>
      <c r="AX221" s="353">
        <f t="shared" si="506"/>
        <v>0</v>
      </c>
      <c r="AY221" s="353">
        <f t="shared" si="507"/>
        <v>0</v>
      </c>
      <c r="AZ221" s="353">
        <f t="shared" si="508"/>
        <v>3.125</v>
      </c>
      <c r="BA221" s="353">
        <f t="shared" si="509"/>
        <v>0</v>
      </c>
      <c r="BB221" s="550">
        <f t="shared" si="484"/>
        <v>231</v>
      </c>
      <c r="BC221" s="588">
        <f>+K221</f>
        <v>6</v>
      </c>
      <c r="BD221" s="300">
        <f t="shared" si="535"/>
        <v>8.5538634000000009</v>
      </c>
      <c r="BE221" s="352">
        <f t="shared" si="510"/>
        <v>5.4288634</v>
      </c>
      <c r="BF221" s="352">
        <f t="shared" si="511"/>
        <v>0</v>
      </c>
      <c r="BG221" s="352">
        <f t="shared" si="512"/>
        <v>0</v>
      </c>
      <c r="BH221" s="352">
        <f t="shared" si="513"/>
        <v>0</v>
      </c>
      <c r="BI221" s="352">
        <f t="shared" si="514"/>
        <v>3.125</v>
      </c>
      <c r="BJ221" s="352">
        <f t="shared" si="515"/>
        <v>0</v>
      </c>
      <c r="BK221" s="571"/>
      <c r="BL221" s="572"/>
      <c r="BM221" s="572"/>
      <c r="BN221" s="572"/>
      <c r="BO221" s="572"/>
      <c r="BP221" s="572"/>
      <c r="BQ221" s="572"/>
      <c r="BR221" s="572"/>
      <c r="BS221" s="573"/>
    </row>
    <row r="222" spans="1:71" s="158" customFormat="1" ht="54" customHeight="1" x14ac:dyDescent="0.3">
      <c r="A222" s="152"/>
      <c r="B222" s="505"/>
      <c r="C222" s="511"/>
      <c r="D222" s="517"/>
      <c r="E222" s="520"/>
      <c r="F222" s="523"/>
      <c r="G222" s="526"/>
      <c r="H222" s="529"/>
      <c r="I222" s="532"/>
      <c r="J222" s="560"/>
      <c r="K222" s="563"/>
      <c r="L222" s="442" t="s">
        <v>3419</v>
      </c>
      <c r="M222" s="410" t="s">
        <v>3784</v>
      </c>
      <c r="N222" s="150">
        <v>44378</v>
      </c>
      <c r="O222" s="150">
        <v>44560</v>
      </c>
      <c r="P222" s="150"/>
      <c r="Q222" s="150"/>
      <c r="R222" s="550"/>
      <c r="S222" s="566"/>
      <c r="T222" s="156">
        <f t="shared" si="546"/>
        <v>34.215453600000004</v>
      </c>
      <c r="U222" s="156">
        <f t="shared" si="546"/>
        <v>21.7154536</v>
      </c>
      <c r="V222" s="156">
        <f t="shared" si="546"/>
        <v>0</v>
      </c>
      <c r="W222" s="156">
        <f t="shared" si="542"/>
        <v>0</v>
      </c>
      <c r="X222" s="156">
        <f t="shared" si="542"/>
        <v>0</v>
      </c>
      <c r="Y222" s="156">
        <f t="shared" si="542"/>
        <v>12.5</v>
      </c>
      <c r="Z222" s="156">
        <f t="shared" si="542"/>
        <v>0</v>
      </c>
      <c r="AA222" s="550"/>
      <c r="AB222" s="569"/>
      <c r="AC222" s="337">
        <f t="shared" si="529"/>
        <v>8.5538634000000009</v>
      </c>
      <c r="AD222" s="293">
        <v>5.4288634</v>
      </c>
      <c r="AE222" s="318"/>
      <c r="AF222" s="318"/>
      <c r="AG222" s="318"/>
      <c r="AH222" s="318">
        <v>3.125</v>
      </c>
      <c r="AI222" s="318"/>
      <c r="AJ222" s="550"/>
      <c r="AK222" s="553"/>
      <c r="AL222" s="301">
        <f t="shared" si="530"/>
        <v>8.5538634000000009</v>
      </c>
      <c r="AM222" s="309">
        <v>5.4288634</v>
      </c>
      <c r="AN222" s="305">
        <f t="shared" ref="AN222" si="548">AE222</f>
        <v>0</v>
      </c>
      <c r="AO222" s="305">
        <f t="shared" ref="AO222" si="549">AF222</f>
        <v>0</v>
      </c>
      <c r="AP222" s="305">
        <f t="shared" ref="AP222" si="550">AG222</f>
        <v>0</v>
      </c>
      <c r="AQ222" s="309">
        <v>3.125</v>
      </c>
      <c r="AR222" s="305">
        <f t="shared" si="528"/>
        <v>0</v>
      </c>
      <c r="AS222" s="550"/>
      <c r="AT222" s="555"/>
      <c r="AU222" s="313">
        <f t="shared" si="531"/>
        <v>8.5538634000000009</v>
      </c>
      <c r="AV222" s="314">
        <f t="shared" si="504"/>
        <v>5.4288634</v>
      </c>
      <c r="AW222" s="314">
        <f t="shared" si="505"/>
        <v>0</v>
      </c>
      <c r="AX222" s="314">
        <f t="shared" si="506"/>
        <v>0</v>
      </c>
      <c r="AY222" s="314">
        <f t="shared" si="507"/>
        <v>0</v>
      </c>
      <c r="AZ222" s="314">
        <f t="shared" si="508"/>
        <v>3.125</v>
      </c>
      <c r="BA222" s="314">
        <f t="shared" si="509"/>
        <v>0</v>
      </c>
      <c r="BB222" s="550"/>
      <c r="BC222" s="557"/>
      <c r="BD222" s="301">
        <f t="shared" si="535"/>
        <v>8.5538634000000009</v>
      </c>
      <c r="BE222" s="314">
        <f t="shared" si="510"/>
        <v>5.4288634</v>
      </c>
      <c r="BF222" s="314">
        <f t="shared" si="511"/>
        <v>0</v>
      </c>
      <c r="BG222" s="314">
        <f t="shared" si="512"/>
        <v>0</v>
      </c>
      <c r="BH222" s="314">
        <f t="shared" si="513"/>
        <v>0</v>
      </c>
      <c r="BI222" s="314">
        <f t="shared" si="514"/>
        <v>3.125</v>
      </c>
      <c r="BJ222" s="314">
        <f t="shared" si="515"/>
        <v>0</v>
      </c>
      <c r="BK222" s="543"/>
      <c r="BL222" s="543"/>
      <c r="BM222" s="543"/>
      <c r="BN222" s="543"/>
      <c r="BO222" s="543"/>
      <c r="BP222" s="543"/>
      <c r="BQ222" s="543"/>
      <c r="BR222" s="543"/>
      <c r="BS222" s="544"/>
    </row>
    <row r="223" spans="1:71" s="158" customFormat="1" ht="49.5" customHeight="1" x14ac:dyDescent="0.3">
      <c r="A223" s="152"/>
      <c r="B223" s="505"/>
      <c r="C223" s="511"/>
      <c r="D223" s="517"/>
      <c r="E223" s="520"/>
      <c r="F223" s="523"/>
      <c r="G223" s="526"/>
      <c r="H223" s="529"/>
      <c r="I223" s="532"/>
      <c r="J223" s="560"/>
      <c r="K223" s="563"/>
      <c r="L223" s="442" t="s">
        <v>3420</v>
      </c>
      <c r="M223" s="410" t="s">
        <v>3785</v>
      </c>
      <c r="N223" s="150">
        <v>44378</v>
      </c>
      <c r="O223" s="150">
        <v>44560</v>
      </c>
      <c r="P223" s="150"/>
      <c r="Q223" s="150"/>
      <c r="R223" s="550"/>
      <c r="S223" s="566"/>
      <c r="T223" s="156">
        <f t="shared" si="546"/>
        <v>34.215453600000004</v>
      </c>
      <c r="U223" s="156">
        <f t="shared" si="546"/>
        <v>21.7154536</v>
      </c>
      <c r="V223" s="156">
        <f t="shared" si="546"/>
        <v>0</v>
      </c>
      <c r="W223" s="156">
        <f t="shared" si="542"/>
        <v>0</v>
      </c>
      <c r="X223" s="156">
        <f t="shared" si="542"/>
        <v>0</v>
      </c>
      <c r="Y223" s="156">
        <f t="shared" si="542"/>
        <v>12.5</v>
      </c>
      <c r="Z223" s="156">
        <f t="shared" si="542"/>
        <v>0</v>
      </c>
      <c r="AA223" s="550"/>
      <c r="AB223" s="569"/>
      <c r="AC223" s="337">
        <f t="shared" si="529"/>
        <v>8.5538634000000009</v>
      </c>
      <c r="AD223" s="293">
        <v>5.4288634</v>
      </c>
      <c r="AE223" s="318"/>
      <c r="AF223" s="318"/>
      <c r="AG223" s="318"/>
      <c r="AH223" s="318">
        <v>3.125</v>
      </c>
      <c r="AI223" s="318"/>
      <c r="AJ223" s="550"/>
      <c r="AK223" s="553"/>
      <c r="AL223" s="301">
        <f t="shared" si="530"/>
        <v>8.5538634000000009</v>
      </c>
      <c r="AM223" s="305">
        <f t="shared" si="523"/>
        <v>5.4288634</v>
      </c>
      <c r="AN223" s="305">
        <f t="shared" si="524"/>
        <v>0</v>
      </c>
      <c r="AO223" s="305">
        <f t="shared" si="525"/>
        <v>0</v>
      </c>
      <c r="AP223" s="305">
        <f t="shared" si="526"/>
        <v>0</v>
      </c>
      <c r="AQ223" s="305">
        <f t="shared" si="527"/>
        <v>3.125</v>
      </c>
      <c r="AR223" s="305">
        <f t="shared" si="528"/>
        <v>0</v>
      </c>
      <c r="AS223" s="550"/>
      <c r="AT223" s="555"/>
      <c r="AU223" s="313">
        <f t="shared" si="531"/>
        <v>8.5538634000000009</v>
      </c>
      <c r="AV223" s="314">
        <f t="shared" si="504"/>
        <v>5.4288634</v>
      </c>
      <c r="AW223" s="314">
        <f t="shared" si="505"/>
        <v>0</v>
      </c>
      <c r="AX223" s="314">
        <f t="shared" si="506"/>
        <v>0</v>
      </c>
      <c r="AY223" s="314">
        <f t="shared" si="507"/>
        <v>0</v>
      </c>
      <c r="AZ223" s="314">
        <f t="shared" si="508"/>
        <v>3.125</v>
      </c>
      <c r="BA223" s="314">
        <f t="shared" si="509"/>
        <v>0</v>
      </c>
      <c r="BB223" s="550"/>
      <c r="BC223" s="557"/>
      <c r="BD223" s="301">
        <f t="shared" si="535"/>
        <v>8.5538634000000009</v>
      </c>
      <c r="BE223" s="314">
        <f t="shared" si="510"/>
        <v>5.4288634</v>
      </c>
      <c r="BF223" s="314">
        <f t="shared" si="511"/>
        <v>0</v>
      </c>
      <c r="BG223" s="314">
        <f t="shared" si="512"/>
        <v>0</v>
      </c>
      <c r="BH223" s="314">
        <f t="shared" si="513"/>
        <v>0</v>
      </c>
      <c r="BI223" s="314">
        <f t="shared" si="514"/>
        <v>3.125</v>
      </c>
      <c r="BJ223" s="314">
        <f t="shared" si="515"/>
        <v>0</v>
      </c>
      <c r="BK223" s="543"/>
      <c r="BL223" s="543"/>
      <c r="BM223" s="543"/>
      <c r="BN223" s="543"/>
      <c r="BO223" s="543"/>
      <c r="BP223" s="543"/>
      <c r="BQ223" s="543"/>
      <c r="BR223" s="543"/>
      <c r="BS223" s="544"/>
    </row>
    <row r="224" spans="1:71" s="158" customFormat="1" ht="54.75" customHeight="1" thickBot="1" x14ac:dyDescent="0.35">
      <c r="A224" s="152"/>
      <c r="B224" s="505"/>
      <c r="C224" s="511"/>
      <c r="D224" s="518"/>
      <c r="E224" s="521"/>
      <c r="F224" s="524"/>
      <c r="G224" s="527"/>
      <c r="H224" s="530"/>
      <c r="I224" s="533"/>
      <c r="J224" s="561"/>
      <c r="K224" s="564"/>
      <c r="L224" s="443" t="s">
        <v>3421</v>
      </c>
      <c r="M224" s="412" t="s">
        <v>3786</v>
      </c>
      <c r="N224" s="273">
        <v>44378</v>
      </c>
      <c r="O224" s="150">
        <v>44560</v>
      </c>
      <c r="P224" s="150"/>
      <c r="Q224" s="150"/>
      <c r="R224" s="551"/>
      <c r="S224" s="567"/>
      <c r="T224" s="156">
        <f t="shared" si="546"/>
        <v>34.215453600000004</v>
      </c>
      <c r="U224" s="156">
        <f t="shared" si="546"/>
        <v>21.7154536</v>
      </c>
      <c r="V224" s="156">
        <f t="shared" si="546"/>
        <v>0</v>
      </c>
      <c r="W224" s="156">
        <f t="shared" si="542"/>
        <v>0</v>
      </c>
      <c r="X224" s="156">
        <f t="shared" si="542"/>
        <v>0</v>
      </c>
      <c r="Y224" s="156">
        <f t="shared" si="542"/>
        <v>12.5</v>
      </c>
      <c r="Z224" s="156">
        <f t="shared" si="542"/>
        <v>0</v>
      </c>
      <c r="AA224" s="551"/>
      <c r="AB224" s="570"/>
      <c r="AC224" s="338">
        <f t="shared" si="529"/>
        <v>8.5538634000000009</v>
      </c>
      <c r="AD224" s="293">
        <v>5.4288634</v>
      </c>
      <c r="AE224" s="318"/>
      <c r="AF224" s="318"/>
      <c r="AG224" s="318"/>
      <c r="AH224" s="318">
        <v>3.125</v>
      </c>
      <c r="AI224" s="318"/>
      <c r="AJ224" s="551"/>
      <c r="AK224" s="554"/>
      <c r="AL224" s="302">
        <f t="shared" si="530"/>
        <v>8.5538634000000009</v>
      </c>
      <c r="AM224" s="305">
        <f t="shared" si="523"/>
        <v>5.4288634</v>
      </c>
      <c r="AN224" s="305">
        <f t="shared" si="524"/>
        <v>0</v>
      </c>
      <c r="AO224" s="305">
        <f t="shared" si="525"/>
        <v>0</v>
      </c>
      <c r="AP224" s="305">
        <f t="shared" si="526"/>
        <v>0</v>
      </c>
      <c r="AQ224" s="305">
        <f t="shared" si="527"/>
        <v>3.125</v>
      </c>
      <c r="AR224" s="305">
        <f t="shared" si="528"/>
        <v>0</v>
      </c>
      <c r="AS224" s="551"/>
      <c r="AT224" s="556"/>
      <c r="AU224" s="313">
        <f t="shared" si="531"/>
        <v>8.5538634000000009</v>
      </c>
      <c r="AV224" s="314">
        <f t="shared" si="504"/>
        <v>5.4288634</v>
      </c>
      <c r="AW224" s="314">
        <f t="shared" si="505"/>
        <v>0</v>
      </c>
      <c r="AX224" s="314">
        <f t="shared" si="506"/>
        <v>0</v>
      </c>
      <c r="AY224" s="314">
        <f t="shared" si="507"/>
        <v>0</v>
      </c>
      <c r="AZ224" s="314">
        <f t="shared" si="508"/>
        <v>3.125</v>
      </c>
      <c r="BA224" s="314">
        <f t="shared" si="509"/>
        <v>0</v>
      </c>
      <c r="BB224" s="551"/>
      <c r="BC224" s="558"/>
      <c r="BD224" s="302">
        <f t="shared" si="535"/>
        <v>8.5538634000000009</v>
      </c>
      <c r="BE224" s="353">
        <f t="shared" si="510"/>
        <v>5.4288634</v>
      </c>
      <c r="BF224" s="353">
        <f t="shared" si="511"/>
        <v>0</v>
      </c>
      <c r="BG224" s="353">
        <f t="shared" si="512"/>
        <v>0</v>
      </c>
      <c r="BH224" s="353">
        <f t="shared" si="513"/>
        <v>0</v>
      </c>
      <c r="BI224" s="353">
        <f t="shared" si="514"/>
        <v>3.125</v>
      </c>
      <c r="BJ224" s="353">
        <f t="shared" si="515"/>
        <v>0</v>
      </c>
      <c r="BK224" s="574"/>
      <c r="BL224" s="547"/>
      <c r="BM224" s="547"/>
      <c r="BN224" s="547"/>
      <c r="BO224" s="547"/>
      <c r="BP224" s="547"/>
      <c r="BQ224" s="547"/>
      <c r="BR224" s="547"/>
      <c r="BS224" s="548"/>
    </row>
    <row r="225" spans="1:71" s="158" customFormat="1" ht="53.25" customHeight="1" thickTop="1" x14ac:dyDescent="0.3">
      <c r="A225" s="152"/>
      <c r="B225" s="505"/>
      <c r="C225" s="511"/>
      <c r="D225" s="516">
        <v>232</v>
      </c>
      <c r="E225" s="519" t="str">
        <f>+Metas!K262</f>
        <v>Municipios con la identificación del patrimonio cultural inmaterial (5 Por año)</v>
      </c>
      <c r="F225" s="522">
        <v>5</v>
      </c>
      <c r="G225" s="525">
        <f>SUM(H225:K225)</f>
        <v>5</v>
      </c>
      <c r="H225" s="528"/>
      <c r="I225" s="531"/>
      <c r="J225" s="559">
        <v>2</v>
      </c>
      <c r="K225" s="562">
        <v>3</v>
      </c>
      <c r="L225" s="444" t="s">
        <v>3422</v>
      </c>
      <c r="M225" s="413" t="s">
        <v>3787</v>
      </c>
      <c r="N225" s="272">
        <v>44378</v>
      </c>
      <c r="O225" s="150">
        <v>44560</v>
      </c>
      <c r="P225" s="150"/>
      <c r="Q225" s="150"/>
      <c r="R225" s="549">
        <f t="shared" ref="R225:R279" si="551">+$D225</f>
        <v>232</v>
      </c>
      <c r="S225" s="565">
        <f t="shared" ref="S225" si="552">+F225</f>
        <v>5</v>
      </c>
      <c r="T225" s="156">
        <f t="shared" si="546"/>
        <v>17.119999999999997</v>
      </c>
      <c r="U225" s="156">
        <f t="shared" si="546"/>
        <v>10.86</v>
      </c>
      <c r="V225" s="156">
        <f t="shared" si="546"/>
        <v>0</v>
      </c>
      <c r="W225" s="156">
        <f t="shared" si="542"/>
        <v>0</v>
      </c>
      <c r="X225" s="156">
        <f t="shared" si="542"/>
        <v>0</v>
      </c>
      <c r="Y225" s="156">
        <f t="shared" si="542"/>
        <v>6.26</v>
      </c>
      <c r="Z225" s="156">
        <f t="shared" si="542"/>
        <v>0</v>
      </c>
      <c r="AA225" s="549">
        <f t="shared" ref="AA225:AA279" si="553">+$D225</f>
        <v>232</v>
      </c>
      <c r="AB225" s="568">
        <f>+H225</f>
        <v>0</v>
      </c>
      <c r="AC225" s="336">
        <f t="shared" si="529"/>
        <v>0</v>
      </c>
      <c r="AD225" s="280"/>
      <c r="AE225" s="329"/>
      <c r="AF225" s="329"/>
      <c r="AG225" s="329"/>
      <c r="AH225" s="329"/>
      <c r="AI225" s="329"/>
      <c r="AJ225" s="549">
        <f t="shared" ref="AJ225:AJ279" si="554">+$D225</f>
        <v>232</v>
      </c>
      <c r="AK225" s="552">
        <f>+I225</f>
        <v>0</v>
      </c>
      <c r="AL225" s="300">
        <f t="shared" si="530"/>
        <v>0</v>
      </c>
      <c r="AM225" s="305">
        <f t="shared" si="523"/>
        <v>0</v>
      </c>
      <c r="AN225" s="305">
        <f t="shared" si="524"/>
        <v>0</v>
      </c>
      <c r="AO225" s="305">
        <f t="shared" si="525"/>
        <v>0</v>
      </c>
      <c r="AP225" s="305">
        <f t="shared" si="526"/>
        <v>0</v>
      </c>
      <c r="AQ225" s="305">
        <f t="shared" si="527"/>
        <v>0</v>
      </c>
      <c r="AR225" s="305">
        <f t="shared" si="528"/>
        <v>0</v>
      </c>
      <c r="AS225" s="549">
        <f t="shared" ref="AS225:AS279" si="555">+$D225</f>
        <v>232</v>
      </c>
      <c r="AT225" s="587">
        <f>+J225</f>
        <v>2</v>
      </c>
      <c r="AU225" s="313">
        <f t="shared" si="531"/>
        <v>8.5599999999999987</v>
      </c>
      <c r="AV225" s="314">
        <v>5.43</v>
      </c>
      <c r="AW225" s="314">
        <f t="shared" ref="AW225" si="556">AN225</f>
        <v>0</v>
      </c>
      <c r="AX225" s="314">
        <f t="shared" ref="AX225" si="557">AO225</f>
        <v>0</v>
      </c>
      <c r="AY225" s="314">
        <f t="shared" ref="AY225" si="558">AP225</f>
        <v>0</v>
      </c>
      <c r="AZ225" s="314">
        <v>3.13</v>
      </c>
      <c r="BA225" s="314">
        <f t="shared" ref="BA225" si="559">AR225</f>
        <v>0</v>
      </c>
      <c r="BB225" s="549">
        <f t="shared" ref="BB225:BB279" si="560">+$D225</f>
        <v>232</v>
      </c>
      <c r="BC225" s="588">
        <f>+K225</f>
        <v>3</v>
      </c>
      <c r="BD225" s="300">
        <f t="shared" si="535"/>
        <v>8.5599999999999987</v>
      </c>
      <c r="BE225" s="352">
        <f t="shared" si="510"/>
        <v>5.43</v>
      </c>
      <c r="BF225" s="352">
        <f t="shared" si="511"/>
        <v>0</v>
      </c>
      <c r="BG225" s="352">
        <f t="shared" si="512"/>
        <v>0</v>
      </c>
      <c r="BH225" s="352">
        <f t="shared" si="513"/>
        <v>0</v>
      </c>
      <c r="BI225" s="352">
        <f t="shared" si="514"/>
        <v>3.13</v>
      </c>
      <c r="BJ225" s="352">
        <f t="shared" si="515"/>
        <v>0</v>
      </c>
      <c r="BK225" s="571"/>
      <c r="BL225" s="572"/>
      <c r="BM225" s="572"/>
      <c r="BN225" s="572"/>
      <c r="BO225" s="572"/>
      <c r="BP225" s="572"/>
      <c r="BQ225" s="572"/>
      <c r="BR225" s="572"/>
      <c r="BS225" s="573"/>
    </row>
    <row r="226" spans="1:71" s="158" customFormat="1" ht="60" x14ac:dyDescent="0.3">
      <c r="A226" s="152"/>
      <c r="B226" s="505"/>
      <c r="C226" s="511"/>
      <c r="D226" s="517"/>
      <c r="E226" s="520"/>
      <c r="F226" s="523"/>
      <c r="G226" s="526"/>
      <c r="H226" s="529"/>
      <c r="I226" s="532"/>
      <c r="J226" s="560"/>
      <c r="K226" s="563"/>
      <c r="L226" s="440" t="s">
        <v>3423</v>
      </c>
      <c r="M226" s="410" t="s">
        <v>3788</v>
      </c>
      <c r="N226" s="150">
        <v>44378</v>
      </c>
      <c r="O226" s="150">
        <v>44560</v>
      </c>
      <c r="P226" s="150"/>
      <c r="Q226" s="150"/>
      <c r="R226" s="550"/>
      <c r="S226" s="566"/>
      <c r="T226" s="156">
        <f t="shared" si="546"/>
        <v>17.119999999999997</v>
      </c>
      <c r="U226" s="156">
        <f t="shared" si="546"/>
        <v>10.86</v>
      </c>
      <c r="V226" s="156">
        <f t="shared" si="546"/>
        <v>0</v>
      </c>
      <c r="W226" s="156">
        <f t="shared" si="542"/>
        <v>0</v>
      </c>
      <c r="X226" s="156">
        <f t="shared" si="542"/>
        <v>0</v>
      </c>
      <c r="Y226" s="156">
        <f t="shared" si="542"/>
        <v>6.26</v>
      </c>
      <c r="Z226" s="156">
        <f t="shared" si="542"/>
        <v>0</v>
      </c>
      <c r="AA226" s="550"/>
      <c r="AB226" s="569"/>
      <c r="AC226" s="337">
        <f t="shared" si="529"/>
        <v>0</v>
      </c>
      <c r="AD226" s="281"/>
      <c r="AE226" s="330"/>
      <c r="AF226" s="330"/>
      <c r="AG226" s="330"/>
      <c r="AH226" s="330"/>
      <c r="AI226" s="330"/>
      <c r="AJ226" s="550"/>
      <c r="AK226" s="553"/>
      <c r="AL226" s="301">
        <f t="shared" si="530"/>
        <v>0</v>
      </c>
      <c r="AM226" s="305">
        <f t="shared" si="523"/>
        <v>0</v>
      </c>
      <c r="AN226" s="305">
        <f t="shared" si="524"/>
        <v>0</v>
      </c>
      <c r="AO226" s="305">
        <f t="shared" si="525"/>
        <v>0</v>
      </c>
      <c r="AP226" s="305">
        <f t="shared" si="526"/>
        <v>0</v>
      </c>
      <c r="AQ226" s="305">
        <f t="shared" si="527"/>
        <v>0</v>
      </c>
      <c r="AR226" s="305">
        <f t="shared" si="528"/>
        <v>0</v>
      </c>
      <c r="AS226" s="550"/>
      <c r="AT226" s="555"/>
      <c r="AU226" s="313">
        <f t="shared" si="531"/>
        <v>8.5599999999999987</v>
      </c>
      <c r="AV226" s="314">
        <v>5.43</v>
      </c>
      <c r="AW226" s="314">
        <f t="shared" ref="AW226:AW228" si="561">AN226</f>
        <v>0</v>
      </c>
      <c r="AX226" s="314">
        <f t="shared" ref="AX226:AX228" si="562">AO226</f>
        <v>0</v>
      </c>
      <c r="AY226" s="314">
        <f t="shared" ref="AY226:AY228" si="563">AP226</f>
        <v>0</v>
      </c>
      <c r="AZ226" s="314">
        <v>3.13</v>
      </c>
      <c r="BA226" s="314">
        <f t="shared" ref="BA226:BA228" si="564">AR226</f>
        <v>0</v>
      </c>
      <c r="BB226" s="550"/>
      <c r="BC226" s="557"/>
      <c r="BD226" s="301">
        <f t="shared" si="535"/>
        <v>8.5599999999999987</v>
      </c>
      <c r="BE226" s="314">
        <f t="shared" si="510"/>
        <v>5.43</v>
      </c>
      <c r="BF226" s="314">
        <f t="shared" si="511"/>
        <v>0</v>
      </c>
      <c r="BG226" s="314">
        <f t="shared" si="512"/>
        <v>0</v>
      </c>
      <c r="BH226" s="314">
        <f t="shared" si="513"/>
        <v>0</v>
      </c>
      <c r="BI226" s="314">
        <f t="shared" si="514"/>
        <v>3.13</v>
      </c>
      <c r="BJ226" s="314">
        <f t="shared" si="515"/>
        <v>0</v>
      </c>
      <c r="BK226" s="543"/>
      <c r="BL226" s="543"/>
      <c r="BM226" s="543"/>
      <c r="BN226" s="543"/>
      <c r="BO226" s="543"/>
      <c r="BP226" s="543"/>
      <c r="BQ226" s="543"/>
      <c r="BR226" s="543"/>
      <c r="BS226" s="544"/>
    </row>
    <row r="227" spans="1:71" s="158" customFormat="1" ht="31.5" customHeight="1" x14ac:dyDescent="0.3">
      <c r="A227" s="152"/>
      <c r="B227" s="505"/>
      <c r="C227" s="511"/>
      <c r="D227" s="517"/>
      <c r="E227" s="520"/>
      <c r="F227" s="523"/>
      <c r="G227" s="526"/>
      <c r="H227" s="529"/>
      <c r="I227" s="532"/>
      <c r="J227" s="560"/>
      <c r="K227" s="563"/>
      <c r="L227" s="440" t="s">
        <v>3424</v>
      </c>
      <c r="M227" s="410" t="s">
        <v>3789</v>
      </c>
      <c r="N227" s="150">
        <v>44378</v>
      </c>
      <c r="O227" s="150">
        <v>44560</v>
      </c>
      <c r="P227" s="150"/>
      <c r="Q227" s="150"/>
      <c r="R227" s="550"/>
      <c r="S227" s="566"/>
      <c r="T227" s="156">
        <f t="shared" si="546"/>
        <v>17.119999999999997</v>
      </c>
      <c r="U227" s="156">
        <f t="shared" si="546"/>
        <v>10.86</v>
      </c>
      <c r="V227" s="156">
        <f t="shared" si="546"/>
        <v>0</v>
      </c>
      <c r="W227" s="156">
        <f t="shared" si="542"/>
        <v>0</v>
      </c>
      <c r="X227" s="156">
        <f t="shared" si="542"/>
        <v>0</v>
      </c>
      <c r="Y227" s="156">
        <f t="shared" si="542"/>
        <v>6.26</v>
      </c>
      <c r="Z227" s="156">
        <f t="shared" si="542"/>
        <v>0</v>
      </c>
      <c r="AA227" s="550"/>
      <c r="AB227" s="569"/>
      <c r="AC227" s="337">
        <f t="shared" si="529"/>
        <v>0</v>
      </c>
      <c r="AD227" s="281"/>
      <c r="AE227" s="330"/>
      <c r="AF227" s="330"/>
      <c r="AG227" s="330"/>
      <c r="AH227" s="330"/>
      <c r="AI227" s="330"/>
      <c r="AJ227" s="550"/>
      <c r="AK227" s="553"/>
      <c r="AL227" s="301">
        <f t="shared" si="530"/>
        <v>0</v>
      </c>
      <c r="AM227" s="305">
        <f t="shared" si="523"/>
        <v>0</v>
      </c>
      <c r="AN227" s="305">
        <f t="shared" si="524"/>
        <v>0</v>
      </c>
      <c r="AO227" s="305">
        <f t="shared" si="525"/>
        <v>0</v>
      </c>
      <c r="AP227" s="305">
        <f t="shared" si="526"/>
        <v>0</v>
      </c>
      <c r="AQ227" s="305">
        <f t="shared" si="527"/>
        <v>0</v>
      </c>
      <c r="AR227" s="305">
        <f t="shared" si="528"/>
        <v>0</v>
      </c>
      <c r="AS227" s="550"/>
      <c r="AT227" s="555"/>
      <c r="AU227" s="313">
        <f t="shared" si="531"/>
        <v>8.5599999999999987</v>
      </c>
      <c r="AV227" s="314">
        <v>5.43</v>
      </c>
      <c r="AW227" s="314">
        <f t="shared" si="561"/>
        <v>0</v>
      </c>
      <c r="AX227" s="314">
        <f t="shared" si="562"/>
        <v>0</v>
      </c>
      <c r="AY227" s="314">
        <f t="shared" si="563"/>
        <v>0</v>
      </c>
      <c r="AZ227" s="314">
        <v>3.13</v>
      </c>
      <c r="BA227" s="314">
        <f t="shared" si="564"/>
        <v>0</v>
      </c>
      <c r="BB227" s="550"/>
      <c r="BC227" s="557"/>
      <c r="BD227" s="301">
        <f t="shared" si="535"/>
        <v>8.5599999999999987</v>
      </c>
      <c r="BE227" s="314">
        <f t="shared" si="510"/>
        <v>5.43</v>
      </c>
      <c r="BF227" s="314">
        <f t="shared" si="511"/>
        <v>0</v>
      </c>
      <c r="BG227" s="314">
        <f t="shared" si="512"/>
        <v>0</v>
      </c>
      <c r="BH227" s="314">
        <f t="shared" si="513"/>
        <v>0</v>
      </c>
      <c r="BI227" s="314">
        <f t="shared" si="514"/>
        <v>3.13</v>
      </c>
      <c r="BJ227" s="314">
        <f t="shared" si="515"/>
        <v>0</v>
      </c>
      <c r="BK227" s="543"/>
      <c r="BL227" s="543"/>
      <c r="BM227" s="543"/>
      <c r="BN227" s="543"/>
      <c r="BO227" s="543"/>
      <c r="BP227" s="543"/>
      <c r="BQ227" s="543"/>
      <c r="BR227" s="543"/>
      <c r="BS227" s="544"/>
    </row>
    <row r="228" spans="1:71" s="158" customFormat="1" ht="58.5" customHeight="1" thickBot="1" x14ac:dyDescent="0.35">
      <c r="A228" s="152"/>
      <c r="B228" s="505"/>
      <c r="C228" s="511"/>
      <c r="D228" s="518"/>
      <c r="E228" s="521"/>
      <c r="F228" s="524"/>
      <c r="G228" s="527"/>
      <c r="H228" s="530"/>
      <c r="I228" s="533"/>
      <c r="J228" s="561"/>
      <c r="K228" s="564"/>
      <c r="L228" s="440" t="s">
        <v>3425</v>
      </c>
      <c r="M228" s="411" t="s">
        <v>3790</v>
      </c>
      <c r="N228" s="150">
        <v>44378</v>
      </c>
      <c r="O228" s="150">
        <v>44560</v>
      </c>
      <c r="P228" s="150"/>
      <c r="Q228" s="150"/>
      <c r="R228" s="551"/>
      <c r="S228" s="567"/>
      <c r="T228" s="156">
        <f t="shared" si="546"/>
        <v>17.119999999999997</v>
      </c>
      <c r="U228" s="156">
        <f t="shared" si="546"/>
        <v>10.86</v>
      </c>
      <c r="V228" s="156">
        <f t="shared" si="546"/>
        <v>0</v>
      </c>
      <c r="W228" s="156">
        <f t="shared" si="542"/>
        <v>0</v>
      </c>
      <c r="X228" s="156">
        <f t="shared" si="542"/>
        <v>0</v>
      </c>
      <c r="Y228" s="156">
        <f t="shared" si="542"/>
        <v>6.26</v>
      </c>
      <c r="Z228" s="156">
        <f t="shared" si="542"/>
        <v>0</v>
      </c>
      <c r="AA228" s="551"/>
      <c r="AB228" s="570"/>
      <c r="AC228" s="338">
        <f t="shared" si="529"/>
        <v>0</v>
      </c>
      <c r="AD228" s="282"/>
      <c r="AE228" s="331"/>
      <c r="AF228" s="331"/>
      <c r="AG228" s="331"/>
      <c r="AH228" s="331"/>
      <c r="AI228" s="331"/>
      <c r="AJ228" s="551"/>
      <c r="AK228" s="554"/>
      <c r="AL228" s="302">
        <f t="shared" si="530"/>
        <v>0</v>
      </c>
      <c r="AM228" s="363">
        <f t="shared" si="523"/>
        <v>0</v>
      </c>
      <c r="AN228" s="363">
        <f t="shared" si="524"/>
        <v>0</v>
      </c>
      <c r="AO228" s="363">
        <f t="shared" si="525"/>
        <v>0</v>
      </c>
      <c r="AP228" s="363">
        <f t="shared" si="526"/>
        <v>0</v>
      </c>
      <c r="AQ228" s="363">
        <f t="shared" si="527"/>
        <v>0</v>
      </c>
      <c r="AR228" s="363">
        <f t="shared" si="528"/>
        <v>0</v>
      </c>
      <c r="AS228" s="551"/>
      <c r="AT228" s="556"/>
      <c r="AU228" s="302">
        <f t="shared" si="531"/>
        <v>8.5599999999999987</v>
      </c>
      <c r="AV228" s="321">
        <v>5.43</v>
      </c>
      <c r="AW228" s="321">
        <f t="shared" si="561"/>
        <v>0</v>
      </c>
      <c r="AX228" s="321">
        <f t="shared" si="562"/>
        <v>0</v>
      </c>
      <c r="AY228" s="321">
        <f t="shared" si="563"/>
        <v>0</v>
      </c>
      <c r="AZ228" s="321">
        <v>3.13</v>
      </c>
      <c r="BA228" s="321">
        <f t="shared" si="564"/>
        <v>0</v>
      </c>
      <c r="BB228" s="551"/>
      <c r="BC228" s="558"/>
      <c r="BD228" s="302">
        <f t="shared" si="535"/>
        <v>8.5599999999999987</v>
      </c>
      <c r="BE228" s="353">
        <f t="shared" si="510"/>
        <v>5.43</v>
      </c>
      <c r="BF228" s="353">
        <f t="shared" si="511"/>
        <v>0</v>
      </c>
      <c r="BG228" s="353">
        <f t="shared" si="512"/>
        <v>0</v>
      </c>
      <c r="BH228" s="353">
        <f t="shared" si="513"/>
        <v>0</v>
      </c>
      <c r="BI228" s="353">
        <f t="shared" si="514"/>
        <v>3.13</v>
      </c>
      <c r="BJ228" s="353">
        <f t="shared" si="515"/>
        <v>0</v>
      </c>
      <c r="BK228" s="574"/>
      <c r="BL228" s="547"/>
      <c r="BM228" s="547"/>
      <c r="BN228" s="547"/>
      <c r="BO228" s="547"/>
      <c r="BP228" s="547"/>
      <c r="BQ228" s="547"/>
      <c r="BR228" s="547"/>
      <c r="BS228" s="548"/>
    </row>
    <row r="229" spans="1:71" s="158" customFormat="1" ht="57" customHeight="1" thickTop="1" thickBot="1" x14ac:dyDescent="0.35">
      <c r="A229" s="152"/>
      <c r="B229" s="505"/>
      <c r="C229" s="511"/>
      <c r="D229" s="516">
        <v>233</v>
      </c>
      <c r="E229" s="519" t="s">
        <v>439</v>
      </c>
      <c r="F229" s="522">
        <v>1</v>
      </c>
      <c r="G229" s="525">
        <f>SUM(H229:K229)</f>
        <v>1</v>
      </c>
      <c r="H229" s="528"/>
      <c r="I229" s="531"/>
      <c r="J229" s="559"/>
      <c r="K229" s="562">
        <v>1</v>
      </c>
      <c r="L229" s="409" t="s">
        <v>3430</v>
      </c>
      <c r="M229" s="409" t="s">
        <v>3791</v>
      </c>
      <c r="N229" s="150">
        <v>44378</v>
      </c>
      <c r="O229" s="150">
        <v>44560</v>
      </c>
      <c r="P229" s="150"/>
      <c r="Q229" s="150"/>
      <c r="R229" s="549">
        <f t="shared" si="551"/>
        <v>233</v>
      </c>
      <c r="S229" s="565">
        <f t="shared" ref="S229" si="565">+F229</f>
        <v>1</v>
      </c>
      <c r="T229" s="156">
        <f t="shared" si="546"/>
        <v>11.41</v>
      </c>
      <c r="U229" s="156">
        <f t="shared" si="546"/>
        <v>5.16</v>
      </c>
      <c r="V229" s="156">
        <f t="shared" si="546"/>
        <v>0</v>
      </c>
      <c r="W229" s="156">
        <f t="shared" si="542"/>
        <v>0</v>
      </c>
      <c r="X229" s="156">
        <f t="shared" si="542"/>
        <v>0</v>
      </c>
      <c r="Y229" s="156">
        <f t="shared" si="542"/>
        <v>6.25</v>
      </c>
      <c r="Z229" s="156">
        <f t="shared" si="542"/>
        <v>0</v>
      </c>
      <c r="AA229" s="549">
        <f t="shared" si="553"/>
        <v>233</v>
      </c>
      <c r="AB229" s="568">
        <f>+H229</f>
        <v>0</v>
      </c>
      <c r="AC229" s="336">
        <f t="shared" si="529"/>
        <v>0</v>
      </c>
      <c r="AD229" s="280"/>
      <c r="AE229" s="329"/>
      <c r="AF229" s="329"/>
      <c r="AG229" s="329"/>
      <c r="AH229" s="329"/>
      <c r="AI229" s="329"/>
      <c r="AJ229" s="549">
        <f t="shared" si="554"/>
        <v>233</v>
      </c>
      <c r="AK229" s="552">
        <f>+I229</f>
        <v>0</v>
      </c>
      <c r="AL229" s="300">
        <f t="shared" si="530"/>
        <v>0</v>
      </c>
      <c r="AM229" s="364">
        <f t="shared" si="523"/>
        <v>0</v>
      </c>
      <c r="AN229" s="364">
        <f t="shared" si="524"/>
        <v>0</v>
      </c>
      <c r="AO229" s="364">
        <f t="shared" si="525"/>
        <v>0</v>
      </c>
      <c r="AP229" s="364">
        <f t="shared" si="526"/>
        <v>0</v>
      </c>
      <c r="AQ229" s="364">
        <f t="shared" si="527"/>
        <v>0</v>
      </c>
      <c r="AR229" s="364">
        <f t="shared" si="528"/>
        <v>0</v>
      </c>
      <c r="AS229" s="550">
        <f t="shared" si="555"/>
        <v>233</v>
      </c>
      <c r="AT229" s="555">
        <f>+J229</f>
        <v>0</v>
      </c>
      <c r="AU229" s="357">
        <f t="shared" si="531"/>
        <v>0</v>
      </c>
      <c r="AV229" s="353">
        <f t="shared" si="504"/>
        <v>0</v>
      </c>
      <c r="AW229" s="353">
        <f t="shared" si="505"/>
        <v>0</v>
      </c>
      <c r="AX229" s="353">
        <f t="shared" si="506"/>
        <v>0</v>
      </c>
      <c r="AY229" s="353">
        <f t="shared" si="507"/>
        <v>0</v>
      </c>
      <c r="AZ229" s="353">
        <f t="shared" si="508"/>
        <v>0</v>
      </c>
      <c r="BA229" s="353">
        <f t="shared" si="509"/>
        <v>0</v>
      </c>
      <c r="BB229" s="549">
        <f t="shared" si="560"/>
        <v>233</v>
      </c>
      <c r="BC229" s="588">
        <f>+K229</f>
        <v>1</v>
      </c>
      <c r="BD229" s="300">
        <f t="shared" si="535"/>
        <v>11.41</v>
      </c>
      <c r="BE229" s="312">
        <v>5.16</v>
      </c>
      <c r="BF229" s="312">
        <f t="shared" si="511"/>
        <v>0</v>
      </c>
      <c r="BG229" s="312">
        <f t="shared" si="512"/>
        <v>0</v>
      </c>
      <c r="BH229" s="312">
        <f t="shared" si="513"/>
        <v>0</v>
      </c>
      <c r="BI229" s="312">
        <v>6.25</v>
      </c>
      <c r="BJ229" s="312">
        <f t="shared" si="515"/>
        <v>0</v>
      </c>
      <c r="BK229" s="571"/>
      <c r="BL229" s="572"/>
      <c r="BM229" s="572"/>
      <c r="BN229" s="572"/>
      <c r="BO229" s="572"/>
      <c r="BP229" s="572"/>
      <c r="BQ229" s="572"/>
      <c r="BR229" s="572"/>
      <c r="BS229" s="573"/>
    </row>
    <row r="230" spans="1:71" s="158" customFormat="1" ht="57" customHeight="1" thickTop="1" x14ac:dyDescent="0.3">
      <c r="A230" s="152"/>
      <c r="B230" s="505"/>
      <c r="C230" s="511"/>
      <c r="D230" s="517"/>
      <c r="E230" s="520"/>
      <c r="F230" s="523"/>
      <c r="G230" s="526"/>
      <c r="H230" s="529"/>
      <c r="I230" s="532"/>
      <c r="J230" s="560"/>
      <c r="K230" s="563"/>
      <c r="L230" s="410" t="s">
        <v>3432</v>
      </c>
      <c r="M230" s="410" t="s">
        <v>3792</v>
      </c>
      <c r="N230" s="150">
        <v>44378</v>
      </c>
      <c r="O230" s="150">
        <v>44560</v>
      </c>
      <c r="P230" s="150"/>
      <c r="Q230" s="150"/>
      <c r="R230" s="550"/>
      <c r="S230" s="566"/>
      <c r="T230" s="156">
        <f t="shared" si="546"/>
        <v>11.41</v>
      </c>
      <c r="U230" s="156">
        <f t="shared" si="546"/>
        <v>5.16</v>
      </c>
      <c r="V230" s="156">
        <f t="shared" si="546"/>
        <v>0</v>
      </c>
      <c r="W230" s="156">
        <f t="shared" si="542"/>
        <v>0</v>
      </c>
      <c r="X230" s="156">
        <f t="shared" si="542"/>
        <v>0</v>
      </c>
      <c r="Y230" s="156">
        <f t="shared" si="542"/>
        <v>6.25</v>
      </c>
      <c r="Z230" s="156">
        <f t="shared" si="542"/>
        <v>0</v>
      </c>
      <c r="AA230" s="550"/>
      <c r="AB230" s="569"/>
      <c r="AC230" s="337">
        <f t="shared" si="529"/>
        <v>0</v>
      </c>
      <c r="AD230" s="281"/>
      <c r="AE230" s="330"/>
      <c r="AF230" s="330"/>
      <c r="AG230" s="330"/>
      <c r="AH230" s="330"/>
      <c r="AI230" s="330"/>
      <c r="AJ230" s="550"/>
      <c r="AK230" s="553"/>
      <c r="AL230" s="301">
        <f t="shared" si="530"/>
        <v>0</v>
      </c>
      <c r="AM230" s="305">
        <f t="shared" si="523"/>
        <v>0</v>
      </c>
      <c r="AN230" s="305">
        <f t="shared" si="524"/>
        <v>0</v>
      </c>
      <c r="AO230" s="305">
        <f t="shared" si="525"/>
        <v>0</v>
      </c>
      <c r="AP230" s="305">
        <f t="shared" si="526"/>
        <v>0</v>
      </c>
      <c r="AQ230" s="305">
        <f t="shared" si="527"/>
        <v>0</v>
      </c>
      <c r="AR230" s="305">
        <f t="shared" si="528"/>
        <v>0</v>
      </c>
      <c r="AS230" s="550"/>
      <c r="AT230" s="555"/>
      <c r="AU230" s="313">
        <f t="shared" si="531"/>
        <v>0</v>
      </c>
      <c r="AV230" s="314">
        <f t="shared" si="504"/>
        <v>0</v>
      </c>
      <c r="AW230" s="314">
        <f t="shared" si="505"/>
        <v>0</v>
      </c>
      <c r="AX230" s="314">
        <f t="shared" si="506"/>
        <v>0</v>
      </c>
      <c r="AY230" s="314">
        <f t="shared" si="507"/>
        <v>0</v>
      </c>
      <c r="AZ230" s="314">
        <f t="shared" si="508"/>
        <v>0</v>
      </c>
      <c r="BA230" s="314">
        <f t="shared" si="509"/>
        <v>0</v>
      </c>
      <c r="BB230" s="550"/>
      <c r="BC230" s="557"/>
      <c r="BD230" s="301">
        <f t="shared" si="535"/>
        <v>11.41</v>
      </c>
      <c r="BE230" s="352">
        <v>5.16</v>
      </c>
      <c r="BF230" s="352">
        <f t="shared" ref="BF230" si="566">AW230</f>
        <v>0</v>
      </c>
      <c r="BG230" s="352">
        <f t="shared" ref="BG230" si="567">AX230</f>
        <v>0</v>
      </c>
      <c r="BH230" s="352">
        <f t="shared" ref="BH230" si="568">AY230</f>
        <v>0</v>
      </c>
      <c r="BI230" s="352">
        <v>6.25</v>
      </c>
      <c r="BJ230" s="352">
        <f t="shared" ref="BJ230" si="569">BA230</f>
        <v>0</v>
      </c>
      <c r="BK230" s="590"/>
      <c r="BL230" s="543"/>
      <c r="BM230" s="543"/>
      <c r="BN230" s="543"/>
      <c r="BO230" s="543"/>
      <c r="BP230" s="543"/>
      <c r="BQ230" s="543"/>
      <c r="BR230" s="543"/>
      <c r="BS230" s="544"/>
    </row>
    <row r="231" spans="1:71" s="158" customFormat="1" ht="50.25" customHeight="1" x14ac:dyDescent="0.3">
      <c r="A231" s="152"/>
      <c r="B231" s="505"/>
      <c r="C231" s="511"/>
      <c r="D231" s="517"/>
      <c r="E231" s="520"/>
      <c r="F231" s="523"/>
      <c r="G231" s="526"/>
      <c r="H231" s="529"/>
      <c r="I231" s="532"/>
      <c r="J231" s="560"/>
      <c r="K231" s="563"/>
      <c r="L231" s="410" t="s">
        <v>3431</v>
      </c>
      <c r="M231" s="410" t="s">
        <v>3793</v>
      </c>
      <c r="N231" s="150">
        <v>44378</v>
      </c>
      <c r="O231" s="150">
        <v>44560</v>
      </c>
      <c r="P231" s="150"/>
      <c r="Q231" s="150"/>
      <c r="R231" s="550"/>
      <c r="S231" s="566"/>
      <c r="T231" s="156">
        <f t="shared" si="546"/>
        <v>11.41</v>
      </c>
      <c r="U231" s="156">
        <f t="shared" si="546"/>
        <v>5.16</v>
      </c>
      <c r="V231" s="156">
        <f t="shared" si="546"/>
        <v>0</v>
      </c>
      <c r="W231" s="156">
        <f t="shared" si="542"/>
        <v>0</v>
      </c>
      <c r="X231" s="156">
        <f t="shared" si="542"/>
        <v>0</v>
      </c>
      <c r="Y231" s="156">
        <f t="shared" si="542"/>
        <v>6.25</v>
      </c>
      <c r="Z231" s="156">
        <f t="shared" si="542"/>
        <v>0</v>
      </c>
      <c r="AA231" s="550"/>
      <c r="AB231" s="569"/>
      <c r="AC231" s="337">
        <f t="shared" si="529"/>
        <v>0</v>
      </c>
      <c r="AD231" s="281"/>
      <c r="AE231" s="330"/>
      <c r="AF231" s="330"/>
      <c r="AG231" s="330"/>
      <c r="AH231" s="330"/>
      <c r="AI231" s="330"/>
      <c r="AJ231" s="550"/>
      <c r="AK231" s="553"/>
      <c r="AL231" s="301">
        <f t="shared" si="530"/>
        <v>0</v>
      </c>
      <c r="AM231" s="305">
        <f t="shared" si="523"/>
        <v>0</v>
      </c>
      <c r="AN231" s="305">
        <f t="shared" si="524"/>
        <v>0</v>
      </c>
      <c r="AO231" s="305">
        <f t="shared" si="525"/>
        <v>0</v>
      </c>
      <c r="AP231" s="305">
        <f t="shared" si="526"/>
        <v>0</v>
      </c>
      <c r="AQ231" s="305">
        <f t="shared" si="527"/>
        <v>0</v>
      </c>
      <c r="AR231" s="305">
        <f t="shared" si="528"/>
        <v>0</v>
      </c>
      <c r="AS231" s="550"/>
      <c r="AT231" s="555"/>
      <c r="AU231" s="313">
        <f t="shared" si="531"/>
        <v>0</v>
      </c>
      <c r="AV231" s="314">
        <f t="shared" si="504"/>
        <v>0</v>
      </c>
      <c r="AW231" s="314">
        <f t="shared" si="505"/>
        <v>0</v>
      </c>
      <c r="AX231" s="314">
        <f t="shared" si="506"/>
        <v>0</v>
      </c>
      <c r="AY231" s="314">
        <f t="shared" si="507"/>
        <v>0</v>
      </c>
      <c r="AZ231" s="314">
        <f t="shared" si="508"/>
        <v>0</v>
      </c>
      <c r="BA231" s="314">
        <f t="shared" si="509"/>
        <v>0</v>
      </c>
      <c r="BB231" s="550"/>
      <c r="BC231" s="557"/>
      <c r="BD231" s="301">
        <f t="shared" si="535"/>
        <v>11.41</v>
      </c>
      <c r="BE231" s="314">
        <v>5.16</v>
      </c>
      <c r="BF231" s="314">
        <f t="shared" ref="BF231:BF232" si="570">AW231</f>
        <v>0</v>
      </c>
      <c r="BG231" s="314">
        <f t="shared" ref="BG231:BG232" si="571">AX231</f>
        <v>0</v>
      </c>
      <c r="BH231" s="314">
        <f t="shared" ref="BH231:BH232" si="572">AY231</f>
        <v>0</v>
      </c>
      <c r="BI231" s="314">
        <v>6.25</v>
      </c>
      <c r="BJ231" s="314">
        <f t="shared" ref="BJ231:BJ232" si="573">BA231</f>
        <v>0</v>
      </c>
      <c r="BK231" s="543"/>
      <c r="BL231" s="543"/>
      <c r="BM231" s="543"/>
      <c r="BN231" s="543"/>
      <c r="BO231" s="543"/>
      <c r="BP231" s="543"/>
      <c r="BQ231" s="543"/>
      <c r="BR231" s="543"/>
      <c r="BS231" s="544"/>
    </row>
    <row r="232" spans="1:71" s="158" customFormat="1" ht="65.25" customHeight="1" thickBot="1" x14ac:dyDescent="0.35">
      <c r="A232" s="152"/>
      <c r="B232" s="505"/>
      <c r="C232" s="511"/>
      <c r="D232" s="518"/>
      <c r="E232" s="521"/>
      <c r="F232" s="524"/>
      <c r="G232" s="527"/>
      <c r="H232" s="530"/>
      <c r="I232" s="533"/>
      <c r="J232" s="561"/>
      <c r="K232" s="564"/>
      <c r="L232" s="411" t="s">
        <v>3441</v>
      </c>
      <c r="M232" s="411" t="s">
        <v>3794</v>
      </c>
      <c r="N232" s="273">
        <v>44378</v>
      </c>
      <c r="O232" s="273">
        <v>44560</v>
      </c>
      <c r="P232" s="273"/>
      <c r="Q232" s="273"/>
      <c r="R232" s="551"/>
      <c r="S232" s="567"/>
      <c r="T232" s="156">
        <f t="shared" si="546"/>
        <v>11.41</v>
      </c>
      <c r="U232" s="156">
        <f t="shared" si="546"/>
        <v>5.16</v>
      </c>
      <c r="V232" s="156">
        <f t="shared" si="546"/>
        <v>0</v>
      </c>
      <c r="W232" s="156">
        <f t="shared" si="542"/>
        <v>0</v>
      </c>
      <c r="X232" s="156">
        <f t="shared" si="542"/>
        <v>0</v>
      </c>
      <c r="Y232" s="156">
        <f t="shared" si="542"/>
        <v>6.25</v>
      </c>
      <c r="Z232" s="156">
        <f t="shared" si="542"/>
        <v>0</v>
      </c>
      <c r="AA232" s="551"/>
      <c r="AB232" s="570"/>
      <c r="AC232" s="338">
        <f t="shared" si="529"/>
        <v>0</v>
      </c>
      <c r="AD232" s="282"/>
      <c r="AE232" s="331"/>
      <c r="AF232" s="331"/>
      <c r="AG232" s="331"/>
      <c r="AH232" s="331"/>
      <c r="AI232" s="331"/>
      <c r="AJ232" s="551"/>
      <c r="AK232" s="554"/>
      <c r="AL232" s="302">
        <f t="shared" si="530"/>
        <v>0</v>
      </c>
      <c r="AM232" s="363">
        <f t="shared" si="523"/>
        <v>0</v>
      </c>
      <c r="AN232" s="363">
        <f t="shared" si="524"/>
        <v>0</v>
      </c>
      <c r="AO232" s="363">
        <f t="shared" si="525"/>
        <v>0</v>
      </c>
      <c r="AP232" s="363">
        <f t="shared" si="526"/>
        <v>0</v>
      </c>
      <c r="AQ232" s="363">
        <f t="shared" si="527"/>
        <v>0</v>
      </c>
      <c r="AR232" s="363">
        <f t="shared" si="528"/>
        <v>0</v>
      </c>
      <c r="AS232" s="551"/>
      <c r="AT232" s="556"/>
      <c r="AU232" s="302">
        <f t="shared" si="531"/>
        <v>0</v>
      </c>
      <c r="AV232" s="321">
        <f t="shared" si="504"/>
        <v>0</v>
      </c>
      <c r="AW232" s="321">
        <f t="shared" si="505"/>
        <v>0</v>
      </c>
      <c r="AX232" s="321">
        <f t="shared" si="506"/>
        <v>0</v>
      </c>
      <c r="AY232" s="321">
        <f t="shared" si="507"/>
        <v>0</v>
      </c>
      <c r="AZ232" s="321">
        <f t="shared" si="508"/>
        <v>0</v>
      </c>
      <c r="BA232" s="321">
        <f t="shared" si="509"/>
        <v>0</v>
      </c>
      <c r="BB232" s="551"/>
      <c r="BC232" s="558"/>
      <c r="BD232" s="302">
        <f t="shared" si="535"/>
        <v>11.41</v>
      </c>
      <c r="BE232" s="353">
        <v>5.16</v>
      </c>
      <c r="BF232" s="353">
        <f t="shared" si="570"/>
        <v>0</v>
      </c>
      <c r="BG232" s="353">
        <f t="shared" si="571"/>
        <v>0</v>
      </c>
      <c r="BH232" s="353">
        <f t="shared" si="572"/>
        <v>0</v>
      </c>
      <c r="BI232" s="353">
        <v>6.25</v>
      </c>
      <c r="BJ232" s="353">
        <f t="shared" si="573"/>
        <v>0</v>
      </c>
      <c r="BK232" s="574"/>
      <c r="BL232" s="547"/>
      <c r="BM232" s="547"/>
      <c r="BN232" s="547"/>
      <c r="BO232" s="547"/>
      <c r="BP232" s="547"/>
      <c r="BQ232" s="547"/>
      <c r="BR232" s="547"/>
      <c r="BS232" s="548"/>
    </row>
    <row r="233" spans="1:71" s="158" customFormat="1" ht="48" customHeight="1" thickTop="1" x14ac:dyDescent="0.3">
      <c r="A233" s="152"/>
      <c r="B233" s="505"/>
      <c r="C233" s="511"/>
      <c r="D233" s="516">
        <v>234</v>
      </c>
      <c r="E233" s="519" t="str">
        <f>+Metas!K264</f>
        <v xml:space="preserve">Proyectos de recuperación, conservación e intervencion de bienes de interés cultural que  requieran  ser  apoyados  </v>
      </c>
      <c r="F233" s="522">
        <v>6</v>
      </c>
      <c r="G233" s="525">
        <f>SUM(H233:K233)</f>
        <v>6</v>
      </c>
      <c r="H233" s="528"/>
      <c r="I233" s="531"/>
      <c r="J233" s="559">
        <v>2</v>
      </c>
      <c r="K233" s="562">
        <v>4</v>
      </c>
      <c r="L233" s="409" t="s">
        <v>3442</v>
      </c>
      <c r="M233" s="409" t="s">
        <v>3795</v>
      </c>
      <c r="N233" s="272">
        <v>44378</v>
      </c>
      <c r="O233" s="272">
        <v>44560</v>
      </c>
      <c r="P233" s="272"/>
      <c r="Q233" s="272"/>
      <c r="R233" s="549">
        <f t="shared" si="551"/>
        <v>234</v>
      </c>
      <c r="S233" s="565">
        <f t="shared" ref="S233" si="574">+F233</f>
        <v>6</v>
      </c>
      <c r="T233" s="156">
        <f t="shared" si="546"/>
        <v>17.119999999999997</v>
      </c>
      <c r="U233" s="156">
        <f t="shared" si="546"/>
        <v>10.86</v>
      </c>
      <c r="V233" s="156">
        <f t="shared" si="546"/>
        <v>0</v>
      </c>
      <c r="W233" s="156">
        <f t="shared" si="542"/>
        <v>0</v>
      </c>
      <c r="X233" s="156">
        <f t="shared" si="542"/>
        <v>0</v>
      </c>
      <c r="Y233" s="156">
        <f t="shared" si="542"/>
        <v>6.26</v>
      </c>
      <c r="Z233" s="156">
        <f t="shared" si="542"/>
        <v>0</v>
      </c>
      <c r="AA233" s="549">
        <f t="shared" si="553"/>
        <v>234</v>
      </c>
      <c r="AB233" s="568">
        <f>+H233</f>
        <v>0</v>
      </c>
      <c r="AC233" s="336">
        <f t="shared" si="529"/>
        <v>0</v>
      </c>
      <c r="AD233" s="280"/>
      <c r="AE233" s="329"/>
      <c r="AF233" s="329"/>
      <c r="AG233" s="329"/>
      <c r="AH233" s="329"/>
      <c r="AI233" s="329"/>
      <c r="AJ233" s="549">
        <f t="shared" si="554"/>
        <v>234</v>
      </c>
      <c r="AK233" s="552">
        <f>+I233</f>
        <v>0</v>
      </c>
      <c r="AL233" s="300">
        <f t="shared" si="530"/>
        <v>0</v>
      </c>
      <c r="AM233" s="364">
        <f t="shared" si="523"/>
        <v>0</v>
      </c>
      <c r="AN233" s="364">
        <f t="shared" si="524"/>
        <v>0</v>
      </c>
      <c r="AO233" s="364">
        <f t="shared" si="525"/>
        <v>0</v>
      </c>
      <c r="AP233" s="364">
        <f t="shared" si="526"/>
        <v>0</v>
      </c>
      <c r="AQ233" s="364">
        <f t="shared" si="527"/>
        <v>0</v>
      </c>
      <c r="AR233" s="364">
        <f t="shared" si="528"/>
        <v>0</v>
      </c>
      <c r="AS233" s="550">
        <f t="shared" si="555"/>
        <v>234</v>
      </c>
      <c r="AT233" s="555">
        <f>+J233</f>
        <v>2</v>
      </c>
      <c r="AU233" s="357">
        <f t="shared" si="531"/>
        <v>8.5599999999999987</v>
      </c>
      <c r="AV233" s="353">
        <v>5.43</v>
      </c>
      <c r="AW233" s="353">
        <f t="shared" si="505"/>
        <v>0</v>
      </c>
      <c r="AX233" s="353">
        <f t="shared" si="506"/>
        <v>0</v>
      </c>
      <c r="AY233" s="353">
        <f t="shared" si="507"/>
        <v>0</v>
      </c>
      <c r="AZ233" s="353">
        <v>3.13</v>
      </c>
      <c r="BA233" s="353">
        <f t="shared" si="509"/>
        <v>0</v>
      </c>
      <c r="BB233" s="549">
        <f t="shared" si="560"/>
        <v>234</v>
      </c>
      <c r="BC233" s="588">
        <f>+K233</f>
        <v>4</v>
      </c>
      <c r="BD233" s="300">
        <f t="shared" si="535"/>
        <v>8.5599999999999987</v>
      </c>
      <c r="BE233" s="352">
        <f t="shared" si="510"/>
        <v>5.43</v>
      </c>
      <c r="BF233" s="352">
        <f t="shared" si="511"/>
        <v>0</v>
      </c>
      <c r="BG233" s="352">
        <f t="shared" si="512"/>
        <v>0</v>
      </c>
      <c r="BH233" s="352">
        <f t="shared" si="513"/>
        <v>0</v>
      </c>
      <c r="BI233" s="352">
        <f t="shared" si="514"/>
        <v>3.13</v>
      </c>
      <c r="BJ233" s="352">
        <f t="shared" si="515"/>
        <v>0</v>
      </c>
      <c r="BK233" s="571"/>
      <c r="BL233" s="572"/>
      <c r="BM233" s="572"/>
      <c r="BN233" s="572"/>
      <c r="BO233" s="572"/>
      <c r="BP233" s="572"/>
      <c r="BQ233" s="572"/>
      <c r="BR233" s="572"/>
      <c r="BS233" s="573"/>
    </row>
    <row r="234" spans="1:71" s="158" customFormat="1" ht="57.75" customHeight="1" x14ac:dyDescent="0.3">
      <c r="A234" s="152"/>
      <c r="B234" s="505"/>
      <c r="C234" s="511"/>
      <c r="D234" s="517"/>
      <c r="E234" s="520"/>
      <c r="F234" s="523"/>
      <c r="G234" s="526"/>
      <c r="H234" s="529"/>
      <c r="I234" s="532"/>
      <c r="J234" s="560"/>
      <c r="K234" s="563"/>
      <c r="L234" s="410" t="s">
        <v>3443</v>
      </c>
      <c r="M234" s="410" t="s">
        <v>3796</v>
      </c>
      <c r="N234" s="150">
        <v>44378</v>
      </c>
      <c r="O234" s="150">
        <v>44560</v>
      </c>
      <c r="P234" s="150"/>
      <c r="Q234" s="150"/>
      <c r="R234" s="550"/>
      <c r="S234" s="566"/>
      <c r="T234" s="156">
        <f t="shared" si="546"/>
        <v>17.119999999999997</v>
      </c>
      <c r="U234" s="156">
        <f t="shared" si="546"/>
        <v>10.86</v>
      </c>
      <c r="V234" s="156">
        <f t="shared" si="546"/>
        <v>0</v>
      </c>
      <c r="W234" s="156">
        <f t="shared" si="542"/>
        <v>0</v>
      </c>
      <c r="X234" s="156">
        <f t="shared" si="542"/>
        <v>0</v>
      </c>
      <c r="Y234" s="156">
        <f t="shared" si="542"/>
        <v>6.26</v>
      </c>
      <c r="Z234" s="156">
        <f t="shared" si="542"/>
        <v>0</v>
      </c>
      <c r="AA234" s="550"/>
      <c r="AB234" s="569"/>
      <c r="AC234" s="337">
        <f t="shared" si="529"/>
        <v>0</v>
      </c>
      <c r="AD234" s="281"/>
      <c r="AE234" s="330"/>
      <c r="AF234" s="330"/>
      <c r="AG234" s="330"/>
      <c r="AH234" s="330"/>
      <c r="AI234" s="330"/>
      <c r="AJ234" s="550"/>
      <c r="AK234" s="553"/>
      <c r="AL234" s="301">
        <f t="shared" si="530"/>
        <v>0</v>
      </c>
      <c r="AM234" s="305">
        <f t="shared" si="523"/>
        <v>0</v>
      </c>
      <c r="AN234" s="305">
        <f t="shared" si="524"/>
        <v>0</v>
      </c>
      <c r="AO234" s="305">
        <f t="shared" si="525"/>
        <v>0</v>
      </c>
      <c r="AP234" s="305">
        <f t="shared" si="526"/>
        <v>0</v>
      </c>
      <c r="AQ234" s="305">
        <f t="shared" si="527"/>
        <v>0</v>
      </c>
      <c r="AR234" s="305">
        <f t="shared" si="528"/>
        <v>0</v>
      </c>
      <c r="AS234" s="550"/>
      <c r="AT234" s="555"/>
      <c r="AU234" s="313">
        <f t="shared" si="531"/>
        <v>8.5599999999999987</v>
      </c>
      <c r="AV234" s="314">
        <v>5.43</v>
      </c>
      <c r="AW234" s="314">
        <f t="shared" si="505"/>
        <v>0</v>
      </c>
      <c r="AX234" s="314">
        <f t="shared" si="506"/>
        <v>0</v>
      </c>
      <c r="AY234" s="314">
        <f t="shared" si="507"/>
        <v>0</v>
      </c>
      <c r="AZ234" s="314">
        <v>3.13</v>
      </c>
      <c r="BA234" s="314">
        <f t="shared" si="509"/>
        <v>0</v>
      </c>
      <c r="BB234" s="550"/>
      <c r="BC234" s="557"/>
      <c r="BD234" s="301">
        <f t="shared" si="535"/>
        <v>8.5599999999999987</v>
      </c>
      <c r="BE234" s="314">
        <f t="shared" si="510"/>
        <v>5.43</v>
      </c>
      <c r="BF234" s="314">
        <f t="shared" si="511"/>
        <v>0</v>
      </c>
      <c r="BG234" s="314">
        <f t="shared" si="512"/>
        <v>0</v>
      </c>
      <c r="BH234" s="314">
        <f t="shared" si="513"/>
        <v>0</v>
      </c>
      <c r="BI234" s="314">
        <f t="shared" si="514"/>
        <v>3.13</v>
      </c>
      <c r="BJ234" s="314">
        <f t="shared" si="515"/>
        <v>0</v>
      </c>
      <c r="BK234" s="543"/>
      <c r="BL234" s="543"/>
      <c r="BM234" s="543"/>
      <c r="BN234" s="543"/>
      <c r="BO234" s="543"/>
      <c r="BP234" s="543"/>
      <c r="BQ234" s="543"/>
      <c r="BR234" s="543"/>
      <c r="BS234" s="544"/>
    </row>
    <row r="235" spans="1:71" s="158" customFormat="1" ht="44.25" customHeight="1" x14ac:dyDescent="0.3">
      <c r="A235" s="152"/>
      <c r="B235" s="505"/>
      <c r="C235" s="511"/>
      <c r="D235" s="517"/>
      <c r="E235" s="520"/>
      <c r="F235" s="523"/>
      <c r="G235" s="526"/>
      <c r="H235" s="529"/>
      <c r="I235" s="532"/>
      <c r="J235" s="560"/>
      <c r="K235" s="563"/>
      <c r="L235" s="410" t="s">
        <v>3429</v>
      </c>
      <c r="M235" s="410" t="s">
        <v>3797</v>
      </c>
      <c r="N235" s="150">
        <v>44378</v>
      </c>
      <c r="O235" s="150">
        <v>44560</v>
      </c>
      <c r="P235" s="150"/>
      <c r="Q235" s="150"/>
      <c r="R235" s="550"/>
      <c r="S235" s="566"/>
      <c r="T235" s="156">
        <f t="shared" si="546"/>
        <v>17.119999999999997</v>
      </c>
      <c r="U235" s="156">
        <f t="shared" si="546"/>
        <v>10.86</v>
      </c>
      <c r="V235" s="156">
        <f t="shared" si="546"/>
        <v>0</v>
      </c>
      <c r="W235" s="156">
        <f t="shared" si="542"/>
        <v>0</v>
      </c>
      <c r="X235" s="156">
        <f t="shared" si="542"/>
        <v>0</v>
      </c>
      <c r="Y235" s="156">
        <f t="shared" si="542"/>
        <v>6.26</v>
      </c>
      <c r="Z235" s="156">
        <f t="shared" si="542"/>
        <v>0</v>
      </c>
      <c r="AA235" s="550"/>
      <c r="AB235" s="569"/>
      <c r="AC235" s="337">
        <f t="shared" si="529"/>
        <v>0</v>
      </c>
      <c r="AD235" s="281"/>
      <c r="AE235" s="330"/>
      <c r="AF235" s="330"/>
      <c r="AG235" s="330"/>
      <c r="AH235" s="330"/>
      <c r="AI235" s="330"/>
      <c r="AJ235" s="550"/>
      <c r="AK235" s="553"/>
      <c r="AL235" s="301">
        <f t="shared" si="530"/>
        <v>0</v>
      </c>
      <c r="AM235" s="305">
        <f t="shared" si="523"/>
        <v>0</v>
      </c>
      <c r="AN235" s="305">
        <f t="shared" si="524"/>
        <v>0</v>
      </c>
      <c r="AO235" s="305">
        <f t="shared" si="525"/>
        <v>0</v>
      </c>
      <c r="AP235" s="305">
        <f t="shared" si="526"/>
        <v>0</v>
      </c>
      <c r="AQ235" s="305">
        <f t="shared" si="527"/>
        <v>0</v>
      </c>
      <c r="AR235" s="305">
        <f t="shared" si="528"/>
        <v>0</v>
      </c>
      <c r="AS235" s="550"/>
      <c r="AT235" s="555"/>
      <c r="AU235" s="313">
        <f t="shared" si="531"/>
        <v>8.5599999999999987</v>
      </c>
      <c r="AV235" s="314">
        <v>5.43</v>
      </c>
      <c r="AW235" s="314">
        <f t="shared" si="505"/>
        <v>0</v>
      </c>
      <c r="AX235" s="314">
        <f t="shared" si="506"/>
        <v>0</v>
      </c>
      <c r="AY235" s="314">
        <f t="shared" si="507"/>
        <v>0</v>
      </c>
      <c r="AZ235" s="314">
        <v>3.13</v>
      </c>
      <c r="BA235" s="314">
        <f t="shared" si="509"/>
        <v>0</v>
      </c>
      <c r="BB235" s="550"/>
      <c r="BC235" s="557"/>
      <c r="BD235" s="301">
        <f t="shared" si="535"/>
        <v>8.5599999999999987</v>
      </c>
      <c r="BE235" s="314">
        <f t="shared" si="510"/>
        <v>5.43</v>
      </c>
      <c r="BF235" s="314">
        <f t="shared" si="511"/>
        <v>0</v>
      </c>
      <c r="BG235" s="314">
        <f t="shared" si="512"/>
        <v>0</v>
      </c>
      <c r="BH235" s="314">
        <f t="shared" si="513"/>
        <v>0</v>
      </c>
      <c r="BI235" s="314">
        <f t="shared" si="514"/>
        <v>3.13</v>
      </c>
      <c r="BJ235" s="314">
        <f t="shared" si="515"/>
        <v>0</v>
      </c>
      <c r="BK235" s="543"/>
      <c r="BL235" s="543"/>
      <c r="BM235" s="543"/>
      <c r="BN235" s="543"/>
      <c r="BO235" s="543"/>
      <c r="BP235" s="543"/>
      <c r="BQ235" s="543"/>
      <c r="BR235" s="543"/>
      <c r="BS235" s="544"/>
    </row>
    <row r="236" spans="1:71" s="158" customFormat="1" ht="52.5" customHeight="1" thickBot="1" x14ac:dyDescent="0.35">
      <c r="A236" s="152"/>
      <c r="B236" s="505"/>
      <c r="C236" s="511"/>
      <c r="D236" s="518"/>
      <c r="E236" s="521"/>
      <c r="F236" s="524"/>
      <c r="G236" s="527"/>
      <c r="H236" s="530"/>
      <c r="I236" s="533"/>
      <c r="J236" s="561"/>
      <c r="K236" s="564"/>
      <c r="L236" s="411" t="s">
        <v>3444</v>
      </c>
      <c r="M236" s="411" t="s">
        <v>3798</v>
      </c>
      <c r="N236" s="273">
        <v>44378</v>
      </c>
      <c r="O236" s="273">
        <v>44560</v>
      </c>
      <c r="P236" s="273"/>
      <c r="Q236" s="273"/>
      <c r="R236" s="551"/>
      <c r="S236" s="567"/>
      <c r="T236" s="156">
        <f t="shared" si="546"/>
        <v>17.119999999999997</v>
      </c>
      <c r="U236" s="156">
        <f t="shared" si="546"/>
        <v>10.86</v>
      </c>
      <c r="V236" s="156">
        <f t="shared" si="546"/>
        <v>0</v>
      </c>
      <c r="W236" s="156">
        <f t="shared" si="542"/>
        <v>0</v>
      </c>
      <c r="X236" s="156">
        <f t="shared" si="542"/>
        <v>0</v>
      </c>
      <c r="Y236" s="156">
        <f t="shared" si="542"/>
        <v>6.26</v>
      </c>
      <c r="Z236" s="156">
        <f t="shared" si="542"/>
        <v>0</v>
      </c>
      <c r="AA236" s="551"/>
      <c r="AB236" s="570"/>
      <c r="AC236" s="338">
        <f t="shared" si="529"/>
        <v>0</v>
      </c>
      <c r="AD236" s="282"/>
      <c r="AE236" s="331"/>
      <c r="AF236" s="331"/>
      <c r="AG236" s="331"/>
      <c r="AH236" s="331"/>
      <c r="AI236" s="331"/>
      <c r="AJ236" s="551"/>
      <c r="AK236" s="554"/>
      <c r="AL236" s="302">
        <f t="shared" si="530"/>
        <v>0</v>
      </c>
      <c r="AM236" s="363">
        <f t="shared" si="523"/>
        <v>0</v>
      </c>
      <c r="AN236" s="363">
        <f t="shared" si="524"/>
        <v>0</v>
      </c>
      <c r="AO236" s="363">
        <f t="shared" si="525"/>
        <v>0</v>
      </c>
      <c r="AP236" s="363">
        <f t="shared" si="526"/>
        <v>0</v>
      </c>
      <c r="AQ236" s="363">
        <f t="shared" si="527"/>
        <v>0</v>
      </c>
      <c r="AR236" s="363">
        <f t="shared" si="528"/>
        <v>0</v>
      </c>
      <c r="AS236" s="551"/>
      <c r="AT236" s="556"/>
      <c r="AU236" s="302">
        <f t="shared" si="531"/>
        <v>8.5599999999999987</v>
      </c>
      <c r="AV236" s="321">
        <v>5.43</v>
      </c>
      <c r="AW236" s="321">
        <f t="shared" si="505"/>
        <v>0</v>
      </c>
      <c r="AX236" s="321">
        <f t="shared" si="506"/>
        <v>0</v>
      </c>
      <c r="AY236" s="321">
        <f t="shared" si="507"/>
        <v>0</v>
      </c>
      <c r="AZ236" s="321">
        <v>3.13</v>
      </c>
      <c r="BA236" s="321">
        <f t="shared" si="509"/>
        <v>0</v>
      </c>
      <c r="BB236" s="551"/>
      <c r="BC236" s="558"/>
      <c r="BD236" s="302">
        <f t="shared" si="535"/>
        <v>8.5599999999999987</v>
      </c>
      <c r="BE236" s="353">
        <f t="shared" si="510"/>
        <v>5.43</v>
      </c>
      <c r="BF236" s="353">
        <f t="shared" si="511"/>
        <v>0</v>
      </c>
      <c r="BG236" s="353">
        <f t="shared" si="512"/>
        <v>0</v>
      </c>
      <c r="BH236" s="353">
        <f t="shared" si="513"/>
        <v>0</v>
      </c>
      <c r="BI236" s="353">
        <f t="shared" si="514"/>
        <v>3.13</v>
      </c>
      <c r="BJ236" s="353">
        <f t="shared" si="515"/>
        <v>0</v>
      </c>
      <c r="BK236" s="574"/>
      <c r="BL236" s="547"/>
      <c r="BM236" s="547"/>
      <c r="BN236" s="547"/>
      <c r="BO236" s="547"/>
      <c r="BP236" s="547"/>
      <c r="BQ236" s="547"/>
      <c r="BR236" s="547"/>
      <c r="BS236" s="548"/>
    </row>
    <row r="237" spans="1:71" s="158" customFormat="1" ht="27.75" customHeight="1" thickTop="1" x14ac:dyDescent="0.3">
      <c r="A237" s="152"/>
      <c r="B237" s="505"/>
      <c r="C237" s="511"/>
      <c r="D237" s="516">
        <v>235</v>
      </c>
      <c r="E237" s="519" t="str">
        <f>+Metas!K265</f>
        <v>Apoyos a la produccion de muestras museograficas y  museologicas en los museos del departamento (2 por año)</v>
      </c>
      <c r="F237" s="522">
        <v>2</v>
      </c>
      <c r="G237" s="525">
        <f>SUM(H237:K237)</f>
        <v>2</v>
      </c>
      <c r="H237" s="528"/>
      <c r="I237" s="531"/>
      <c r="J237" s="559">
        <v>1</v>
      </c>
      <c r="K237" s="562">
        <v>1</v>
      </c>
      <c r="L237" s="409" t="s">
        <v>3445</v>
      </c>
      <c r="M237" s="409" t="s">
        <v>3799</v>
      </c>
      <c r="N237" s="272">
        <v>44378</v>
      </c>
      <c r="O237" s="272">
        <v>44560</v>
      </c>
      <c r="P237" s="272"/>
      <c r="Q237" s="272"/>
      <c r="R237" s="549">
        <f t="shared" si="551"/>
        <v>235</v>
      </c>
      <c r="S237" s="565">
        <f t="shared" ref="S237" si="575">+F237</f>
        <v>2</v>
      </c>
      <c r="T237" s="156">
        <f t="shared" si="546"/>
        <v>8.5599999999999987</v>
      </c>
      <c r="U237" s="156">
        <f t="shared" si="546"/>
        <v>5.43</v>
      </c>
      <c r="V237" s="156">
        <f t="shared" si="546"/>
        <v>0</v>
      </c>
      <c r="W237" s="156">
        <f t="shared" si="542"/>
        <v>0</v>
      </c>
      <c r="X237" s="156">
        <f t="shared" si="542"/>
        <v>0</v>
      </c>
      <c r="Y237" s="156">
        <f t="shared" si="542"/>
        <v>3.13</v>
      </c>
      <c r="Z237" s="156">
        <f t="shared" si="542"/>
        <v>0</v>
      </c>
      <c r="AA237" s="549">
        <f t="shared" si="553"/>
        <v>235</v>
      </c>
      <c r="AB237" s="568">
        <f>+H237</f>
        <v>0</v>
      </c>
      <c r="AC237" s="336">
        <f t="shared" si="529"/>
        <v>0</v>
      </c>
      <c r="AD237" s="280"/>
      <c r="AE237" s="329"/>
      <c r="AF237" s="329"/>
      <c r="AG237" s="329"/>
      <c r="AH237" s="329"/>
      <c r="AI237" s="329"/>
      <c r="AJ237" s="549">
        <f t="shared" si="554"/>
        <v>235</v>
      </c>
      <c r="AK237" s="552">
        <f>+I237</f>
        <v>0</v>
      </c>
      <c r="AL237" s="300">
        <f t="shared" si="530"/>
        <v>0</v>
      </c>
      <c r="AM237" s="364">
        <f t="shared" si="523"/>
        <v>0</v>
      </c>
      <c r="AN237" s="364">
        <f t="shared" si="524"/>
        <v>0</v>
      </c>
      <c r="AO237" s="364">
        <f t="shared" si="525"/>
        <v>0</v>
      </c>
      <c r="AP237" s="364">
        <f t="shared" si="526"/>
        <v>0</v>
      </c>
      <c r="AQ237" s="364">
        <f t="shared" si="527"/>
        <v>0</v>
      </c>
      <c r="AR237" s="364">
        <f t="shared" si="528"/>
        <v>0</v>
      </c>
      <c r="AS237" s="550">
        <f t="shared" si="555"/>
        <v>235</v>
      </c>
      <c r="AT237" s="555">
        <f>+J237</f>
        <v>1</v>
      </c>
      <c r="AU237" s="357">
        <f t="shared" si="531"/>
        <v>0</v>
      </c>
      <c r="AV237" s="353">
        <f t="shared" si="504"/>
        <v>0</v>
      </c>
      <c r="AW237" s="353">
        <f t="shared" si="505"/>
        <v>0</v>
      </c>
      <c r="AX237" s="353">
        <f t="shared" si="506"/>
        <v>0</v>
      </c>
      <c r="AY237" s="353">
        <f t="shared" si="507"/>
        <v>0</v>
      </c>
      <c r="AZ237" s="353">
        <f t="shared" si="508"/>
        <v>0</v>
      </c>
      <c r="BA237" s="353">
        <f t="shared" si="509"/>
        <v>0</v>
      </c>
      <c r="BB237" s="550">
        <f t="shared" si="560"/>
        <v>235</v>
      </c>
      <c r="BC237" s="588">
        <f>+K237</f>
        <v>1</v>
      </c>
      <c r="BD237" s="300">
        <f t="shared" si="535"/>
        <v>8.5599999999999987</v>
      </c>
      <c r="BE237" s="352">
        <v>5.43</v>
      </c>
      <c r="BF237" s="352">
        <f t="shared" si="511"/>
        <v>0</v>
      </c>
      <c r="BG237" s="352">
        <f t="shared" si="512"/>
        <v>0</v>
      </c>
      <c r="BH237" s="352">
        <f t="shared" si="513"/>
        <v>0</v>
      </c>
      <c r="BI237" s="352">
        <v>3.13</v>
      </c>
      <c r="BJ237" s="352">
        <f t="shared" si="515"/>
        <v>0</v>
      </c>
      <c r="BK237" s="571"/>
      <c r="BL237" s="572"/>
      <c r="BM237" s="572"/>
      <c r="BN237" s="572"/>
      <c r="BO237" s="572"/>
      <c r="BP237" s="572"/>
      <c r="BQ237" s="572"/>
      <c r="BR237" s="572"/>
      <c r="BS237" s="573"/>
    </row>
    <row r="238" spans="1:71" s="158" customFormat="1" ht="39" customHeight="1" x14ac:dyDescent="0.3">
      <c r="A238" s="152"/>
      <c r="B238" s="505"/>
      <c r="C238" s="511"/>
      <c r="D238" s="517"/>
      <c r="E238" s="520"/>
      <c r="F238" s="523"/>
      <c r="G238" s="526"/>
      <c r="H238" s="529"/>
      <c r="I238" s="532"/>
      <c r="J238" s="560"/>
      <c r="K238" s="563"/>
      <c r="L238" s="410" t="s">
        <v>3446</v>
      </c>
      <c r="M238" s="410" t="s">
        <v>3800</v>
      </c>
      <c r="N238" s="150">
        <v>44378</v>
      </c>
      <c r="O238" s="150">
        <v>44560</v>
      </c>
      <c r="P238" s="150"/>
      <c r="Q238" s="150"/>
      <c r="R238" s="550"/>
      <c r="S238" s="566"/>
      <c r="T238" s="156">
        <f t="shared" si="546"/>
        <v>8.5599999999999987</v>
      </c>
      <c r="U238" s="156">
        <f t="shared" si="546"/>
        <v>5.43</v>
      </c>
      <c r="V238" s="156">
        <f t="shared" si="546"/>
        <v>0</v>
      </c>
      <c r="W238" s="156">
        <f t="shared" si="542"/>
        <v>0</v>
      </c>
      <c r="X238" s="156">
        <f t="shared" si="542"/>
        <v>0</v>
      </c>
      <c r="Y238" s="156">
        <f t="shared" si="542"/>
        <v>3.13</v>
      </c>
      <c r="Z238" s="156">
        <f t="shared" si="542"/>
        <v>0</v>
      </c>
      <c r="AA238" s="550"/>
      <c r="AB238" s="569"/>
      <c r="AC238" s="337">
        <f t="shared" si="529"/>
        <v>0</v>
      </c>
      <c r="AD238" s="281"/>
      <c r="AE238" s="330"/>
      <c r="AF238" s="330"/>
      <c r="AG238" s="330"/>
      <c r="AH238" s="330"/>
      <c r="AI238" s="330"/>
      <c r="AJ238" s="550"/>
      <c r="AK238" s="553"/>
      <c r="AL238" s="301">
        <f t="shared" si="530"/>
        <v>0</v>
      </c>
      <c r="AM238" s="305">
        <f t="shared" si="523"/>
        <v>0</v>
      </c>
      <c r="AN238" s="305">
        <f t="shared" si="524"/>
        <v>0</v>
      </c>
      <c r="AO238" s="305">
        <f t="shared" si="525"/>
        <v>0</v>
      </c>
      <c r="AP238" s="305">
        <f t="shared" si="526"/>
        <v>0</v>
      </c>
      <c r="AQ238" s="305">
        <f t="shared" si="527"/>
        <v>0</v>
      </c>
      <c r="AR238" s="305">
        <f t="shared" si="528"/>
        <v>0</v>
      </c>
      <c r="AS238" s="550"/>
      <c r="AT238" s="555"/>
      <c r="AU238" s="313">
        <f t="shared" si="531"/>
        <v>0</v>
      </c>
      <c r="AV238" s="314">
        <f t="shared" si="504"/>
        <v>0</v>
      </c>
      <c r="AW238" s="314">
        <f t="shared" si="505"/>
        <v>0</v>
      </c>
      <c r="AX238" s="314">
        <f t="shared" si="506"/>
        <v>0</v>
      </c>
      <c r="AY238" s="314">
        <f t="shared" si="507"/>
        <v>0</v>
      </c>
      <c r="AZ238" s="314">
        <f t="shared" si="508"/>
        <v>0</v>
      </c>
      <c r="BA238" s="314">
        <f t="shared" si="509"/>
        <v>0</v>
      </c>
      <c r="BB238" s="550"/>
      <c r="BC238" s="557"/>
      <c r="BD238" s="301">
        <f t="shared" si="535"/>
        <v>8.5599999999999987</v>
      </c>
      <c r="BE238" s="314">
        <v>5.43</v>
      </c>
      <c r="BF238" s="314">
        <f t="shared" ref="BF238:BF240" si="576">AW238</f>
        <v>0</v>
      </c>
      <c r="BG238" s="314">
        <f t="shared" ref="BG238:BG240" si="577">AX238</f>
        <v>0</v>
      </c>
      <c r="BH238" s="314">
        <f t="shared" ref="BH238:BH240" si="578">AY238</f>
        <v>0</v>
      </c>
      <c r="BI238" s="314">
        <v>3.13</v>
      </c>
      <c r="BJ238" s="314">
        <f t="shared" ref="BJ238:BJ240" si="579">BA238</f>
        <v>0</v>
      </c>
      <c r="BK238" s="543"/>
      <c r="BL238" s="543"/>
      <c r="BM238" s="543"/>
      <c r="BN238" s="543"/>
      <c r="BO238" s="543"/>
      <c r="BP238" s="543"/>
      <c r="BQ238" s="543"/>
      <c r="BR238" s="543"/>
      <c r="BS238" s="544"/>
    </row>
    <row r="239" spans="1:71" s="158" customFormat="1" ht="37.5" customHeight="1" x14ac:dyDescent="0.3">
      <c r="A239" s="152"/>
      <c r="B239" s="505"/>
      <c r="C239" s="511"/>
      <c r="D239" s="517"/>
      <c r="E239" s="520"/>
      <c r="F239" s="523"/>
      <c r="G239" s="526"/>
      <c r="H239" s="529"/>
      <c r="I239" s="532"/>
      <c r="J239" s="560"/>
      <c r="K239" s="563"/>
      <c r="L239" s="410" t="s">
        <v>3447</v>
      </c>
      <c r="M239" s="410" t="s">
        <v>3801</v>
      </c>
      <c r="N239" s="150">
        <v>44378</v>
      </c>
      <c r="O239" s="150">
        <v>44560</v>
      </c>
      <c r="P239" s="150"/>
      <c r="Q239" s="150"/>
      <c r="R239" s="550"/>
      <c r="S239" s="566"/>
      <c r="T239" s="156">
        <f t="shared" si="546"/>
        <v>8.5599999999999987</v>
      </c>
      <c r="U239" s="156">
        <f t="shared" si="546"/>
        <v>5.43</v>
      </c>
      <c r="V239" s="156">
        <f t="shared" si="546"/>
        <v>0</v>
      </c>
      <c r="W239" s="156">
        <f t="shared" si="542"/>
        <v>0</v>
      </c>
      <c r="X239" s="156">
        <f t="shared" si="542"/>
        <v>0</v>
      </c>
      <c r="Y239" s="156">
        <f t="shared" si="542"/>
        <v>3.13</v>
      </c>
      <c r="Z239" s="156">
        <f t="shared" si="542"/>
        <v>0</v>
      </c>
      <c r="AA239" s="550"/>
      <c r="AB239" s="569"/>
      <c r="AC239" s="337">
        <f t="shared" si="529"/>
        <v>0</v>
      </c>
      <c r="AD239" s="281"/>
      <c r="AE239" s="330"/>
      <c r="AF239" s="330"/>
      <c r="AG239" s="330"/>
      <c r="AH239" s="330"/>
      <c r="AI239" s="330"/>
      <c r="AJ239" s="550"/>
      <c r="AK239" s="553"/>
      <c r="AL239" s="301">
        <f t="shared" si="530"/>
        <v>0</v>
      </c>
      <c r="AM239" s="305">
        <f t="shared" si="523"/>
        <v>0</v>
      </c>
      <c r="AN239" s="305">
        <f t="shared" si="524"/>
        <v>0</v>
      </c>
      <c r="AO239" s="305">
        <f t="shared" si="525"/>
        <v>0</v>
      </c>
      <c r="AP239" s="305">
        <f t="shared" si="526"/>
        <v>0</v>
      </c>
      <c r="AQ239" s="305">
        <f t="shared" si="527"/>
        <v>0</v>
      </c>
      <c r="AR239" s="305">
        <f t="shared" si="528"/>
        <v>0</v>
      </c>
      <c r="AS239" s="550"/>
      <c r="AT239" s="555"/>
      <c r="AU239" s="313">
        <f t="shared" si="531"/>
        <v>0</v>
      </c>
      <c r="AV239" s="314">
        <f t="shared" si="504"/>
        <v>0</v>
      </c>
      <c r="AW239" s="314">
        <f t="shared" si="505"/>
        <v>0</v>
      </c>
      <c r="AX239" s="314">
        <f t="shared" si="506"/>
        <v>0</v>
      </c>
      <c r="AY239" s="314">
        <f t="shared" si="507"/>
        <v>0</v>
      </c>
      <c r="AZ239" s="314">
        <f t="shared" si="508"/>
        <v>0</v>
      </c>
      <c r="BA239" s="314">
        <f t="shared" si="509"/>
        <v>0</v>
      </c>
      <c r="BB239" s="550"/>
      <c r="BC239" s="557"/>
      <c r="BD239" s="301">
        <f t="shared" si="535"/>
        <v>8.5599999999999987</v>
      </c>
      <c r="BE239" s="314">
        <v>5.43</v>
      </c>
      <c r="BF239" s="314">
        <f t="shared" si="576"/>
        <v>0</v>
      </c>
      <c r="BG239" s="314">
        <f t="shared" si="577"/>
        <v>0</v>
      </c>
      <c r="BH239" s="314">
        <f t="shared" si="578"/>
        <v>0</v>
      </c>
      <c r="BI239" s="314">
        <v>3.13</v>
      </c>
      <c r="BJ239" s="314">
        <f t="shared" si="579"/>
        <v>0</v>
      </c>
      <c r="BK239" s="543"/>
      <c r="BL239" s="543"/>
      <c r="BM239" s="543"/>
      <c r="BN239" s="543"/>
      <c r="BO239" s="543"/>
      <c r="BP239" s="543"/>
      <c r="BQ239" s="543"/>
      <c r="BR239" s="543"/>
      <c r="BS239" s="544"/>
    </row>
    <row r="240" spans="1:71" s="158" customFormat="1" ht="41.25" customHeight="1" thickBot="1" x14ac:dyDescent="0.35">
      <c r="A240" s="152"/>
      <c r="B240" s="505"/>
      <c r="C240" s="511"/>
      <c r="D240" s="518"/>
      <c r="E240" s="521"/>
      <c r="F240" s="524"/>
      <c r="G240" s="527"/>
      <c r="H240" s="530"/>
      <c r="I240" s="533"/>
      <c r="J240" s="561"/>
      <c r="K240" s="564"/>
      <c r="L240" s="411" t="s">
        <v>3448</v>
      </c>
      <c r="M240" s="411" t="s">
        <v>3802</v>
      </c>
      <c r="N240" s="273">
        <v>44378</v>
      </c>
      <c r="O240" s="273">
        <v>44560</v>
      </c>
      <c r="P240" s="273"/>
      <c r="Q240" s="273"/>
      <c r="R240" s="551"/>
      <c r="S240" s="567"/>
      <c r="T240" s="156">
        <f t="shared" si="546"/>
        <v>8.5599999999999987</v>
      </c>
      <c r="U240" s="156">
        <f t="shared" si="546"/>
        <v>5.43</v>
      </c>
      <c r="V240" s="156">
        <f t="shared" si="546"/>
        <v>0</v>
      </c>
      <c r="W240" s="156">
        <f t="shared" si="542"/>
        <v>0</v>
      </c>
      <c r="X240" s="156">
        <f t="shared" si="542"/>
        <v>0</v>
      </c>
      <c r="Y240" s="156">
        <f t="shared" si="542"/>
        <v>3.13</v>
      </c>
      <c r="Z240" s="156">
        <f t="shared" si="542"/>
        <v>0</v>
      </c>
      <c r="AA240" s="551"/>
      <c r="AB240" s="570"/>
      <c r="AC240" s="338">
        <f t="shared" si="529"/>
        <v>0</v>
      </c>
      <c r="AD240" s="282"/>
      <c r="AE240" s="331"/>
      <c r="AF240" s="331"/>
      <c r="AG240" s="331"/>
      <c r="AH240" s="331"/>
      <c r="AI240" s="331"/>
      <c r="AJ240" s="551"/>
      <c r="AK240" s="554"/>
      <c r="AL240" s="302">
        <f t="shared" si="530"/>
        <v>0</v>
      </c>
      <c r="AM240" s="363">
        <f t="shared" si="523"/>
        <v>0</v>
      </c>
      <c r="AN240" s="363">
        <f t="shared" si="524"/>
        <v>0</v>
      </c>
      <c r="AO240" s="363">
        <f t="shared" si="525"/>
        <v>0</v>
      </c>
      <c r="AP240" s="363">
        <f t="shared" si="526"/>
        <v>0</v>
      </c>
      <c r="AQ240" s="363">
        <f t="shared" si="527"/>
        <v>0</v>
      </c>
      <c r="AR240" s="363">
        <f t="shared" si="528"/>
        <v>0</v>
      </c>
      <c r="AS240" s="551"/>
      <c r="AT240" s="556"/>
      <c r="AU240" s="302">
        <f t="shared" si="531"/>
        <v>0</v>
      </c>
      <c r="AV240" s="321">
        <f t="shared" si="504"/>
        <v>0</v>
      </c>
      <c r="AW240" s="321">
        <f t="shared" si="505"/>
        <v>0</v>
      </c>
      <c r="AX240" s="321">
        <f t="shared" si="506"/>
        <v>0</v>
      </c>
      <c r="AY240" s="321">
        <f t="shared" si="507"/>
        <v>0</v>
      </c>
      <c r="AZ240" s="321">
        <f t="shared" si="508"/>
        <v>0</v>
      </c>
      <c r="BA240" s="321">
        <f t="shared" si="509"/>
        <v>0</v>
      </c>
      <c r="BB240" s="551"/>
      <c r="BC240" s="558"/>
      <c r="BD240" s="302">
        <f t="shared" si="535"/>
        <v>8.5599999999999987</v>
      </c>
      <c r="BE240" s="353">
        <v>5.43</v>
      </c>
      <c r="BF240" s="353">
        <f t="shared" si="576"/>
        <v>0</v>
      </c>
      <c r="BG240" s="353">
        <f t="shared" si="577"/>
        <v>0</v>
      </c>
      <c r="BH240" s="353">
        <f t="shared" si="578"/>
        <v>0</v>
      </c>
      <c r="BI240" s="353">
        <v>3.13</v>
      </c>
      <c r="BJ240" s="353">
        <f t="shared" si="579"/>
        <v>0</v>
      </c>
      <c r="BK240" s="574"/>
      <c r="BL240" s="547"/>
      <c r="BM240" s="547"/>
      <c r="BN240" s="547"/>
      <c r="BO240" s="547"/>
      <c r="BP240" s="547"/>
      <c r="BQ240" s="547"/>
      <c r="BR240" s="547"/>
      <c r="BS240" s="548"/>
    </row>
    <row r="241" spans="1:71" s="158" customFormat="1" ht="51" customHeight="1" thickTop="1" x14ac:dyDescent="0.3">
      <c r="A241" s="152"/>
      <c r="B241" s="505"/>
      <c r="C241" s="511"/>
      <c r="D241" s="516">
        <v>236</v>
      </c>
      <c r="E241" s="519" t="str">
        <f>+Metas!K266</f>
        <v>Mantenimientos anual del edifico Torre del reloj como bien de interés cultural nacional (1 por año)</v>
      </c>
      <c r="F241" s="522">
        <v>1</v>
      </c>
      <c r="G241" s="525">
        <f>SUM(H241:K241)</f>
        <v>1</v>
      </c>
      <c r="H241" s="528"/>
      <c r="I241" s="531"/>
      <c r="J241" s="559"/>
      <c r="K241" s="562">
        <v>1</v>
      </c>
      <c r="L241" s="409" t="s">
        <v>3449</v>
      </c>
      <c r="M241" s="409" t="s">
        <v>3699</v>
      </c>
      <c r="N241" s="272">
        <v>44378</v>
      </c>
      <c r="O241" s="272">
        <v>44560</v>
      </c>
      <c r="P241" s="272"/>
      <c r="Q241" s="272"/>
      <c r="R241" s="549">
        <f t="shared" si="551"/>
        <v>236</v>
      </c>
      <c r="S241" s="565">
        <f t="shared" ref="S241" si="580">+F241</f>
        <v>1</v>
      </c>
      <c r="T241" s="156">
        <f t="shared" si="546"/>
        <v>11.41</v>
      </c>
      <c r="U241" s="156">
        <f t="shared" si="546"/>
        <v>5.16</v>
      </c>
      <c r="V241" s="156">
        <f t="shared" si="546"/>
        <v>0</v>
      </c>
      <c r="W241" s="156">
        <f t="shared" si="542"/>
        <v>0</v>
      </c>
      <c r="X241" s="156">
        <f t="shared" si="542"/>
        <v>0</v>
      </c>
      <c r="Y241" s="156">
        <f t="shared" si="542"/>
        <v>6.25</v>
      </c>
      <c r="Z241" s="156">
        <f t="shared" si="542"/>
        <v>0</v>
      </c>
      <c r="AA241" s="549">
        <f t="shared" si="553"/>
        <v>236</v>
      </c>
      <c r="AB241" s="568">
        <f>+H241</f>
        <v>0</v>
      </c>
      <c r="AC241" s="336">
        <f t="shared" si="529"/>
        <v>0</v>
      </c>
      <c r="AD241" s="280"/>
      <c r="AE241" s="329"/>
      <c r="AF241" s="329"/>
      <c r="AG241" s="329"/>
      <c r="AH241" s="329"/>
      <c r="AI241" s="329"/>
      <c r="AJ241" s="549">
        <f t="shared" si="554"/>
        <v>236</v>
      </c>
      <c r="AK241" s="552">
        <f>+I241</f>
        <v>0</v>
      </c>
      <c r="AL241" s="357">
        <f t="shared" si="530"/>
        <v>0</v>
      </c>
      <c r="AM241" s="364">
        <f t="shared" si="523"/>
        <v>0</v>
      </c>
      <c r="AN241" s="364">
        <f t="shared" si="524"/>
        <v>0</v>
      </c>
      <c r="AO241" s="364">
        <f t="shared" si="525"/>
        <v>0</v>
      </c>
      <c r="AP241" s="364">
        <f t="shared" si="526"/>
        <v>0</v>
      </c>
      <c r="AQ241" s="364">
        <f t="shared" si="527"/>
        <v>0</v>
      </c>
      <c r="AR241" s="364">
        <f t="shared" si="528"/>
        <v>0</v>
      </c>
      <c r="AS241" s="550">
        <f t="shared" si="555"/>
        <v>236</v>
      </c>
      <c r="AT241" s="555">
        <f>+J241</f>
        <v>0</v>
      </c>
      <c r="AU241" s="357">
        <f t="shared" si="531"/>
        <v>0</v>
      </c>
      <c r="AV241" s="353">
        <f t="shared" si="504"/>
        <v>0</v>
      </c>
      <c r="AW241" s="353">
        <f t="shared" si="505"/>
        <v>0</v>
      </c>
      <c r="AX241" s="353">
        <f t="shared" si="506"/>
        <v>0</v>
      </c>
      <c r="AY241" s="353">
        <f t="shared" si="507"/>
        <v>0</v>
      </c>
      <c r="AZ241" s="353">
        <f t="shared" si="508"/>
        <v>0</v>
      </c>
      <c r="BA241" s="353">
        <f t="shared" si="509"/>
        <v>0</v>
      </c>
      <c r="BB241" s="549">
        <f t="shared" si="560"/>
        <v>236</v>
      </c>
      <c r="BC241" s="588">
        <f>+K241</f>
        <v>1</v>
      </c>
      <c r="BD241" s="300">
        <f t="shared" si="535"/>
        <v>11.41</v>
      </c>
      <c r="BE241" s="352">
        <v>5.16</v>
      </c>
      <c r="BF241" s="352">
        <f t="shared" ref="BF241:BF244" si="581">AW241</f>
        <v>0</v>
      </c>
      <c r="BG241" s="352">
        <f t="shared" ref="BG241:BG244" si="582">AX241</f>
        <v>0</v>
      </c>
      <c r="BH241" s="352">
        <f t="shared" ref="BH241:BH244" si="583">AY241</f>
        <v>0</v>
      </c>
      <c r="BI241" s="352">
        <v>6.25</v>
      </c>
      <c r="BJ241" s="352">
        <f t="shared" ref="BJ241:BJ244" si="584">BA241</f>
        <v>0</v>
      </c>
      <c r="BK241" s="571"/>
      <c r="BL241" s="572"/>
      <c r="BM241" s="572"/>
      <c r="BN241" s="572"/>
      <c r="BO241" s="572"/>
      <c r="BP241" s="572"/>
      <c r="BQ241" s="572"/>
      <c r="BR241" s="572"/>
      <c r="BS241" s="573"/>
    </row>
    <row r="242" spans="1:71" s="158" customFormat="1" ht="51" customHeight="1" x14ac:dyDescent="0.3">
      <c r="A242" s="152"/>
      <c r="B242" s="505"/>
      <c r="C242" s="511"/>
      <c r="D242" s="517"/>
      <c r="E242" s="520"/>
      <c r="F242" s="523"/>
      <c r="G242" s="526"/>
      <c r="H242" s="529"/>
      <c r="I242" s="532"/>
      <c r="J242" s="560"/>
      <c r="K242" s="563"/>
      <c r="L242" s="410" t="s">
        <v>3803</v>
      </c>
      <c r="M242" s="410" t="s">
        <v>3804</v>
      </c>
      <c r="N242" s="150">
        <v>44378</v>
      </c>
      <c r="O242" s="150">
        <v>44560</v>
      </c>
      <c r="P242" s="150"/>
      <c r="Q242" s="150"/>
      <c r="R242" s="550"/>
      <c r="S242" s="566"/>
      <c r="T242" s="156">
        <f t="shared" si="546"/>
        <v>11.41</v>
      </c>
      <c r="U242" s="156">
        <f t="shared" si="546"/>
        <v>5.16</v>
      </c>
      <c r="V242" s="156">
        <f t="shared" si="546"/>
        <v>0</v>
      </c>
      <c r="W242" s="156">
        <f t="shared" si="542"/>
        <v>0</v>
      </c>
      <c r="X242" s="156">
        <f t="shared" si="542"/>
        <v>0</v>
      </c>
      <c r="Y242" s="156">
        <f t="shared" si="542"/>
        <v>6.25</v>
      </c>
      <c r="Z242" s="156">
        <f t="shared" si="542"/>
        <v>0</v>
      </c>
      <c r="AA242" s="550"/>
      <c r="AB242" s="569"/>
      <c r="AC242" s="337">
        <f t="shared" si="529"/>
        <v>0</v>
      </c>
      <c r="AD242" s="281"/>
      <c r="AE242" s="330"/>
      <c r="AF242" s="330"/>
      <c r="AG242" s="330"/>
      <c r="AH242" s="330"/>
      <c r="AI242" s="330"/>
      <c r="AJ242" s="550"/>
      <c r="AK242" s="553"/>
      <c r="AL242" s="301">
        <f t="shared" si="530"/>
        <v>0</v>
      </c>
      <c r="AM242" s="305">
        <f t="shared" si="523"/>
        <v>0</v>
      </c>
      <c r="AN242" s="305">
        <f t="shared" si="524"/>
        <v>0</v>
      </c>
      <c r="AO242" s="305">
        <f t="shared" si="525"/>
        <v>0</v>
      </c>
      <c r="AP242" s="305">
        <f t="shared" si="526"/>
        <v>0</v>
      </c>
      <c r="AQ242" s="305">
        <f t="shared" si="527"/>
        <v>0</v>
      </c>
      <c r="AR242" s="305">
        <f t="shared" si="528"/>
        <v>0</v>
      </c>
      <c r="AS242" s="550"/>
      <c r="AT242" s="555"/>
      <c r="AU242" s="313">
        <f t="shared" si="531"/>
        <v>0</v>
      </c>
      <c r="AV242" s="314">
        <f t="shared" si="504"/>
        <v>0</v>
      </c>
      <c r="AW242" s="314">
        <f t="shared" si="505"/>
        <v>0</v>
      </c>
      <c r="AX242" s="314">
        <f t="shared" si="506"/>
        <v>0</v>
      </c>
      <c r="AY242" s="314">
        <f t="shared" si="507"/>
        <v>0</v>
      </c>
      <c r="AZ242" s="314">
        <f t="shared" si="508"/>
        <v>0</v>
      </c>
      <c r="BA242" s="314">
        <f t="shared" si="509"/>
        <v>0</v>
      </c>
      <c r="BB242" s="550"/>
      <c r="BC242" s="557"/>
      <c r="BD242" s="301">
        <f t="shared" si="535"/>
        <v>11.41</v>
      </c>
      <c r="BE242" s="314">
        <v>5.16</v>
      </c>
      <c r="BF242" s="314">
        <f t="shared" si="581"/>
        <v>0</v>
      </c>
      <c r="BG242" s="314">
        <f t="shared" si="582"/>
        <v>0</v>
      </c>
      <c r="BH242" s="314">
        <f t="shared" si="583"/>
        <v>0</v>
      </c>
      <c r="BI242" s="314">
        <v>6.25</v>
      </c>
      <c r="BJ242" s="314">
        <f t="shared" si="584"/>
        <v>0</v>
      </c>
      <c r="BK242" s="543"/>
      <c r="BL242" s="543"/>
      <c r="BM242" s="543"/>
      <c r="BN242" s="543"/>
      <c r="BO242" s="543"/>
      <c r="BP242" s="543"/>
      <c r="BQ242" s="543"/>
      <c r="BR242" s="543"/>
      <c r="BS242" s="544"/>
    </row>
    <row r="243" spans="1:71" s="158" customFormat="1" ht="37.5" customHeight="1" x14ac:dyDescent="0.3">
      <c r="A243" s="152"/>
      <c r="B243" s="505"/>
      <c r="C243" s="511"/>
      <c r="D243" s="517"/>
      <c r="E243" s="520"/>
      <c r="F243" s="523"/>
      <c r="G243" s="526"/>
      <c r="H243" s="529"/>
      <c r="I243" s="532"/>
      <c r="J243" s="560"/>
      <c r="K243" s="563"/>
      <c r="L243" s="410" t="s">
        <v>3450</v>
      </c>
      <c r="M243" s="410" t="s">
        <v>3805</v>
      </c>
      <c r="N243" s="150">
        <v>44378</v>
      </c>
      <c r="O243" s="150">
        <v>44560</v>
      </c>
      <c r="P243" s="150"/>
      <c r="Q243" s="150"/>
      <c r="R243" s="550"/>
      <c r="S243" s="566"/>
      <c r="T243" s="156">
        <f t="shared" si="546"/>
        <v>11.41</v>
      </c>
      <c r="U243" s="156">
        <f t="shared" si="546"/>
        <v>5.16</v>
      </c>
      <c r="V243" s="156">
        <f t="shared" si="546"/>
        <v>0</v>
      </c>
      <c r="W243" s="156">
        <f t="shared" si="542"/>
        <v>0</v>
      </c>
      <c r="X243" s="156">
        <f t="shared" si="542"/>
        <v>0</v>
      </c>
      <c r="Y243" s="156">
        <f t="shared" si="542"/>
        <v>6.25</v>
      </c>
      <c r="Z243" s="156">
        <f t="shared" si="542"/>
        <v>0</v>
      </c>
      <c r="AA243" s="550"/>
      <c r="AB243" s="569"/>
      <c r="AC243" s="337">
        <f t="shared" si="529"/>
        <v>0</v>
      </c>
      <c r="AD243" s="281"/>
      <c r="AE243" s="330"/>
      <c r="AF243" s="330"/>
      <c r="AG243" s="330"/>
      <c r="AH243" s="330"/>
      <c r="AI243" s="330"/>
      <c r="AJ243" s="550"/>
      <c r="AK243" s="553"/>
      <c r="AL243" s="301">
        <f t="shared" si="530"/>
        <v>0</v>
      </c>
      <c r="AM243" s="305">
        <f t="shared" si="523"/>
        <v>0</v>
      </c>
      <c r="AN243" s="305">
        <f t="shared" si="524"/>
        <v>0</v>
      </c>
      <c r="AO243" s="305">
        <f t="shared" si="525"/>
        <v>0</v>
      </c>
      <c r="AP243" s="305">
        <f t="shared" si="526"/>
        <v>0</v>
      </c>
      <c r="AQ243" s="305">
        <f t="shared" si="527"/>
        <v>0</v>
      </c>
      <c r="AR243" s="305">
        <f t="shared" si="528"/>
        <v>0</v>
      </c>
      <c r="AS243" s="550"/>
      <c r="AT243" s="555"/>
      <c r="AU243" s="313">
        <f t="shared" si="531"/>
        <v>0</v>
      </c>
      <c r="AV243" s="314">
        <f t="shared" si="504"/>
        <v>0</v>
      </c>
      <c r="AW243" s="314">
        <f t="shared" si="505"/>
        <v>0</v>
      </c>
      <c r="AX243" s="314">
        <f t="shared" si="506"/>
        <v>0</v>
      </c>
      <c r="AY243" s="314">
        <f t="shared" si="507"/>
        <v>0</v>
      </c>
      <c r="AZ243" s="314">
        <f t="shared" si="508"/>
        <v>0</v>
      </c>
      <c r="BA243" s="314">
        <f t="shared" si="509"/>
        <v>0</v>
      </c>
      <c r="BB243" s="550"/>
      <c r="BC243" s="557"/>
      <c r="BD243" s="301">
        <f t="shared" si="535"/>
        <v>11.41</v>
      </c>
      <c r="BE243" s="314">
        <v>5.16</v>
      </c>
      <c r="BF243" s="314">
        <f t="shared" si="581"/>
        <v>0</v>
      </c>
      <c r="BG243" s="314">
        <f t="shared" si="582"/>
        <v>0</v>
      </c>
      <c r="BH243" s="314">
        <f t="shared" si="583"/>
        <v>0</v>
      </c>
      <c r="BI243" s="314">
        <v>6.25</v>
      </c>
      <c r="BJ243" s="314">
        <f t="shared" si="584"/>
        <v>0</v>
      </c>
      <c r="BK243" s="543"/>
      <c r="BL243" s="543"/>
      <c r="BM243" s="543"/>
      <c r="BN243" s="543"/>
      <c r="BO243" s="543"/>
      <c r="BP243" s="543"/>
      <c r="BQ243" s="543"/>
      <c r="BR243" s="543"/>
      <c r="BS243" s="544"/>
    </row>
    <row r="244" spans="1:71" s="158" customFormat="1" ht="45.6" thickBot="1" x14ac:dyDescent="0.35">
      <c r="A244" s="152"/>
      <c r="B244" s="505"/>
      <c r="C244" s="511"/>
      <c r="D244" s="518"/>
      <c r="E244" s="521"/>
      <c r="F244" s="524"/>
      <c r="G244" s="527"/>
      <c r="H244" s="530"/>
      <c r="I244" s="533"/>
      <c r="J244" s="561"/>
      <c r="K244" s="564"/>
      <c r="L244" s="411" t="s">
        <v>3451</v>
      </c>
      <c r="M244" s="411" t="s">
        <v>3806</v>
      </c>
      <c r="N244" s="273">
        <v>44378</v>
      </c>
      <c r="O244" s="273">
        <v>44560</v>
      </c>
      <c r="P244" s="273"/>
      <c r="Q244" s="273"/>
      <c r="R244" s="551"/>
      <c r="S244" s="567"/>
      <c r="T244" s="156">
        <f t="shared" si="546"/>
        <v>11.41</v>
      </c>
      <c r="U244" s="156">
        <f t="shared" si="546"/>
        <v>5.16</v>
      </c>
      <c r="V244" s="156">
        <f t="shared" si="546"/>
        <v>0</v>
      </c>
      <c r="W244" s="156">
        <f t="shared" si="542"/>
        <v>0</v>
      </c>
      <c r="X244" s="156">
        <f t="shared" si="542"/>
        <v>0</v>
      </c>
      <c r="Y244" s="156">
        <f t="shared" si="542"/>
        <v>6.25</v>
      </c>
      <c r="Z244" s="156">
        <f t="shared" si="542"/>
        <v>0</v>
      </c>
      <c r="AA244" s="551"/>
      <c r="AB244" s="570"/>
      <c r="AC244" s="338">
        <f t="shared" si="529"/>
        <v>0</v>
      </c>
      <c r="AD244" s="282"/>
      <c r="AE244" s="331"/>
      <c r="AF244" s="331"/>
      <c r="AG244" s="331"/>
      <c r="AH244" s="331"/>
      <c r="AI244" s="331"/>
      <c r="AJ244" s="551"/>
      <c r="AK244" s="554"/>
      <c r="AL244" s="302">
        <f t="shared" si="530"/>
        <v>0</v>
      </c>
      <c r="AM244" s="305">
        <f t="shared" si="523"/>
        <v>0</v>
      </c>
      <c r="AN244" s="305">
        <f t="shared" si="524"/>
        <v>0</v>
      </c>
      <c r="AO244" s="305">
        <f t="shared" si="525"/>
        <v>0</v>
      </c>
      <c r="AP244" s="305">
        <f t="shared" si="526"/>
        <v>0</v>
      </c>
      <c r="AQ244" s="305">
        <f t="shared" si="527"/>
        <v>0</v>
      </c>
      <c r="AR244" s="305">
        <f t="shared" si="528"/>
        <v>0</v>
      </c>
      <c r="AS244" s="551"/>
      <c r="AT244" s="556"/>
      <c r="AU244" s="313">
        <f t="shared" si="531"/>
        <v>0</v>
      </c>
      <c r="AV244" s="314">
        <f t="shared" si="504"/>
        <v>0</v>
      </c>
      <c r="AW244" s="314">
        <f t="shared" si="505"/>
        <v>0</v>
      </c>
      <c r="AX244" s="314">
        <f t="shared" si="506"/>
        <v>0</v>
      </c>
      <c r="AY244" s="314">
        <f t="shared" si="507"/>
        <v>0</v>
      </c>
      <c r="AZ244" s="314">
        <f t="shared" si="508"/>
        <v>0</v>
      </c>
      <c r="BA244" s="314">
        <f t="shared" si="509"/>
        <v>0</v>
      </c>
      <c r="BB244" s="551"/>
      <c r="BC244" s="558"/>
      <c r="BD244" s="302">
        <f t="shared" si="535"/>
        <v>11.41</v>
      </c>
      <c r="BE244" s="353">
        <v>5.16</v>
      </c>
      <c r="BF244" s="353">
        <f t="shared" si="581"/>
        <v>0</v>
      </c>
      <c r="BG244" s="353">
        <f t="shared" si="582"/>
        <v>0</v>
      </c>
      <c r="BH244" s="353">
        <f t="shared" si="583"/>
        <v>0</v>
      </c>
      <c r="BI244" s="353">
        <v>6.25</v>
      </c>
      <c r="BJ244" s="353">
        <f t="shared" si="584"/>
        <v>0</v>
      </c>
      <c r="BK244" s="574"/>
      <c r="BL244" s="547"/>
      <c r="BM244" s="547"/>
      <c r="BN244" s="547"/>
      <c r="BO244" s="547"/>
      <c r="BP244" s="547"/>
      <c r="BQ244" s="547"/>
      <c r="BR244" s="547"/>
      <c r="BS244" s="548"/>
    </row>
    <row r="245" spans="1:71" s="158" customFormat="1" ht="54.75" customHeight="1" thickTop="1" x14ac:dyDescent="0.3">
      <c r="A245" s="152"/>
      <c r="B245" s="505"/>
      <c r="C245" s="511"/>
      <c r="D245" s="516">
        <v>237</v>
      </c>
      <c r="E245" s="519" t="str">
        <f>+Metas!K267</f>
        <v>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chinácota, entre otros) (5 Por año)</v>
      </c>
      <c r="F245" s="522">
        <v>5</v>
      </c>
      <c r="G245" s="525">
        <f>SUM(H245:K245)</f>
        <v>5</v>
      </c>
      <c r="H245" s="528">
        <v>1</v>
      </c>
      <c r="I245" s="531">
        <v>1</v>
      </c>
      <c r="J245" s="559">
        <v>1</v>
      </c>
      <c r="K245" s="562">
        <v>2</v>
      </c>
      <c r="L245" s="409" t="s">
        <v>3454</v>
      </c>
      <c r="M245" s="409" t="s">
        <v>3807</v>
      </c>
      <c r="N245" s="272">
        <v>44378</v>
      </c>
      <c r="O245" s="272">
        <v>44560</v>
      </c>
      <c r="P245" s="272"/>
      <c r="Q245" s="272"/>
      <c r="R245" s="549">
        <f t="shared" si="551"/>
        <v>237</v>
      </c>
      <c r="S245" s="565">
        <f t="shared" ref="S245" si="585">+F245</f>
        <v>5</v>
      </c>
      <c r="T245" s="156">
        <f t="shared" si="546"/>
        <v>11.405151200000002</v>
      </c>
      <c r="U245" s="156">
        <f t="shared" si="546"/>
        <v>5.1551512000000015</v>
      </c>
      <c r="V245" s="156">
        <f t="shared" si="546"/>
        <v>0</v>
      </c>
      <c r="W245" s="156">
        <f t="shared" si="542"/>
        <v>0</v>
      </c>
      <c r="X245" s="156">
        <f t="shared" si="542"/>
        <v>0</v>
      </c>
      <c r="Y245" s="156">
        <f t="shared" si="542"/>
        <v>6.25</v>
      </c>
      <c r="Z245" s="156">
        <f t="shared" si="542"/>
        <v>0</v>
      </c>
      <c r="AA245" s="549">
        <f t="shared" si="553"/>
        <v>237</v>
      </c>
      <c r="AB245" s="568">
        <f>+H245</f>
        <v>1</v>
      </c>
      <c r="AC245" s="336">
        <f t="shared" si="529"/>
        <v>2.8512878000000006</v>
      </c>
      <c r="AD245" s="294">
        <v>1.2887878000000004</v>
      </c>
      <c r="AE245" s="318"/>
      <c r="AF245" s="318"/>
      <c r="AG245" s="318"/>
      <c r="AH245" s="318">
        <v>1.5625</v>
      </c>
      <c r="AI245" s="318"/>
      <c r="AJ245" s="549">
        <f t="shared" si="554"/>
        <v>237</v>
      </c>
      <c r="AK245" s="552">
        <f>+I245</f>
        <v>1</v>
      </c>
      <c r="AL245" s="300">
        <f t="shared" si="530"/>
        <v>2.8512878000000006</v>
      </c>
      <c r="AM245" s="309">
        <v>1.2887878000000004</v>
      </c>
      <c r="AN245" s="309">
        <v>0</v>
      </c>
      <c r="AO245" s="309">
        <v>0</v>
      </c>
      <c r="AP245" s="309">
        <v>0</v>
      </c>
      <c r="AQ245" s="309">
        <v>1.5625</v>
      </c>
      <c r="AR245" s="305">
        <f t="shared" si="528"/>
        <v>0</v>
      </c>
      <c r="AS245" s="549">
        <f t="shared" si="555"/>
        <v>237</v>
      </c>
      <c r="AT245" s="587">
        <f>+J245</f>
        <v>1</v>
      </c>
      <c r="AU245" s="313">
        <f t="shared" si="531"/>
        <v>2.8512878000000006</v>
      </c>
      <c r="AV245" s="314">
        <f t="shared" si="504"/>
        <v>1.2887878000000004</v>
      </c>
      <c r="AW245" s="314">
        <f t="shared" si="505"/>
        <v>0</v>
      </c>
      <c r="AX245" s="314">
        <f t="shared" si="506"/>
        <v>0</v>
      </c>
      <c r="AY245" s="314">
        <f t="shared" si="507"/>
        <v>0</v>
      </c>
      <c r="AZ245" s="314">
        <f t="shared" si="508"/>
        <v>1.5625</v>
      </c>
      <c r="BA245" s="314">
        <f t="shared" si="509"/>
        <v>0</v>
      </c>
      <c r="BB245" s="549">
        <f t="shared" si="560"/>
        <v>237</v>
      </c>
      <c r="BC245" s="588">
        <f>+K245</f>
        <v>2</v>
      </c>
      <c r="BD245" s="300">
        <f t="shared" si="535"/>
        <v>2.8512878000000006</v>
      </c>
      <c r="BE245" s="352">
        <f t="shared" si="510"/>
        <v>1.2887878000000004</v>
      </c>
      <c r="BF245" s="352">
        <f t="shared" si="511"/>
        <v>0</v>
      </c>
      <c r="BG245" s="352">
        <f t="shared" si="512"/>
        <v>0</v>
      </c>
      <c r="BH245" s="352">
        <f t="shared" si="513"/>
        <v>0</v>
      </c>
      <c r="BI245" s="352">
        <f t="shared" si="514"/>
        <v>1.5625</v>
      </c>
      <c r="BJ245" s="352">
        <f t="shared" si="515"/>
        <v>0</v>
      </c>
      <c r="BK245" s="571"/>
      <c r="BL245" s="572"/>
      <c r="BM245" s="572"/>
      <c r="BN245" s="572"/>
      <c r="BO245" s="572"/>
      <c r="BP245" s="572"/>
      <c r="BQ245" s="572"/>
      <c r="BR245" s="572"/>
      <c r="BS245" s="573"/>
    </row>
    <row r="246" spans="1:71" s="158" customFormat="1" ht="55.5" customHeight="1" x14ac:dyDescent="0.3">
      <c r="A246" s="152"/>
      <c r="B246" s="505"/>
      <c r="C246" s="511"/>
      <c r="D246" s="517"/>
      <c r="E246" s="520"/>
      <c r="F246" s="523"/>
      <c r="G246" s="526"/>
      <c r="H246" s="529"/>
      <c r="I246" s="532"/>
      <c r="J246" s="560"/>
      <c r="K246" s="563"/>
      <c r="L246" s="410" t="s">
        <v>3455</v>
      </c>
      <c r="M246" s="410" t="s">
        <v>3808</v>
      </c>
      <c r="N246" s="150">
        <v>44378</v>
      </c>
      <c r="O246" s="150">
        <v>44560</v>
      </c>
      <c r="P246" s="150"/>
      <c r="Q246" s="150"/>
      <c r="R246" s="550"/>
      <c r="S246" s="566"/>
      <c r="T246" s="156">
        <f t="shared" si="546"/>
        <v>11.405151200000002</v>
      </c>
      <c r="U246" s="156">
        <f t="shared" si="546"/>
        <v>5.1551512000000015</v>
      </c>
      <c r="V246" s="156">
        <f t="shared" si="546"/>
        <v>0</v>
      </c>
      <c r="W246" s="156">
        <f t="shared" si="542"/>
        <v>0</v>
      </c>
      <c r="X246" s="156">
        <f t="shared" si="542"/>
        <v>0</v>
      </c>
      <c r="Y246" s="156">
        <f t="shared" si="542"/>
        <v>6.25</v>
      </c>
      <c r="Z246" s="156">
        <f t="shared" si="542"/>
        <v>0</v>
      </c>
      <c r="AA246" s="550"/>
      <c r="AB246" s="569"/>
      <c r="AC246" s="337">
        <f t="shared" si="529"/>
        <v>2.8512878000000006</v>
      </c>
      <c r="AD246" s="295">
        <v>1.2887878000000004</v>
      </c>
      <c r="AE246" s="318"/>
      <c r="AF246" s="318"/>
      <c r="AG246" s="318"/>
      <c r="AH246" s="318">
        <v>1.5625</v>
      </c>
      <c r="AI246" s="318"/>
      <c r="AJ246" s="550"/>
      <c r="AK246" s="553"/>
      <c r="AL246" s="301">
        <f t="shared" si="530"/>
        <v>2.8512878000000006</v>
      </c>
      <c r="AM246" s="305">
        <f t="shared" si="523"/>
        <v>1.2887878000000004</v>
      </c>
      <c r="AN246" s="305">
        <f t="shared" si="524"/>
        <v>0</v>
      </c>
      <c r="AO246" s="305">
        <f t="shared" si="525"/>
        <v>0</v>
      </c>
      <c r="AP246" s="305">
        <f t="shared" si="526"/>
        <v>0</v>
      </c>
      <c r="AQ246" s="305">
        <f t="shared" si="527"/>
        <v>1.5625</v>
      </c>
      <c r="AR246" s="305">
        <f t="shared" si="528"/>
        <v>0</v>
      </c>
      <c r="AS246" s="550"/>
      <c r="AT246" s="555"/>
      <c r="AU246" s="313">
        <f t="shared" si="531"/>
        <v>2.8512878000000006</v>
      </c>
      <c r="AV246" s="314">
        <f t="shared" si="504"/>
        <v>1.2887878000000004</v>
      </c>
      <c r="AW246" s="314">
        <f t="shared" si="505"/>
        <v>0</v>
      </c>
      <c r="AX246" s="314">
        <f t="shared" si="506"/>
        <v>0</v>
      </c>
      <c r="AY246" s="314">
        <f t="shared" si="507"/>
        <v>0</v>
      </c>
      <c r="AZ246" s="314">
        <f t="shared" si="508"/>
        <v>1.5625</v>
      </c>
      <c r="BA246" s="314">
        <f t="shared" si="509"/>
        <v>0</v>
      </c>
      <c r="BB246" s="550"/>
      <c r="BC246" s="557"/>
      <c r="BD246" s="301">
        <f t="shared" si="535"/>
        <v>2.8512878000000006</v>
      </c>
      <c r="BE246" s="314">
        <f t="shared" si="510"/>
        <v>1.2887878000000004</v>
      </c>
      <c r="BF246" s="314">
        <f t="shared" si="511"/>
        <v>0</v>
      </c>
      <c r="BG246" s="314">
        <f t="shared" si="512"/>
        <v>0</v>
      </c>
      <c r="BH246" s="314">
        <f t="shared" si="513"/>
        <v>0</v>
      </c>
      <c r="BI246" s="314">
        <f t="shared" si="514"/>
        <v>1.5625</v>
      </c>
      <c r="BJ246" s="314">
        <f t="shared" si="515"/>
        <v>0</v>
      </c>
      <c r="BK246" s="543"/>
      <c r="BL246" s="543"/>
      <c r="BM246" s="543"/>
      <c r="BN246" s="543"/>
      <c r="BO246" s="543"/>
      <c r="BP246" s="543"/>
      <c r="BQ246" s="543"/>
      <c r="BR246" s="543"/>
      <c r="BS246" s="544"/>
    </row>
    <row r="247" spans="1:71" s="158" customFormat="1" ht="63.75" customHeight="1" x14ac:dyDescent="0.3">
      <c r="A247" s="152"/>
      <c r="B247" s="505"/>
      <c r="C247" s="511"/>
      <c r="D247" s="517"/>
      <c r="E247" s="520"/>
      <c r="F247" s="523"/>
      <c r="G247" s="526"/>
      <c r="H247" s="529"/>
      <c r="I247" s="532"/>
      <c r="J247" s="560"/>
      <c r="K247" s="563"/>
      <c r="L247" s="410" t="s">
        <v>3456</v>
      </c>
      <c r="M247" s="410" t="s">
        <v>3804</v>
      </c>
      <c r="N247" s="150">
        <v>44378</v>
      </c>
      <c r="O247" s="150">
        <v>44560</v>
      </c>
      <c r="P247" s="150"/>
      <c r="Q247" s="150"/>
      <c r="R247" s="550"/>
      <c r="S247" s="566"/>
      <c r="T247" s="156">
        <f t="shared" si="546"/>
        <v>11.405151200000002</v>
      </c>
      <c r="U247" s="156">
        <f t="shared" si="546"/>
        <v>5.1551512000000015</v>
      </c>
      <c r="V247" s="156">
        <f t="shared" si="546"/>
        <v>0</v>
      </c>
      <c r="W247" s="156">
        <f t="shared" si="542"/>
        <v>0</v>
      </c>
      <c r="X247" s="156">
        <f t="shared" si="542"/>
        <v>0</v>
      </c>
      <c r="Y247" s="156">
        <f t="shared" si="542"/>
        <v>6.25</v>
      </c>
      <c r="Z247" s="156">
        <f t="shared" si="542"/>
        <v>0</v>
      </c>
      <c r="AA247" s="550"/>
      <c r="AB247" s="569"/>
      <c r="AC247" s="337">
        <f t="shared" si="529"/>
        <v>2.8512878000000006</v>
      </c>
      <c r="AD247" s="296">
        <v>1.2887878000000004</v>
      </c>
      <c r="AE247" s="318"/>
      <c r="AF247" s="318"/>
      <c r="AG247" s="318"/>
      <c r="AH247" s="318">
        <v>1.5625</v>
      </c>
      <c r="AI247" s="318"/>
      <c r="AJ247" s="550"/>
      <c r="AK247" s="553"/>
      <c r="AL247" s="301">
        <f t="shared" si="530"/>
        <v>2.8512878000000006</v>
      </c>
      <c r="AM247" s="305">
        <f t="shared" si="523"/>
        <v>1.2887878000000004</v>
      </c>
      <c r="AN247" s="305">
        <f t="shared" si="524"/>
        <v>0</v>
      </c>
      <c r="AO247" s="305">
        <f t="shared" si="525"/>
        <v>0</v>
      </c>
      <c r="AP247" s="305">
        <f t="shared" si="526"/>
        <v>0</v>
      </c>
      <c r="AQ247" s="305">
        <f t="shared" si="527"/>
        <v>1.5625</v>
      </c>
      <c r="AR247" s="305">
        <f t="shared" si="528"/>
        <v>0</v>
      </c>
      <c r="AS247" s="550"/>
      <c r="AT247" s="555"/>
      <c r="AU247" s="313">
        <f t="shared" si="531"/>
        <v>2.8512878000000006</v>
      </c>
      <c r="AV247" s="314">
        <f t="shared" si="504"/>
        <v>1.2887878000000004</v>
      </c>
      <c r="AW247" s="314">
        <f t="shared" si="505"/>
        <v>0</v>
      </c>
      <c r="AX247" s="314">
        <f t="shared" si="506"/>
        <v>0</v>
      </c>
      <c r="AY247" s="314">
        <f t="shared" si="507"/>
        <v>0</v>
      </c>
      <c r="AZ247" s="314">
        <f t="shared" si="508"/>
        <v>1.5625</v>
      </c>
      <c r="BA247" s="314">
        <f t="shared" si="509"/>
        <v>0</v>
      </c>
      <c r="BB247" s="550"/>
      <c r="BC247" s="557"/>
      <c r="BD247" s="301">
        <f t="shared" si="535"/>
        <v>2.8512878000000006</v>
      </c>
      <c r="BE247" s="314">
        <f t="shared" si="510"/>
        <v>1.2887878000000004</v>
      </c>
      <c r="BF247" s="314">
        <f t="shared" si="511"/>
        <v>0</v>
      </c>
      <c r="BG247" s="314">
        <f t="shared" si="512"/>
        <v>0</v>
      </c>
      <c r="BH247" s="314">
        <f t="shared" si="513"/>
        <v>0</v>
      </c>
      <c r="BI247" s="314">
        <f t="shared" si="514"/>
        <v>1.5625</v>
      </c>
      <c r="BJ247" s="314">
        <f t="shared" si="515"/>
        <v>0</v>
      </c>
      <c r="BK247" s="543"/>
      <c r="BL247" s="543"/>
      <c r="BM247" s="543"/>
      <c r="BN247" s="543"/>
      <c r="BO247" s="543"/>
      <c r="BP247" s="543"/>
      <c r="BQ247" s="543"/>
      <c r="BR247" s="543"/>
      <c r="BS247" s="544"/>
    </row>
    <row r="248" spans="1:71" s="158" customFormat="1" ht="45" customHeight="1" thickBot="1" x14ac:dyDescent="0.35">
      <c r="A248" s="152"/>
      <c r="B248" s="505"/>
      <c r="C248" s="511"/>
      <c r="D248" s="518"/>
      <c r="E248" s="521"/>
      <c r="F248" s="524"/>
      <c r="G248" s="527"/>
      <c r="H248" s="530"/>
      <c r="I248" s="533"/>
      <c r="J248" s="561"/>
      <c r="K248" s="564"/>
      <c r="L248" s="412" t="s">
        <v>3457</v>
      </c>
      <c r="M248" s="412" t="s">
        <v>3809</v>
      </c>
      <c r="N248" s="273">
        <v>44378</v>
      </c>
      <c r="O248" s="273">
        <v>44560</v>
      </c>
      <c r="P248" s="273"/>
      <c r="Q248" s="273"/>
      <c r="R248" s="551"/>
      <c r="S248" s="567"/>
      <c r="T248" s="156">
        <f t="shared" si="546"/>
        <v>11.405151200000002</v>
      </c>
      <c r="U248" s="156">
        <f t="shared" si="546"/>
        <v>5.1551512000000015</v>
      </c>
      <c r="V248" s="156">
        <f t="shared" si="546"/>
        <v>0</v>
      </c>
      <c r="W248" s="156">
        <f t="shared" si="542"/>
        <v>0</v>
      </c>
      <c r="X248" s="156">
        <f t="shared" si="542"/>
        <v>0</v>
      </c>
      <c r="Y248" s="156">
        <f t="shared" si="542"/>
        <v>6.25</v>
      </c>
      <c r="Z248" s="156">
        <f t="shared" si="542"/>
        <v>0</v>
      </c>
      <c r="AA248" s="551"/>
      <c r="AB248" s="570"/>
      <c r="AC248" s="338">
        <f t="shared" si="529"/>
        <v>2.8512878000000006</v>
      </c>
      <c r="AD248" s="297">
        <v>1.2887878000000004</v>
      </c>
      <c r="AE248" s="318"/>
      <c r="AF248" s="318"/>
      <c r="AG248" s="318"/>
      <c r="AH248" s="318">
        <v>1.5625</v>
      </c>
      <c r="AI248" s="318"/>
      <c r="AJ248" s="551"/>
      <c r="AK248" s="554"/>
      <c r="AL248" s="303">
        <f t="shared" si="530"/>
        <v>2.8512878000000006</v>
      </c>
      <c r="AM248" s="366">
        <f t="shared" si="523"/>
        <v>1.2887878000000004</v>
      </c>
      <c r="AN248" s="366">
        <f t="shared" si="524"/>
        <v>0</v>
      </c>
      <c r="AO248" s="366">
        <f t="shared" si="525"/>
        <v>0</v>
      </c>
      <c r="AP248" s="366">
        <f t="shared" si="526"/>
        <v>0</v>
      </c>
      <c r="AQ248" s="366">
        <f t="shared" si="527"/>
        <v>1.5625</v>
      </c>
      <c r="AR248" s="366">
        <f t="shared" si="528"/>
        <v>0</v>
      </c>
      <c r="AS248" s="550"/>
      <c r="AT248" s="555"/>
      <c r="AU248" s="303">
        <f t="shared" si="531"/>
        <v>2.8512878000000006</v>
      </c>
      <c r="AV248" s="354">
        <f t="shared" si="504"/>
        <v>1.2887878000000004</v>
      </c>
      <c r="AW248" s="354">
        <f t="shared" si="505"/>
        <v>0</v>
      </c>
      <c r="AX248" s="354">
        <f t="shared" si="506"/>
        <v>0</v>
      </c>
      <c r="AY248" s="354">
        <f t="shared" si="507"/>
        <v>0</v>
      </c>
      <c r="AZ248" s="354">
        <f t="shared" si="508"/>
        <v>1.5625</v>
      </c>
      <c r="BA248" s="354">
        <f t="shared" si="509"/>
        <v>0</v>
      </c>
      <c r="BB248" s="550"/>
      <c r="BC248" s="557"/>
      <c r="BD248" s="303">
        <f t="shared" si="535"/>
        <v>2.8512878000000006</v>
      </c>
      <c r="BE248" s="355">
        <f t="shared" si="510"/>
        <v>1.2887878000000004</v>
      </c>
      <c r="BF248" s="355">
        <f t="shared" si="511"/>
        <v>0</v>
      </c>
      <c r="BG248" s="355">
        <f t="shared" si="512"/>
        <v>0</v>
      </c>
      <c r="BH248" s="355">
        <f t="shared" si="513"/>
        <v>0</v>
      </c>
      <c r="BI248" s="355">
        <f t="shared" si="514"/>
        <v>1.5625</v>
      </c>
      <c r="BJ248" s="355">
        <f t="shared" si="515"/>
        <v>0</v>
      </c>
      <c r="BK248" s="545"/>
      <c r="BL248" s="546"/>
      <c r="BM248" s="546"/>
      <c r="BN248" s="546"/>
      <c r="BO248" s="546"/>
      <c r="BP248" s="546"/>
      <c r="BQ248" s="546"/>
      <c r="BR248" s="546"/>
      <c r="BS248" s="594"/>
    </row>
    <row r="249" spans="1:71" s="158" customFormat="1" ht="63.75" customHeight="1" thickTop="1" x14ac:dyDescent="0.3">
      <c r="A249" s="152"/>
      <c r="B249" s="505"/>
      <c r="C249" s="511"/>
      <c r="D249" s="595">
        <v>238</v>
      </c>
      <c r="E249" s="520" t="str">
        <f>+Metas!K268</f>
        <v>Documentos promocionales publicado del patrimonio cultural del departamento Norte de Santander. (1 Por año)</v>
      </c>
      <c r="F249" s="523">
        <v>1</v>
      </c>
      <c r="G249" s="526">
        <f>SUM(H249:K249)</f>
        <v>1</v>
      </c>
      <c r="H249" s="529"/>
      <c r="I249" s="532"/>
      <c r="J249" s="560"/>
      <c r="K249" s="563">
        <v>1</v>
      </c>
      <c r="L249" s="413" t="s">
        <v>3461</v>
      </c>
      <c r="M249" s="413" t="s">
        <v>3810</v>
      </c>
      <c r="N249" s="272">
        <v>44378</v>
      </c>
      <c r="O249" s="272">
        <v>44560</v>
      </c>
      <c r="P249" s="272"/>
      <c r="Q249" s="272"/>
      <c r="R249" s="549">
        <f t="shared" si="551"/>
        <v>238</v>
      </c>
      <c r="S249" s="565">
        <f t="shared" ref="S249" si="586">+F249</f>
        <v>1</v>
      </c>
      <c r="T249" s="156">
        <f t="shared" si="546"/>
        <v>11.41</v>
      </c>
      <c r="U249" s="156">
        <f t="shared" si="546"/>
        <v>5.16</v>
      </c>
      <c r="V249" s="156">
        <f t="shared" si="546"/>
        <v>0</v>
      </c>
      <c r="W249" s="156">
        <f t="shared" si="542"/>
        <v>0</v>
      </c>
      <c r="X249" s="156">
        <f t="shared" si="542"/>
        <v>0</v>
      </c>
      <c r="Y249" s="156">
        <f t="shared" si="542"/>
        <v>6.25</v>
      </c>
      <c r="Z249" s="156">
        <f t="shared" si="542"/>
        <v>0</v>
      </c>
      <c r="AA249" s="549">
        <f t="shared" si="553"/>
        <v>238</v>
      </c>
      <c r="AB249" s="568">
        <f>+H249</f>
        <v>0</v>
      </c>
      <c r="AC249" s="336">
        <f t="shared" si="529"/>
        <v>0</v>
      </c>
      <c r="AD249" s="280"/>
      <c r="AE249" s="329"/>
      <c r="AF249" s="329"/>
      <c r="AG249" s="329"/>
      <c r="AH249" s="329"/>
      <c r="AI249" s="329"/>
      <c r="AJ249" s="549">
        <f t="shared" si="554"/>
        <v>238</v>
      </c>
      <c r="AK249" s="591">
        <f>+I249</f>
        <v>0</v>
      </c>
      <c r="AL249" s="370">
        <f t="shared" si="530"/>
        <v>0</v>
      </c>
      <c r="AM249" s="369">
        <f t="shared" si="523"/>
        <v>0</v>
      </c>
      <c r="AN249" s="369">
        <f t="shared" si="524"/>
        <v>0</v>
      </c>
      <c r="AO249" s="369">
        <f t="shared" si="525"/>
        <v>0</v>
      </c>
      <c r="AP249" s="369">
        <f t="shared" si="526"/>
        <v>0</v>
      </c>
      <c r="AQ249" s="369">
        <f t="shared" si="527"/>
        <v>0</v>
      </c>
      <c r="AR249" s="369">
        <f t="shared" si="528"/>
        <v>0</v>
      </c>
      <c r="AS249" s="549">
        <f t="shared" si="555"/>
        <v>238</v>
      </c>
      <c r="AT249" s="587">
        <f>+J249</f>
        <v>0</v>
      </c>
      <c r="AU249" s="300">
        <f t="shared" si="531"/>
        <v>0</v>
      </c>
      <c r="AV249" s="312">
        <f t="shared" si="504"/>
        <v>0</v>
      </c>
      <c r="AW249" s="312">
        <f t="shared" si="505"/>
        <v>0</v>
      </c>
      <c r="AX249" s="312">
        <f t="shared" si="506"/>
        <v>0</v>
      </c>
      <c r="AY249" s="312">
        <f t="shared" si="507"/>
        <v>0</v>
      </c>
      <c r="AZ249" s="312">
        <f t="shared" si="508"/>
        <v>0</v>
      </c>
      <c r="BA249" s="312">
        <f t="shared" si="509"/>
        <v>0</v>
      </c>
      <c r="BB249" s="549">
        <f t="shared" si="560"/>
        <v>238</v>
      </c>
      <c r="BC249" s="588">
        <f>+K249</f>
        <v>1</v>
      </c>
      <c r="BD249" s="300">
        <f t="shared" si="535"/>
        <v>11.41</v>
      </c>
      <c r="BE249" s="352">
        <v>5.16</v>
      </c>
      <c r="BF249" s="352">
        <f t="shared" si="511"/>
        <v>0</v>
      </c>
      <c r="BG249" s="352">
        <f t="shared" si="512"/>
        <v>0</v>
      </c>
      <c r="BH249" s="352">
        <f t="shared" si="513"/>
        <v>0</v>
      </c>
      <c r="BI249" s="352">
        <v>6.25</v>
      </c>
      <c r="BJ249" s="352">
        <f t="shared" si="515"/>
        <v>0</v>
      </c>
      <c r="BK249" s="571"/>
      <c r="BL249" s="572"/>
      <c r="BM249" s="572"/>
      <c r="BN249" s="572"/>
      <c r="BO249" s="572"/>
      <c r="BP249" s="572"/>
      <c r="BQ249" s="572"/>
      <c r="BR249" s="572"/>
      <c r="BS249" s="573"/>
    </row>
    <row r="250" spans="1:71" s="158" customFormat="1" ht="60.75" customHeight="1" x14ac:dyDescent="0.3">
      <c r="A250" s="152"/>
      <c r="B250" s="505"/>
      <c r="C250" s="511"/>
      <c r="D250" s="596"/>
      <c r="E250" s="520"/>
      <c r="F250" s="523"/>
      <c r="G250" s="526"/>
      <c r="H250" s="529"/>
      <c r="I250" s="532"/>
      <c r="J250" s="560"/>
      <c r="K250" s="563"/>
      <c r="L250" s="410" t="s">
        <v>3460</v>
      </c>
      <c r="M250" s="410" t="s">
        <v>3811</v>
      </c>
      <c r="N250" s="150">
        <v>44378</v>
      </c>
      <c r="O250" s="150">
        <v>44560</v>
      </c>
      <c r="P250" s="150"/>
      <c r="Q250" s="150"/>
      <c r="R250" s="550"/>
      <c r="S250" s="566"/>
      <c r="T250" s="156">
        <f t="shared" si="546"/>
        <v>11.41</v>
      </c>
      <c r="U250" s="156">
        <f t="shared" si="546"/>
        <v>5.16</v>
      </c>
      <c r="V250" s="156">
        <f t="shared" si="546"/>
        <v>0</v>
      </c>
      <c r="W250" s="156">
        <f t="shared" si="542"/>
        <v>0</v>
      </c>
      <c r="X250" s="156">
        <f t="shared" si="542"/>
        <v>0</v>
      </c>
      <c r="Y250" s="156">
        <f t="shared" si="542"/>
        <v>6.25</v>
      </c>
      <c r="Z250" s="156">
        <f t="shared" si="542"/>
        <v>0</v>
      </c>
      <c r="AA250" s="550"/>
      <c r="AB250" s="569"/>
      <c r="AC250" s="337">
        <f t="shared" si="529"/>
        <v>0</v>
      </c>
      <c r="AD250" s="281"/>
      <c r="AE250" s="330"/>
      <c r="AF250" s="330"/>
      <c r="AG250" s="330"/>
      <c r="AH250" s="330"/>
      <c r="AI250" s="330"/>
      <c r="AJ250" s="550"/>
      <c r="AK250" s="592"/>
      <c r="AL250" s="371">
        <f t="shared" si="530"/>
        <v>0</v>
      </c>
      <c r="AM250" s="305">
        <f t="shared" si="523"/>
        <v>0</v>
      </c>
      <c r="AN250" s="305">
        <f t="shared" si="524"/>
        <v>0</v>
      </c>
      <c r="AO250" s="305">
        <f t="shared" si="525"/>
        <v>0</v>
      </c>
      <c r="AP250" s="305">
        <f t="shared" si="526"/>
        <v>0</v>
      </c>
      <c r="AQ250" s="305">
        <f t="shared" si="527"/>
        <v>0</v>
      </c>
      <c r="AR250" s="305">
        <f t="shared" si="528"/>
        <v>0</v>
      </c>
      <c r="AS250" s="550"/>
      <c r="AT250" s="555"/>
      <c r="AU250" s="313">
        <f t="shared" si="531"/>
        <v>0</v>
      </c>
      <c r="AV250" s="314">
        <f t="shared" si="504"/>
        <v>0</v>
      </c>
      <c r="AW250" s="314">
        <f t="shared" si="505"/>
        <v>0</v>
      </c>
      <c r="AX250" s="314">
        <f t="shared" si="506"/>
        <v>0</v>
      </c>
      <c r="AY250" s="314">
        <f t="shared" si="507"/>
        <v>0</v>
      </c>
      <c r="AZ250" s="314">
        <f t="shared" si="508"/>
        <v>0</v>
      </c>
      <c r="BA250" s="314">
        <f t="shared" si="509"/>
        <v>0</v>
      </c>
      <c r="BB250" s="550"/>
      <c r="BC250" s="557"/>
      <c r="BD250" s="313">
        <f t="shared" si="535"/>
        <v>11.41</v>
      </c>
      <c r="BE250" s="314">
        <v>5.16</v>
      </c>
      <c r="BF250" s="314">
        <f t="shared" ref="BF250:BF252" si="587">AW250</f>
        <v>0</v>
      </c>
      <c r="BG250" s="314">
        <f t="shared" ref="BG250:BG252" si="588">AX250</f>
        <v>0</v>
      </c>
      <c r="BH250" s="314">
        <f t="shared" ref="BH250:BH252" si="589">AY250</f>
        <v>0</v>
      </c>
      <c r="BI250" s="314">
        <v>6.25</v>
      </c>
      <c r="BJ250" s="314">
        <f t="shared" ref="BJ250:BJ252" si="590">BA250</f>
        <v>0</v>
      </c>
      <c r="BK250" s="543"/>
      <c r="BL250" s="543"/>
      <c r="BM250" s="543"/>
      <c r="BN250" s="543"/>
      <c r="BO250" s="543"/>
      <c r="BP250" s="543"/>
      <c r="BQ250" s="543"/>
      <c r="BR250" s="543"/>
      <c r="BS250" s="544"/>
    </row>
    <row r="251" spans="1:71" s="158" customFormat="1" ht="61.5" customHeight="1" x14ac:dyDescent="0.3">
      <c r="A251" s="152"/>
      <c r="B251" s="505"/>
      <c r="C251" s="511"/>
      <c r="D251" s="596"/>
      <c r="E251" s="520"/>
      <c r="F251" s="523"/>
      <c r="G251" s="526"/>
      <c r="H251" s="529"/>
      <c r="I251" s="532"/>
      <c r="J251" s="560"/>
      <c r="K251" s="563"/>
      <c r="L251" s="410" t="s">
        <v>3459</v>
      </c>
      <c r="M251" s="410" t="s">
        <v>3812</v>
      </c>
      <c r="N251" s="150">
        <v>44378</v>
      </c>
      <c r="O251" s="150">
        <v>44560</v>
      </c>
      <c r="P251" s="150"/>
      <c r="Q251" s="150"/>
      <c r="R251" s="550"/>
      <c r="S251" s="566"/>
      <c r="T251" s="156">
        <f t="shared" si="546"/>
        <v>11.41</v>
      </c>
      <c r="U251" s="156">
        <f t="shared" si="546"/>
        <v>5.16</v>
      </c>
      <c r="V251" s="156">
        <f t="shared" si="546"/>
        <v>0</v>
      </c>
      <c r="W251" s="156">
        <f t="shared" si="542"/>
        <v>0</v>
      </c>
      <c r="X251" s="156">
        <f t="shared" si="542"/>
        <v>0</v>
      </c>
      <c r="Y251" s="156">
        <f t="shared" si="542"/>
        <v>6.25</v>
      </c>
      <c r="Z251" s="156">
        <f t="shared" si="542"/>
        <v>0</v>
      </c>
      <c r="AA251" s="550"/>
      <c r="AB251" s="569"/>
      <c r="AC251" s="337">
        <f t="shared" si="529"/>
        <v>0</v>
      </c>
      <c r="AD251" s="281"/>
      <c r="AE251" s="330"/>
      <c r="AF251" s="330"/>
      <c r="AG251" s="330"/>
      <c r="AH251" s="330"/>
      <c r="AI251" s="330"/>
      <c r="AJ251" s="550"/>
      <c r="AK251" s="592"/>
      <c r="AL251" s="371">
        <f t="shared" si="530"/>
        <v>0</v>
      </c>
      <c r="AM251" s="305">
        <f t="shared" si="523"/>
        <v>0</v>
      </c>
      <c r="AN251" s="305">
        <f t="shared" si="524"/>
        <v>0</v>
      </c>
      <c r="AO251" s="305">
        <f t="shared" si="525"/>
        <v>0</v>
      </c>
      <c r="AP251" s="305">
        <f t="shared" si="526"/>
        <v>0</v>
      </c>
      <c r="AQ251" s="305">
        <f t="shared" si="527"/>
        <v>0</v>
      </c>
      <c r="AR251" s="305">
        <f t="shared" si="528"/>
        <v>0</v>
      </c>
      <c r="AS251" s="550"/>
      <c r="AT251" s="555"/>
      <c r="AU251" s="313">
        <f t="shared" si="531"/>
        <v>0</v>
      </c>
      <c r="AV251" s="314">
        <f t="shared" si="504"/>
        <v>0</v>
      </c>
      <c r="AW251" s="314">
        <f t="shared" si="505"/>
        <v>0</v>
      </c>
      <c r="AX251" s="314">
        <f t="shared" si="506"/>
        <v>0</v>
      </c>
      <c r="AY251" s="314">
        <f t="shared" si="507"/>
        <v>0</v>
      </c>
      <c r="AZ251" s="314">
        <f t="shared" si="508"/>
        <v>0</v>
      </c>
      <c r="BA251" s="314">
        <f t="shared" si="509"/>
        <v>0</v>
      </c>
      <c r="BB251" s="550"/>
      <c r="BC251" s="557"/>
      <c r="BD251" s="313">
        <f t="shared" si="535"/>
        <v>11.41</v>
      </c>
      <c r="BE251" s="314">
        <v>5.16</v>
      </c>
      <c r="BF251" s="314">
        <f t="shared" si="587"/>
        <v>0</v>
      </c>
      <c r="BG251" s="314">
        <f t="shared" si="588"/>
        <v>0</v>
      </c>
      <c r="BH251" s="314">
        <f t="shared" si="589"/>
        <v>0</v>
      </c>
      <c r="BI251" s="314">
        <v>6.25</v>
      </c>
      <c r="BJ251" s="314">
        <f t="shared" si="590"/>
        <v>0</v>
      </c>
      <c r="BK251" s="543"/>
      <c r="BL251" s="543"/>
      <c r="BM251" s="543"/>
      <c r="BN251" s="543"/>
      <c r="BO251" s="543"/>
      <c r="BP251" s="543"/>
      <c r="BQ251" s="543"/>
      <c r="BR251" s="543"/>
      <c r="BS251" s="544"/>
    </row>
    <row r="252" spans="1:71" s="158" customFormat="1" ht="49.5" customHeight="1" thickBot="1" x14ac:dyDescent="0.35">
      <c r="A252" s="152"/>
      <c r="B252" s="505"/>
      <c r="C252" s="512"/>
      <c r="D252" s="597"/>
      <c r="E252" s="521"/>
      <c r="F252" s="524"/>
      <c r="G252" s="527"/>
      <c r="H252" s="530"/>
      <c r="I252" s="533"/>
      <c r="J252" s="561"/>
      <c r="K252" s="564"/>
      <c r="L252" s="411" t="s">
        <v>3458</v>
      </c>
      <c r="M252" s="411" t="s">
        <v>3813</v>
      </c>
      <c r="N252" s="273">
        <v>44378</v>
      </c>
      <c r="O252" s="273">
        <v>44560</v>
      </c>
      <c r="P252" s="273"/>
      <c r="Q252" s="273"/>
      <c r="R252" s="551"/>
      <c r="S252" s="567"/>
      <c r="T252" s="156">
        <f t="shared" si="546"/>
        <v>11.41</v>
      </c>
      <c r="U252" s="156">
        <f t="shared" si="546"/>
        <v>5.16</v>
      </c>
      <c r="V252" s="156">
        <f t="shared" si="546"/>
        <v>0</v>
      </c>
      <c r="W252" s="156">
        <f t="shared" si="542"/>
        <v>0</v>
      </c>
      <c r="X252" s="156">
        <f t="shared" si="542"/>
        <v>0</v>
      </c>
      <c r="Y252" s="156">
        <f t="shared" si="542"/>
        <v>6.25</v>
      </c>
      <c r="Z252" s="156">
        <f t="shared" si="542"/>
        <v>0</v>
      </c>
      <c r="AA252" s="551"/>
      <c r="AB252" s="570"/>
      <c r="AC252" s="338">
        <f t="shared" si="529"/>
        <v>0</v>
      </c>
      <c r="AD252" s="282"/>
      <c r="AE252" s="331"/>
      <c r="AF252" s="331"/>
      <c r="AG252" s="331"/>
      <c r="AH252" s="331"/>
      <c r="AI252" s="331"/>
      <c r="AJ252" s="551"/>
      <c r="AK252" s="593"/>
      <c r="AL252" s="372">
        <f t="shared" si="530"/>
        <v>0</v>
      </c>
      <c r="AM252" s="363">
        <f t="shared" si="523"/>
        <v>0</v>
      </c>
      <c r="AN252" s="363">
        <f t="shared" si="524"/>
        <v>0</v>
      </c>
      <c r="AO252" s="363">
        <f t="shared" si="525"/>
        <v>0</v>
      </c>
      <c r="AP252" s="363">
        <f t="shared" si="526"/>
        <v>0</v>
      </c>
      <c r="AQ252" s="363">
        <f t="shared" si="527"/>
        <v>0</v>
      </c>
      <c r="AR252" s="363">
        <f t="shared" si="528"/>
        <v>0</v>
      </c>
      <c r="AS252" s="551"/>
      <c r="AT252" s="556"/>
      <c r="AU252" s="302">
        <f t="shared" si="531"/>
        <v>0</v>
      </c>
      <c r="AV252" s="321">
        <f t="shared" si="504"/>
        <v>0</v>
      </c>
      <c r="AW252" s="321">
        <f t="shared" si="505"/>
        <v>0</v>
      </c>
      <c r="AX252" s="321">
        <f t="shared" si="506"/>
        <v>0</v>
      </c>
      <c r="AY252" s="321">
        <f t="shared" si="507"/>
        <v>0</v>
      </c>
      <c r="AZ252" s="321">
        <f t="shared" si="508"/>
        <v>0</v>
      </c>
      <c r="BA252" s="321">
        <f t="shared" si="509"/>
        <v>0</v>
      </c>
      <c r="BB252" s="551"/>
      <c r="BC252" s="558"/>
      <c r="BD252" s="302">
        <f t="shared" si="535"/>
        <v>11.41</v>
      </c>
      <c r="BE252" s="365">
        <v>5.16</v>
      </c>
      <c r="BF252" s="365">
        <f t="shared" si="587"/>
        <v>0</v>
      </c>
      <c r="BG252" s="365">
        <f t="shared" si="588"/>
        <v>0</v>
      </c>
      <c r="BH252" s="365">
        <f t="shared" si="589"/>
        <v>0</v>
      </c>
      <c r="BI252" s="365">
        <v>6.25</v>
      </c>
      <c r="BJ252" s="365">
        <f t="shared" si="590"/>
        <v>0</v>
      </c>
      <c r="BK252" s="574"/>
      <c r="BL252" s="547"/>
      <c r="BM252" s="547"/>
      <c r="BN252" s="547"/>
      <c r="BO252" s="547"/>
      <c r="BP252" s="547"/>
      <c r="BQ252" s="547"/>
      <c r="BR252" s="547"/>
      <c r="BS252" s="548"/>
    </row>
    <row r="253" spans="1:71" s="158" customFormat="1" ht="64.5" customHeight="1" thickTop="1" x14ac:dyDescent="0.3">
      <c r="A253" s="152"/>
      <c r="B253" s="505"/>
      <c r="C253" s="510" t="s">
        <v>446</v>
      </c>
      <c r="D253" s="516">
        <v>239</v>
      </c>
      <c r="E253" s="519" t="str">
        <f>+Metas!K269</f>
        <v>Apoyos a la publicación de una (1) cartilla - material pedagogico en lenguas indigenas de Norte de Santander (1 por año)</v>
      </c>
      <c r="F253" s="522">
        <v>1</v>
      </c>
      <c r="G253" s="525">
        <f>SUM(H253:K253)</f>
        <v>1</v>
      </c>
      <c r="H253" s="528"/>
      <c r="I253" s="531"/>
      <c r="J253" s="559"/>
      <c r="K253" s="562">
        <v>1</v>
      </c>
      <c r="L253" s="409" t="s">
        <v>3462</v>
      </c>
      <c r="M253" s="409" t="s">
        <v>3814</v>
      </c>
      <c r="N253" s="272">
        <v>44378</v>
      </c>
      <c r="O253" s="272">
        <v>44560</v>
      </c>
      <c r="P253" s="272"/>
      <c r="Q253" s="272"/>
      <c r="R253" s="549">
        <f t="shared" si="551"/>
        <v>239</v>
      </c>
      <c r="S253" s="565">
        <f t="shared" ref="S253" si="591">+F253</f>
        <v>1</v>
      </c>
      <c r="T253" s="156">
        <f t="shared" si="546"/>
        <v>14.26</v>
      </c>
      <c r="U253" s="156">
        <f t="shared" si="546"/>
        <v>8.01</v>
      </c>
      <c r="V253" s="156">
        <f t="shared" si="546"/>
        <v>0</v>
      </c>
      <c r="W253" s="156">
        <f t="shared" si="542"/>
        <v>0</v>
      </c>
      <c r="X253" s="156">
        <f t="shared" si="542"/>
        <v>0</v>
      </c>
      <c r="Y253" s="156">
        <f t="shared" si="542"/>
        <v>6.25</v>
      </c>
      <c r="Z253" s="156">
        <f t="shared" si="542"/>
        <v>0</v>
      </c>
      <c r="AA253" s="549">
        <f t="shared" si="553"/>
        <v>239</v>
      </c>
      <c r="AB253" s="568">
        <f>+H253</f>
        <v>0</v>
      </c>
      <c r="AC253" s="336">
        <f t="shared" si="529"/>
        <v>0</v>
      </c>
      <c r="AD253" s="280"/>
      <c r="AE253" s="329"/>
      <c r="AF253" s="329"/>
      <c r="AG253" s="329"/>
      <c r="AH253" s="329"/>
      <c r="AI253" s="329"/>
      <c r="AJ253" s="549">
        <f t="shared" si="554"/>
        <v>239</v>
      </c>
      <c r="AK253" s="552">
        <f>+I253</f>
        <v>0</v>
      </c>
      <c r="AL253" s="300">
        <f t="shared" si="530"/>
        <v>0</v>
      </c>
      <c r="AM253" s="364">
        <f t="shared" si="523"/>
        <v>0</v>
      </c>
      <c r="AN253" s="364">
        <f t="shared" si="524"/>
        <v>0</v>
      </c>
      <c r="AO253" s="364">
        <f t="shared" si="525"/>
        <v>0</v>
      </c>
      <c r="AP253" s="364">
        <f t="shared" si="526"/>
        <v>0</v>
      </c>
      <c r="AQ253" s="364">
        <f t="shared" si="527"/>
        <v>0</v>
      </c>
      <c r="AR253" s="364">
        <f t="shared" si="528"/>
        <v>0</v>
      </c>
      <c r="AS253" s="550">
        <f t="shared" si="555"/>
        <v>239</v>
      </c>
      <c r="AT253" s="555">
        <f>+J253</f>
        <v>0</v>
      </c>
      <c r="AU253" s="357">
        <f t="shared" si="531"/>
        <v>0</v>
      </c>
      <c r="AV253" s="353">
        <f t="shared" si="504"/>
        <v>0</v>
      </c>
      <c r="AW253" s="353">
        <f t="shared" si="505"/>
        <v>0</v>
      </c>
      <c r="AX253" s="353">
        <f t="shared" si="506"/>
        <v>0</v>
      </c>
      <c r="AY253" s="353">
        <f t="shared" si="507"/>
        <v>0</v>
      </c>
      <c r="AZ253" s="353">
        <f t="shared" si="508"/>
        <v>0</v>
      </c>
      <c r="BA253" s="353">
        <f t="shared" si="509"/>
        <v>0</v>
      </c>
      <c r="BB253" s="550">
        <f t="shared" si="560"/>
        <v>239</v>
      </c>
      <c r="BC253" s="588">
        <f>+K253</f>
        <v>1</v>
      </c>
      <c r="BD253" s="300">
        <f t="shared" si="535"/>
        <v>14.26</v>
      </c>
      <c r="BE253" s="352">
        <v>8.01</v>
      </c>
      <c r="BF253" s="352">
        <f t="shared" ref="BF253" si="592">AW253</f>
        <v>0</v>
      </c>
      <c r="BG253" s="352">
        <f t="shared" ref="BG253" si="593">AX253</f>
        <v>0</v>
      </c>
      <c r="BH253" s="352">
        <f t="shared" ref="BH253" si="594">AY253</f>
        <v>0</v>
      </c>
      <c r="BI253" s="352">
        <v>6.25</v>
      </c>
      <c r="BJ253" s="352">
        <f t="shared" ref="BJ253" si="595">BA253</f>
        <v>0</v>
      </c>
      <c r="BK253" s="571"/>
      <c r="BL253" s="572"/>
      <c r="BM253" s="572"/>
      <c r="BN253" s="572"/>
      <c r="BO253" s="572"/>
      <c r="BP253" s="572"/>
      <c r="BQ253" s="572"/>
      <c r="BR253" s="572"/>
      <c r="BS253" s="573"/>
    </row>
    <row r="254" spans="1:71" s="158" customFormat="1" ht="87" customHeight="1" x14ac:dyDescent="0.3">
      <c r="A254" s="152"/>
      <c r="B254" s="505"/>
      <c r="C254" s="511"/>
      <c r="D254" s="517"/>
      <c r="E254" s="520"/>
      <c r="F254" s="523"/>
      <c r="G254" s="526"/>
      <c r="H254" s="529"/>
      <c r="I254" s="532"/>
      <c r="J254" s="560"/>
      <c r="K254" s="563"/>
      <c r="L254" s="410" t="s">
        <v>3463</v>
      </c>
      <c r="M254" s="410" t="s">
        <v>3815</v>
      </c>
      <c r="N254" s="150">
        <v>44378</v>
      </c>
      <c r="O254" s="150">
        <v>44560</v>
      </c>
      <c r="P254" s="150"/>
      <c r="Q254" s="150"/>
      <c r="R254" s="550"/>
      <c r="S254" s="566"/>
      <c r="T254" s="156">
        <f t="shared" si="546"/>
        <v>14.26</v>
      </c>
      <c r="U254" s="156">
        <f t="shared" si="546"/>
        <v>8.01</v>
      </c>
      <c r="V254" s="156">
        <f t="shared" si="546"/>
        <v>0</v>
      </c>
      <c r="W254" s="156">
        <f t="shared" si="542"/>
        <v>0</v>
      </c>
      <c r="X254" s="156">
        <f t="shared" si="542"/>
        <v>0</v>
      </c>
      <c r="Y254" s="156">
        <f t="shared" si="542"/>
        <v>6.25</v>
      </c>
      <c r="Z254" s="156">
        <f t="shared" si="542"/>
        <v>0</v>
      </c>
      <c r="AA254" s="550"/>
      <c r="AB254" s="569"/>
      <c r="AC254" s="337">
        <f t="shared" si="529"/>
        <v>0</v>
      </c>
      <c r="AD254" s="281"/>
      <c r="AE254" s="330"/>
      <c r="AF254" s="330"/>
      <c r="AG254" s="330"/>
      <c r="AH254" s="330"/>
      <c r="AI254" s="330"/>
      <c r="AJ254" s="550"/>
      <c r="AK254" s="553"/>
      <c r="AL254" s="301">
        <f t="shared" si="530"/>
        <v>0</v>
      </c>
      <c r="AM254" s="305">
        <f t="shared" si="523"/>
        <v>0</v>
      </c>
      <c r="AN254" s="305">
        <f t="shared" si="524"/>
        <v>0</v>
      </c>
      <c r="AO254" s="305">
        <f t="shared" si="525"/>
        <v>0</v>
      </c>
      <c r="AP254" s="305">
        <f t="shared" si="526"/>
        <v>0</v>
      </c>
      <c r="AQ254" s="305">
        <f t="shared" si="527"/>
        <v>0</v>
      </c>
      <c r="AR254" s="305">
        <f t="shared" si="528"/>
        <v>0</v>
      </c>
      <c r="AS254" s="550"/>
      <c r="AT254" s="555"/>
      <c r="AU254" s="313">
        <f t="shared" si="531"/>
        <v>0</v>
      </c>
      <c r="AV254" s="314">
        <f t="shared" si="504"/>
        <v>0</v>
      </c>
      <c r="AW254" s="314">
        <f t="shared" si="505"/>
        <v>0</v>
      </c>
      <c r="AX254" s="314">
        <f t="shared" si="506"/>
        <v>0</v>
      </c>
      <c r="AY254" s="314">
        <f t="shared" si="507"/>
        <v>0</v>
      </c>
      <c r="AZ254" s="314">
        <f t="shared" si="508"/>
        <v>0</v>
      </c>
      <c r="BA254" s="314">
        <f t="shared" si="509"/>
        <v>0</v>
      </c>
      <c r="BB254" s="550"/>
      <c r="BC254" s="557"/>
      <c r="BD254" s="301">
        <f t="shared" si="535"/>
        <v>14.26</v>
      </c>
      <c r="BE254" s="314">
        <v>8.01</v>
      </c>
      <c r="BF254" s="314">
        <f t="shared" si="511"/>
        <v>0</v>
      </c>
      <c r="BG254" s="314">
        <f t="shared" si="512"/>
        <v>0</v>
      </c>
      <c r="BH254" s="314">
        <f t="shared" si="513"/>
        <v>0</v>
      </c>
      <c r="BI254" s="314">
        <v>6.25</v>
      </c>
      <c r="BJ254" s="314">
        <f t="shared" si="515"/>
        <v>0</v>
      </c>
      <c r="BK254" s="543"/>
      <c r="BL254" s="543"/>
      <c r="BM254" s="543"/>
      <c r="BN254" s="543"/>
      <c r="BO254" s="543"/>
      <c r="BP254" s="543"/>
      <c r="BQ254" s="543"/>
      <c r="BR254" s="543"/>
      <c r="BS254" s="544"/>
    </row>
    <row r="255" spans="1:71" s="158" customFormat="1" ht="64.5" customHeight="1" x14ac:dyDescent="0.3">
      <c r="A255" s="152"/>
      <c r="B255" s="505"/>
      <c r="C255" s="511"/>
      <c r="D255" s="517"/>
      <c r="E255" s="520"/>
      <c r="F255" s="523"/>
      <c r="G255" s="526"/>
      <c r="H255" s="529"/>
      <c r="I255" s="532"/>
      <c r="J255" s="560"/>
      <c r="K255" s="563"/>
      <c r="L255" s="410" t="s">
        <v>3464</v>
      </c>
      <c r="M255" s="410" t="s">
        <v>3804</v>
      </c>
      <c r="N255" s="150">
        <v>44378</v>
      </c>
      <c r="O255" s="150">
        <v>44560</v>
      </c>
      <c r="P255" s="150"/>
      <c r="Q255" s="150"/>
      <c r="R255" s="550"/>
      <c r="S255" s="566"/>
      <c r="T255" s="156">
        <f t="shared" si="546"/>
        <v>14.26</v>
      </c>
      <c r="U255" s="156">
        <f t="shared" si="546"/>
        <v>8.01</v>
      </c>
      <c r="V255" s="156">
        <f t="shared" si="546"/>
        <v>0</v>
      </c>
      <c r="W255" s="156">
        <f t="shared" si="542"/>
        <v>0</v>
      </c>
      <c r="X255" s="156">
        <f t="shared" si="542"/>
        <v>0</v>
      </c>
      <c r="Y255" s="156">
        <f t="shared" si="542"/>
        <v>6.25</v>
      </c>
      <c r="Z255" s="156">
        <f t="shared" si="542"/>
        <v>0</v>
      </c>
      <c r="AA255" s="550"/>
      <c r="AB255" s="569"/>
      <c r="AC255" s="337">
        <f t="shared" si="529"/>
        <v>0</v>
      </c>
      <c r="AD255" s="281"/>
      <c r="AE255" s="330"/>
      <c r="AF255" s="330"/>
      <c r="AG255" s="330"/>
      <c r="AH255" s="330"/>
      <c r="AI255" s="330"/>
      <c r="AJ255" s="550"/>
      <c r="AK255" s="553"/>
      <c r="AL255" s="301">
        <f t="shared" si="530"/>
        <v>0</v>
      </c>
      <c r="AM255" s="305">
        <f t="shared" si="523"/>
        <v>0</v>
      </c>
      <c r="AN255" s="305">
        <f t="shared" si="524"/>
        <v>0</v>
      </c>
      <c r="AO255" s="305">
        <f t="shared" si="525"/>
        <v>0</v>
      </c>
      <c r="AP255" s="305">
        <f t="shared" si="526"/>
        <v>0</v>
      </c>
      <c r="AQ255" s="305">
        <f t="shared" si="527"/>
        <v>0</v>
      </c>
      <c r="AR255" s="305">
        <f t="shared" si="528"/>
        <v>0</v>
      </c>
      <c r="AS255" s="550"/>
      <c r="AT255" s="555"/>
      <c r="AU255" s="313">
        <f t="shared" si="531"/>
        <v>0</v>
      </c>
      <c r="AV255" s="314">
        <f t="shared" si="504"/>
        <v>0</v>
      </c>
      <c r="AW255" s="314">
        <f t="shared" si="505"/>
        <v>0</v>
      </c>
      <c r="AX255" s="314">
        <f t="shared" si="506"/>
        <v>0</v>
      </c>
      <c r="AY255" s="314">
        <f t="shared" si="507"/>
        <v>0</v>
      </c>
      <c r="AZ255" s="314">
        <f t="shared" si="508"/>
        <v>0</v>
      </c>
      <c r="BA255" s="314">
        <f t="shared" si="509"/>
        <v>0</v>
      </c>
      <c r="BB255" s="550"/>
      <c r="BC255" s="557"/>
      <c r="BD255" s="301">
        <f t="shared" si="535"/>
        <v>14.26</v>
      </c>
      <c r="BE255" s="314">
        <v>8.01</v>
      </c>
      <c r="BF255" s="314">
        <f t="shared" ref="BF255:BF256" si="596">AW255</f>
        <v>0</v>
      </c>
      <c r="BG255" s="314">
        <f t="shared" ref="BG255:BG256" si="597">AX255</f>
        <v>0</v>
      </c>
      <c r="BH255" s="314">
        <f t="shared" ref="BH255:BH256" si="598">AY255</f>
        <v>0</v>
      </c>
      <c r="BI255" s="314">
        <v>6.25</v>
      </c>
      <c r="BJ255" s="314">
        <f t="shared" ref="BJ255:BJ256" si="599">BA255</f>
        <v>0</v>
      </c>
      <c r="BK255" s="543"/>
      <c r="BL255" s="543"/>
      <c r="BM255" s="543"/>
      <c r="BN255" s="543"/>
      <c r="BO255" s="543"/>
      <c r="BP255" s="543"/>
      <c r="BQ255" s="543"/>
      <c r="BR255" s="543"/>
      <c r="BS255" s="544"/>
    </row>
    <row r="256" spans="1:71" s="158" customFormat="1" ht="42" customHeight="1" thickBot="1" x14ac:dyDescent="0.35">
      <c r="A256" s="152"/>
      <c r="B256" s="505"/>
      <c r="C256" s="511"/>
      <c r="D256" s="518"/>
      <c r="E256" s="521"/>
      <c r="F256" s="524"/>
      <c r="G256" s="527"/>
      <c r="H256" s="530"/>
      <c r="I256" s="533"/>
      <c r="J256" s="561"/>
      <c r="K256" s="564"/>
      <c r="L256" s="411" t="s">
        <v>3457</v>
      </c>
      <c r="M256" s="411" t="s">
        <v>3816</v>
      </c>
      <c r="N256" s="273">
        <v>44378</v>
      </c>
      <c r="O256" s="273">
        <v>44560</v>
      </c>
      <c r="P256" s="273"/>
      <c r="Q256" s="273"/>
      <c r="R256" s="551"/>
      <c r="S256" s="567"/>
      <c r="T256" s="156">
        <f t="shared" si="546"/>
        <v>14.26</v>
      </c>
      <c r="U256" s="156">
        <f t="shared" si="546"/>
        <v>8.01</v>
      </c>
      <c r="V256" s="156">
        <f t="shared" si="546"/>
        <v>0</v>
      </c>
      <c r="W256" s="156">
        <f t="shared" si="542"/>
        <v>0</v>
      </c>
      <c r="X256" s="156">
        <f t="shared" si="542"/>
        <v>0</v>
      </c>
      <c r="Y256" s="156">
        <f t="shared" si="542"/>
        <v>6.25</v>
      </c>
      <c r="Z256" s="156">
        <f t="shared" si="542"/>
        <v>0</v>
      </c>
      <c r="AA256" s="551"/>
      <c r="AB256" s="570"/>
      <c r="AC256" s="338">
        <f t="shared" si="529"/>
        <v>0</v>
      </c>
      <c r="AD256" s="282"/>
      <c r="AE256" s="331"/>
      <c r="AF256" s="331"/>
      <c r="AG256" s="331"/>
      <c r="AH256" s="331"/>
      <c r="AI256" s="331"/>
      <c r="AJ256" s="551"/>
      <c r="AK256" s="554"/>
      <c r="AL256" s="302">
        <f t="shared" si="530"/>
        <v>0</v>
      </c>
      <c r="AM256" s="363">
        <f t="shared" si="523"/>
        <v>0</v>
      </c>
      <c r="AN256" s="363">
        <f t="shared" si="524"/>
        <v>0</v>
      </c>
      <c r="AO256" s="363">
        <f t="shared" si="525"/>
        <v>0</v>
      </c>
      <c r="AP256" s="363">
        <f t="shared" si="526"/>
        <v>0</v>
      </c>
      <c r="AQ256" s="363">
        <f t="shared" si="527"/>
        <v>0</v>
      </c>
      <c r="AR256" s="363">
        <f t="shared" si="528"/>
        <v>0</v>
      </c>
      <c r="AS256" s="551"/>
      <c r="AT256" s="556"/>
      <c r="AU256" s="302">
        <f t="shared" si="531"/>
        <v>0</v>
      </c>
      <c r="AV256" s="321">
        <f t="shared" si="504"/>
        <v>0</v>
      </c>
      <c r="AW256" s="321">
        <f t="shared" si="505"/>
        <v>0</v>
      </c>
      <c r="AX256" s="321">
        <f t="shared" si="506"/>
        <v>0</v>
      </c>
      <c r="AY256" s="321">
        <f t="shared" si="507"/>
        <v>0</v>
      </c>
      <c r="AZ256" s="321">
        <f t="shared" si="508"/>
        <v>0</v>
      </c>
      <c r="BA256" s="321">
        <f t="shared" si="509"/>
        <v>0</v>
      </c>
      <c r="BB256" s="551"/>
      <c r="BC256" s="558"/>
      <c r="BD256" s="302">
        <f t="shared" si="535"/>
        <v>14.26</v>
      </c>
      <c r="BE256" s="353">
        <v>8.01</v>
      </c>
      <c r="BF256" s="353">
        <f t="shared" si="596"/>
        <v>0</v>
      </c>
      <c r="BG256" s="353">
        <f t="shared" si="597"/>
        <v>0</v>
      </c>
      <c r="BH256" s="353">
        <f t="shared" si="598"/>
        <v>0</v>
      </c>
      <c r="BI256" s="353">
        <v>6.25</v>
      </c>
      <c r="BJ256" s="353">
        <f t="shared" si="599"/>
        <v>0</v>
      </c>
      <c r="BK256" s="574"/>
      <c r="BL256" s="547"/>
      <c r="BM256" s="547"/>
      <c r="BN256" s="547"/>
      <c r="BO256" s="547"/>
      <c r="BP256" s="547"/>
      <c r="BQ256" s="547"/>
      <c r="BR256" s="547"/>
      <c r="BS256" s="548"/>
    </row>
    <row r="257" spans="1:71" s="158" customFormat="1" ht="60.75" customHeight="1" thickTop="1" x14ac:dyDescent="0.3">
      <c r="A257" s="152"/>
      <c r="B257" s="505"/>
      <c r="C257" s="511"/>
      <c r="D257" s="516">
        <v>240</v>
      </c>
      <c r="E257" s="519" t="str">
        <f>+Metas!K270</f>
        <v>Acompañamientos en la construcción de un (1) plan de Salvaguarda del patrimono cultural inmaterial en Norte de Santander, anualmente (1 por año)</v>
      </c>
      <c r="F257" s="522">
        <v>1</v>
      </c>
      <c r="G257" s="525">
        <f>SUM(H257:K257)</f>
        <v>1</v>
      </c>
      <c r="H257" s="528"/>
      <c r="I257" s="531"/>
      <c r="J257" s="559"/>
      <c r="K257" s="562">
        <v>1</v>
      </c>
      <c r="L257" s="442" t="s">
        <v>3426</v>
      </c>
      <c r="M257" s="409" t="s">
        <v>3817</v>
      </c>
      <c r="N257" s="272">
        <v>44378</v>
      </c>
      <c r="O257" s="272">
        <v>44560</v>
      </c>
      <c r="P257" s="272"/>
      <c r="Q257" s="272"/>
      <c r="R257" s="549">
        <f t="shared" si="551"/>
        <v>240</v>
      </c>
      <c r="S257" s="565">
        <f t="shared" ref="S257" si="600">+F257</f>
        <v>1</v>
      </c>
      <c r="T257" s="156">
        <f t="shared" si="546"/>
        <v>19.009999999999998</v>
      </c>
      <c r="U257" s="156">
        <f t="shared" si="546"/>
        <v>10.68</v>
      </c>
      <c r="V257" s="156">
        <f t="shared" si="546"/>
        <v>0</v>
      </c>
      <c r="W257" s="156">
        <f t="shared" si="542"/>
        <v>0</v>
      </c>
      <c r="X257" s="156">
        <f t="shared" si="542"/>
        <v>0</v>
      </c>
      <c r="Y257" s="156">
        <f t="shared" si="542"/>
        <v>8.33</v>
      </c>
      <c r="Z257" s="156">
        <f t="shared" si="542"/>
        <v>0</v>
      </c>
      <c r="AA257" s="549">
        <f t="shared" si="553"/>
        <v>240</v>
      </c>
      <c r="AB257" s="568">
        <f>+H257</f>
        <v>0</v>
      </c>
      <c r="AC257" s="336">
        <f t="shared" si="529"/>
        <v>0</v>
      </c>
      <c r="AD257" s="280"/>
      <c r="AE257" s="329"/>
      <c r="AF257" s="329"/>
      <c r="AG257" s="329"/>
      <c r="AH257" s="329"/>
      <c r="AI257" s="329"/>
      <c r="AJ257" s="549">
        <f t="shared" si="554"/>
        <v>240</v>
      </c>
      <c r="AK257" s="552">
        <f>+I257</f>
        <v>0</v>
      </c>
      <c r="AL257" s="300">
        <f t="shared" si="530"/>
        <v>0</v>
      </c>
      <c r="AM257" s="364">
        <f t="shared" si="523"/>
        <v>0</v>
      </c>
      <c r="AN257" s="364">
        <f t="shared" si="524"/>
        <v>0</v>
      </c>
      <c r="AO257" s="364">
        <f t="shared" si="525"/>
        <v>0</v>
      </c>
      <c r="AP257" s="364">
        <f t="shared" si="526"/>
        <v>0</v>
      </c>
      <c r="AQ257" s="364">
        <f t="shared" si="527"/>
        <v>0</v>
      </c>
      <c r="AR257" s="364">
        <f t="shared" si="528"/>
        <v>0</v>
      </c>
      <c r="AS257" s="550">
        <f t="shared" si="555"/>
        <v>240</v>
      </c>
      <c r="AT257" s="555">
        <f>+J257</f>
        <v>0</v>
      </c>
      <c r="AU257" s="357">
        <f t="shared" si="531"/>
        <v>0</v>
      </c>
      <c r="AV257" s="353">
        <f t="shared" si="504"/>
        <v>0</v>
      </c>
      <c r="AW257" s="353">
        <f t="shared" si="505"/>
        <v>0</v>
      </c>
      <c r="AX257" s="353">
        <f t="shared" si="506"/>
        <v>0</v>
      </c>
      <c r="AY257" s="353">
        <f t="shared" si="507"/>
        <v>0</v>
      </c>
      <c r="AZ257" s="353">
        <f t="shared" si="508"/>
        <v>0</v>
      </c>
      <c r="BA257" s="353">
        <f t="shared" si="509"/>
        <v>0</v>
      </c>
      <c r="BB257" s="549">
        <f t="shared" si="560"/>
        <v>240</v>
      </c>
      <c r="BC257" s="588">
        <f>+K257</f>
        <v>1</v>
      </c>
      <c r="BD257" s="300">
        <f t="shared" si="535"/>
        <v>19.009999999999998</v>
      </c>
      <c r="BE257" s="352">
        <v>10.68</v>
      </c>
      <c r="BF257" s="352">
        <f t="shared" si="511"/>
        <v>0</v>
      </c>
      <c r="BG257" s="352">
        <f t="shared" si="512"/>
        <v>0</v>
      </c>
      <c r="BH257" s="352">
        <f t="shared" si="513"/>
        <v>0</v>
      </c>
      <c r="BI257" s="352">
        <v>8.33</v>
      </c>
      <c r="BJ257" s="352">
        <f t="shared" si="515"/>
        <v>0</v>
      </c>
      <c r="BK257" s="571"/>
      <c r="BL257" s="572"/>
      <c r="BM257" s="572"/>
      <c r="BN257" s="572"/>
      <c r="BO257" s="572"/>
      <c r="BP257" s="572"/>
      <c r="BQ257" s="572"/>
      <c r="BR257" s="572"/>
      <c r="BS257" s="573"/>
    </row>
    <row r="258" spans="1:71" s="158" customFormat="1" ht="30.75" customHeight="1" x14ac:dyDescent="0.3">
      <c r="A258" s="152"/>
      <c r="B258" s="505"/>
      <c r="C258" s="511"/>
      <c r="D258" s="517"/>
      <c r="E258" s="520"/>
      <c r="F258" s="523"/>
      <c r="G258" s="526"/>
      <c r="H258" s="529"/>
      <c r="I258" s="532"/>
      <c r="J258" s="560"/>
      <c r="K258" s="563"/>
      <c r="L258" s="442" t="s">
        <v>3427</v>
      </c>
      <c r="M258" s="410" t="s">
        <v>3818</v>
      </c>
      <c r="N258" s="150">
        <v>44378</v>
      </c>
      <c r="O258" s="150">
        <v>44560</v>
      </c>
      <c r="P258" s="150"/>
      <c r="Q258" s="150"/>
      <c r="R258" s="550"/>
      <c r="S258" s="566"/>
      <c r="T258" s="156">
        <f t="shared" si="546"/>
        <v>19.009999999999998</v>
      </c>
      <c r="U258" s="156">
        <f t="shared" si="546"/>
        <v>10.68</v>
      </c>
      <c r="V258" s="156">
        <f t="shared" si="546"/>
        <v>0</v>
      </c>
      <c r="W258" s="156">
        <f t="shared" si="542"/>
        <v>0</v>
      </c>
      <c r="X258" s="156">
        <f t="shared" si="542"/>
        <v>0</v>
      </c>
      <c r="Y258" s="156">
        <f t="shared" si="542"/>
        <v>8.33</v>
      </c>
      <c r="Z258" s="156">
        <f t="shared" si="542"/>
        <v>0</v>
      </c>
      <c r="AA258" s="550"/>
      <c r="AB258" s="569"/>
      <c r="AC258" s="337">
        <f t="shared" si="529"/>
        <v>0</v>
      </c>
      <c r="AD258" s="281"/>
      <c r="AE258" s="330"/>
      <c r="AF258" s="330"/>
      <c r="AG258" s="330"/>
      <c r="AH258" s="330"/>
      <c r="AI258" s="330"/>
      <c r="AJ258" s="550"/>
      <c r="AK258" s="553"/>
      <c r="AL258" s="301">
        <f t="shared" si="530"/>
        <v>0</v>
      </c>
      <c r="AM258" s="305">
        <f t="shared" si="523"/>
        <v>0</v>
      </c>
      <c r="AN258" s="305">
        <f t="shared" si="524"/>
        <v>0</v>
      </c>
      <c r="AO258" s="305">
        <f t="shared" si="525"/>
        <v>0</v>
      </c>
      <c r="AP258" s="305">
        <f t="shared" si="526"/>
        <v>0</v>
      </c>
      <c r="AQ258" s="305">
        <f t="shared" si="527"/>
        <v>0</v>
      </c>
      <c r="AR258" s="305">
        <f t="shared" si="528"/>
        <v>0</v>
      </c>
      <c r="AS258" s="550"/>
      <c r="AT258" s="555"/>
      <c r="AU258" s="313">
        <f t="shared" si="531"/>
        <v>0</v>
      </c>
      <c r="AV258" s="314">
        <f t="shared" si="504"/>
        <v>0</v>
      </c>
      <c r="AW258" s="314">
        <f t="shared" si="505"/>
        <v>0</v>
      </c>
      <c r="AX258" s="314">
        <f t="shared" si="506"/>
        <v>0</v>
      </c>
      <c r="AY258" s="314">
        <f t="shared" si="507"/>
        <v>0</v>
      </c>
      <c r="AZ258" s="314">
        <f t="shared" si="508"/>
        <v>0</v>
      </c>
      <c r="BA258" s="314">
        <f t="shared" si="509"/>
        <v>0</v>
      </c>
      <c r="BB258" s="550"/>
      <c r="BC258" s="557"/>
      <c r="BD258" s="301">
        <f t="shared" si="535"/>
        <v>19.009999999999998</v>
      </c>
      <c r="BE258" s="314">
        <v>10.68</v>
      </c>
      <c r="BF258" s="314">
        <f t="shared" ref="BF258:BF259" si="601">AW258</f>
        <v>0</v>
      </c>
      <c r="BG258" s="314">
        <f t="shared" ref="BG258:BG259" si="602">AX258</f>
        <v>0</v>
      </c>
      <c r="BH258" s="314">
        <f t="shared" ref="BH258:BH259" si="603">AY258</f>
        <v>0</v>
      </c>
      <c r="BI258" s="314">
        <v>8.33</v>
      </c>
      <c r="BJ258" s="314">
        <f t="shared" ref="BJ258:BJ259" si="604">BA258</f>
        <v>0</v>
      </c>
      <c r="BK258" s="543"/>
      <c r="BL258" s="543"/>
      <c r="BM258" s="543"/>
      <c r="BN258" s="543"/>
      <c r="BO258" s="543"/>
      <c r="BP258" s="543"/>
      <c r="BQ258" s="543"/>
      <c r="BR258" s="543"/>
      <c r="BS258" s="544"/>
    </row>
    <row r="259" spans="1:71" s="158" customFormat="1" ht="84" customHeight="1" thickBot="1" x14ac:dyDescent="0.35">
      <c r="A259" s="152"/>
      <c r="B259" s="505"/>
      <c r="C259" s="511"/>
      <c r="D259" s="517"/>
      <c r="E259" s="520"/>
      <c r="F259" s="523"/>
      <c r="G259" s="526"/>
      <c r="H259" s="529"/>
      <c r="I259" s="532"/>
      <c r="J259" s="560"/>
      <c r="K259" s="563"/>
      <c r="L259" s="445" t="s">
        <v>3485</v>
      </c>
      <c r="M259" s="412" t="s">
        <v>3819</v>
      </c>
      <c r="N259" s="273">
        <v>44378</v>
      </c>
      <c r="O259" s="273">
        <v>44560</v>
      </c>
      <c r="P259" s="273"/>
      <c r="Q259" s="273"/>
      <c r="R259" s="550"/>
      <c r="S259" s="566"/>
      <c r="T259" s="156">
        <f t="shared" si="546"/>
        <v>19.009999999999998</v>
      </c>
      <c r="U259" s="156">
        <f t="shared" si="546"/>
        <v>10.68</v>
      </c>
      <c r="V259" s="156">
        <f t="shared" si="546"/>
        <v>0</v>
      </c>
      <c r="W259" s="156">
        <f t="shared" si="542"/>
        <v>0</v>
      </c>
      <c r="X259" s="156">
        <f t="shared" si="542"/>
        <v>0</v>
      </c>
      <c r="Y259" s="156">
        <f t="shared" si="542"/>
        <v>8.33</v>
      </c>
      <c r="Z259" s="156">
        <f t="shared" si="542"/>
        <v>0</v>
      </c>
      <c r="AA259" s="550"/>
      <c r="AB259" s="569"/>
      <c r="AC259" s="337">
        <f t="shared" si="529"/>
        <v>0</v>
      </c>
      <c r="AD259" s="281"/>
      <c r="AE259" s="330"/>
      <c r="AF259" s="330"/>
      <c r="AG259" s="330"/>
      <c r="AH259" s="330"/>
      <c r="AI259" s="330"/>
      <c r="AJ259" s="550"/>
      <c r="AK259" s="554"/>
      <c r="AL259" s="302">
        <f t="shared" si="530"/>
        <v>0</v>
      </c>
      <c r="AM259" s="363">
        <f t="shared" si="523"/>
        <v>0</v>
      </c>
      <c r="AN259" s="363">
        <f t="shared" si="524"/>
        <v>0</v>
      </c>
      <c r="AO259" s="363">
        <f t="shared" si="525"/>
        <v>0</v>
      </c>
      <c r="AP259" s="363">
        <f t="shared" si="526"/>
        <v>0</v>
      </c>
      <c r="AQ259" s="363">
        <f t="shared" si="527"/>
        <v>0</v>
      </c>
      <c r="AR259" s="363">
        <f t="shared" si="528"/>
        <v>0</v>
      </c>
      <c r="AS259" s="551"/>
      <c r="AT259" s="556"/>
      <c r="AU259" s="302">
        <f t="shared" si="531"/>
        <v>0</v>
      </c>
      <c r="AV259" s="321">
        <f t="shared" si="504"/>
        <v>0</v>
      </c>
      <c r="AW259" s="321">
        <f t="shared" si="505"/>
        <v>0</v>
      </c>
      <c r="AX259" s="321">
        <f t="shared" si="506"/>
        <v>0</v>
      </c>
      <c r="AY259" s="321">
        <f t="shared" si="507"/>
        <v>0</v>
      </c>
      <c r="AZ259" s="321">
        <f t="shared" si="508"/>
        <v>0</v>
      </c>
      <c r="BA259" s="321">
        <f t="shared" si="509"/>
        <v>0</v>
      </c>
      <c r="BB259" s="551"/>
      <c r="BC259" s="558"/>
      <c r="BD259" s="301">
        <f t="shared" si="535"/>
        <v>19.009999999999998</v>
      </c>
      <c r="BE259" s="353">
        <v>10.68</v>
      </c>
      <c r="BF259" s="353">
        <f t="shared" si="601"/>
        <v>0</v>
      </c>
      <c r="BG259" s="353">
        <f t="shared" si="602"/>
        <v>0</v>
      </c>
      <c r="BH259" s="353">
        <f t="shared" si="603"/>
        <v>0</v>
      </c>
      <c r="BI259" s="353">
        <v>8.33</v>
      </c>
      <c r="BJ259" s="353">
        <f t="shared" si="604"/>
        <v>0</v>
      </c>
      <c r="BK259" s="590"/>
      <c r="BL259" s="543"/>
      <c r="BM259" s="543"/>
      <c r="BN259" s="543"/>
      <c r="BO259" s="543"/>
      <c r="BP259" s="543"/>
      <c r="BQ259" s="543"/>
      <c r="BR259" s="543"/>
      <c r="BS259" s="544"/>
    </row>
    <row r="260" spans="1:71" s="158" customFormat="1" ht="66.75" customHeight="1" thickTop="1" x14ac:dyDescent="0.3">
      <c r="A260" s="152"/>
      <c r="B260" s="505"/>
      <c r="C260" s="510" t="s">
        <v>450</v>
      </c>
      <c r="D260" s="516">
        <v>241</v>
      </c>
      <c r="E260" s="519" t="str">
        <f>+Metas!K271</f>
        <v>Acompañamientos tecnico a los 4 planes especiales demanejo y  protección de los BIC (1 por año)</v>
      </c>
      <c r="F260" s="522">
        <v>1</v>
      </c>
      <c r="G260" s="525">
        <f>SUM(H260:K260)</f>
        <v>1</v>
      </c>
      <c r="H260" s="528"/>
      <c r="I260" s="531"/>
      <c r="J260" s="559"/>
      <c r="K260" s="562">
        <v>1</v>
      </c>
      <c r="L260" s="446" t="s">
        <v>3428</v>
      </c>
      <c r="M260" s="413" t="s">
        <v>3820</v>
      </c>
      <c r="N260" s="272">
        <v>44378</v>
      </c>
      <c r="O260" s="272">
        <v>44560</v>
      </c>
      <c r="P260" s="272"/>
      <c r="Q260" s="272"/>
      <c r="R260" s="549">
        <f t="shared" si="551"/>
        <v>241</v>
      </c>
      <c r="S260" s="565">
        <f t="shared" ref="S260" si="605">+F260</f>
        <v>1</v>
      </c>
      <c r="T260" s="156">
        <f t="shared" si="546"/>
        <v>38.020000000000003</v>
      </c>
      <c r="U260" s="156">
        <f t="shared" si="546"/>
        <v>21.35</v>
      </c>
      <c r="V260" s="156">
        <f t="shared" si="546"/>
        <v>0</v>
      </c>
      <c r="W260" s="156">
        <f t="shared" si="542"/>
        <v>0</v>
      </c>
      <c r="X260" s="156">
        <f t="shared" si="542"/>
        <v>0</v>
      </c>
      <c r="Y260" s="156">
        <f t="shared" si="542"/>
        <v>16.670000000000002</v>
      </c>
      <c r="Z260" s="156">
        <f t="shared" si="542"/>
        <v>0</v>
      </c>
      <c r="AA260" s="549">
        <f t="shared" si="553"/>
        <v>241</v>
      </c>
      <c r="AB260" s="568">
        <f>+H260</f>
        <v>0</v>
      </c>
      <c r="AC260" s="336">
        <f t="shared" si="529"/>
        <v>0</v>
      </c>
      <c r="AD260" s="280"/>
      <c r="AE260" s="329"/>
      <c r="AF260" s="329"/>
      <c r="AG260" s="329"/>
      <c r="AH260" s="329"/>
      <c r="AI260" s="329"/>
      <c r="AJ260" s="549">
        <f t="shared" si="554"/>
        <v>241</v>
      </c>
      <c r="AK260" s="552">
        <f>+I260</f>
        <v>0</v>
      </c>
      <c r="AL260" s="357">
        <f t="shared" si="530"/>
        <v>0</v>
      </c>
      <c r="AM260" s="364">
        <f t="shared" si="523"/>
        <v>0</v>
      </c>
      <c r="AN260" s="364">
        <f t="shared" si="524"/>
        <v>0</v>
      </c>
      <c r="AO260" s="364">
        <f t="shared" si="525"/>
        <v>0</v>
      </c>
      <c r="AP260" s="364">
        <f t="shared" si="526"/>
        <v>0</v>
      </c>
      <c r="AQ260" s="364">
        <f t="shared" si="527"/>
        <v>0</v>
      </c>
      <c r="AR260" s="364">
        <f t="shared" si="528"/>
        <v>0</v>
      </c>
      <c r="AS260" s="550">
        <f t="shared" si="555"/>
        <v>241</v>
      </c>
      <c r="AT260" s="555">
        <f>+J260</f>
        <v>0</v>
      </c>
      <c r="AU260" s="357">
        <f t="shared" si="531"/>
        <v>0</v>
      </c>
      <c r="AV260" s="353">
        <f t="shared" si="504"/>
        <v>0</v>
      </c>
      <c r="AW260" s="353">
        <f t="shared" si="505"/>
        <v>0</v>
      </c>
      <c r="AX260" s="353">
        <f t="shared" si="506"/>
        <v>0</v>
      </c>
      <c r="AY260" s="353">
        <f t="shared" si="507"/>
        <v>0</v>
      </c>
      <c r="AZ260" s="353">
        <f t="shared" si="508"/>
        <v>0</v>
      </c>
      <c r="BA260" s="353">
        <f t="shared" si="509"/>
        <v>0</v>
      </c>
      <c r="BB260" s="550">
        <f t="shared" si="560"/>
        <v>241</v>
      </c>
      <c r="BC260" s="557">
        <f>+K260</f>
        <v>1</v>
      </c>
      <c r="BD260" s="300">
        <f t="shared" si="535"/>
        <v>38.020000000000003</v>
      </c>
      <c r="BE260" s="352">
        <v>21.35</v>
      </c>
      <c r="BF260" s="352">
        <f t="shared" si="511"/>
        <v>0</v>
      </c>
      <c r="BG260" s="352">
        <f t="shared" si="512"/>
        <v>0</v>
      </c>
      <c r="BH260" s="352">
        <f t="shared" si="513"/>
        <v>0</v>
      </c>
      <c r="BI260" s="352">
        <v>16.670000000000002</v>
      </c>
      <c r="BJ260" s="352">
        <f t="shared" si="515"/>
        <v>0</v>
      </c>
      <c r="BK260" s="571"/>
      <c r="BL260" s="572"/>
      <c r="BM260" s="572"/>
      <c r="BN260" s="572"/>
      <c r="BO260" s="572"/>
      <c r="BP260" s="572"/>
      <c r="BQ260" s="572"/>
      <c r="BR260" s="572"/>
      <c r="BS260" s="573"/>
    </row>
    <row r="261" spans="1:71" s="158" customFormat="1" ht="33.75" customHeight="1" x14ac:dyDescent="0.3">
      <c r="A261" s="152"/>
      <c r="B261" s="505"/>
      <c r="C261" s="511"/>
      <c r="D261" s="517"/>
      <c r="E261" s="520"/>
      <c r="F261" s="523"/>
      <c r="G261" s="526"/>
      <c r="H261" s="529"/>
      <c r="I261" s="532"/>
      <c r="J261" s="560"/>
      <c r="K261" s="563"/>
      <c r="L261" s="442" t="s">
        <v>3427</v>
      </c>
      <c r="M261" s="410" t="s">
        <v>3818</v>
      </c>
      <c r="N261" s="150">
        <v>44378</v>
      </c>
      <c r="O261" s="150">
        <v>44560</v>
      </c>
      <c r="P261" s="150"/>
      <c r="Q261" s="150"/>
      <c r="R261" s="550"/>
      <c r="S261" s="566"/>
      <c r="T261" s="156">
        <f t="shared" si="546"/>
        <v>38.020000000000003</v>
      </c>
      <c r="U261" s="156">
        <f t="shared" si="546"/>
        <v>21.35</v>
      </c>
      <c r="V261" s="156">
        <f t="shared" si="546"/>
        <v>0</v>
      </c>
      <c r="W261" s="156">
        <f t="shared" si="542"/>
        <v>0</v>
      </c>
      <c r="X261" s="156">
        <f t="shared" si="542"/>
        <v>0</v>
      </c>
      <c r="Y261" s="156">
        <f t="shared" si="542"/>
        <v>16.670000000000002</v>
      </c>
      <c r="Z261" s="156">
        <f t="shared" si="542"/>
        <v>0</v>
      </c>
      <c r="AA261" s="550"/>
      <c r="AB261" s="569"/>
      <c r="AC261" s="337">
        <f t="shared" si="529"/>
        <v>0</v>
      </c>
      <c r="AD261" s="281"/>
      <c r="AE261" s="330"/>
      <c r="AF261" s="330"/>
      <c r="AG261" s="330"/>
      <c r="AH261" s="330"/>
      <c r="AI261" s="330"/>
      <c r="AJ261" s="550"/>
      <c r="AK261" s="553"/>
      <c r="AL261" s="301">
        <f t="shared" si="530"/>
        <v>0</v>
      </c>
      <c r="AM261" s="305">
        <f t="shared" si="523"/>
        <v>0</v>
      </c>
      <c r="AN261" s="305">
        <f t="shared" si="524"/>
        <v>0</v>
      </c>
      <c r="AO261" s="305">
        <f t="shared" si="525"/>
        <v>0</v>
      </c>
      <c r="AP261" s="305">
        <f t="shared" si="526"/>
        <v>0</v>
      </c>
      <c r="AQ261" s="305">
        <f t="shared" si="527"/>
        <v>0</v>
      </c>
      <c r="AR261" s="305">
        <f t="shared" si="528"/>
        <v>0</v>
      </c>
      <c r="AS261" s="550"/>
      <c r="AT261" s="555"/>
      <c r="AU261" s="313">
        <f t="shared" si="531"/>
        <v>0</v>
      </c>
      <c r="AV261" s="314">
        <f t="shared" si="504"/>
        <v>0</v>
      </c>
      <c r="AW261" s="314">
        <f t="shared" si="505"/>
        <v>0</v>
      </c>
      <c r="AX261" s="314">
        <f t="shared" si="506"/>
        <v>0</v>
      </c>
      <c r="AY261" s="314">
        <f t="shared" si="507"/>
        <v>0</v>
      </c>
      <c r="AZ261" s="314">
        <f t="shared" si="508"/>
        <v>0</v>
      </c>
      <c r="BA261" s="314">
        <f t="shared" si="509"/>
        <v>0</v>
      </c>
      <c r="BB261" s="550"/>
      <c r="BC261" s="557"/>
      <c r="BD261" s="301">
        <f t="shared" si="535"/>
        <v>38.020000000000003</v>
      </c>
      <c r="BE261" s="314">
        <v>21.35</v>
      </c>
      <c r="BF261" s="314">
        <f t="shared" ref="BF261:BF262" si="606">AW261</f>
        <v>0</v>
      </c>
      <c r="BG261" s="314">
        <f t="shared" ref="BG261:BG262" si="607">AX261</f>
        <v>0</v>
      </c>
      <c r="BH261" s="314">
        <f t="shared" ref="BH261:BH262" si="608">AY261</f>
        <v>0</v>
      </c>
      <c r="BI261" s="314">
        <v>16.670000000000002</v>
      </c>
      <c r="BJ261" s="314">
        <f t="shared" ref="BJ261:BJ262" si="609">BA261</f>
        <v>0</v>
      </c>
      <c r="BK261" s="543"/>
      <c r="BL261" s="543"/>
      <c r="BM261" s="543"/>
      <c r="BN261" s="543"/>
      <c r="BO261" s="543"/>
      <c r="BP261" s="543"/>
      <c r="BQ261" s="543"/>
      <c r="BR261" s="543"/>
      <c r="BS261" s="544"/>
    </row>
    <row r="262" spans="1:71" s="158" customFormat="1" ht="49.5" customHeight="1" thickBot="1" x14ac:dyDescent="0.35">
      <c r="A262" s="152"/>
      <c r="B262" s="505"/>
      <c r="C262" s="511"/>
      <c r="D262" s="517"/>
      <c r="E262" s="520"/>
      <c r="F262" s="523"/>
      <c r="G262" s="526"/>
      <c r="H262" s="529"/>
      <c r="I262" s="532"/>
      <c r="J262" s="560"/>
      <c r="K262" s="563"/>
      <c r="L262" s="410" t="s">
        <v>3484</v>
      </c>
      <c r="M262" s="410" t="s">
        <v>3821</v>
      </c>
      <c r="N262" s="273">
        <v>44378</v>
      </c>
      <c r="O262" s="273">
        <v>44560</v>
      </c>
      <c r="P262" s="273"/>
      <c r="Q262" s="273"/>
      <c r="R262" s="550"/>
      <c r="S262" s="566"/>
      <c r="T262" s="156">
        <f t="shared" si="546"/>
        <v>38.020000000000003</v>
      </c>
      <c r="U262" s="156">
        <f t="shared" si="546"/>
        <v>21.35</v>
      </c>
      <c r="V262" s="156">
        <f t="shared" si="546"/>
        <v>0</v>
      </c>
      <c r="W262" s="156">
        <f t="shared" si="542"/>
        <v>0</v>
      </c>
      <c r="X262" s="156">
        <f t="shared" si="542"/>
        <v>0</v>
      </c>
      <c r="Y262" s="156">
        <f t="shared" si="542"/>
        <v>16.670000000000002</v>
      </c>
      <c r="Z262" s="156">
        <f t="shared" si="542"/>
        <v>0</v>
      </c>
      <c r="AA262" s="550"/>
      <c r="AB262" s="569"/>
      <c r="AC262" s="338">
        <f t="shared" si="529"/>
        <v>0</v>
      </c>
      <c r="AD262" s="282"/>
      <c r="AE262" s="331"/>
      <c r="AF262" s="331"/>
      <c r="AG262" s="331"/>
      <c r="AH262" s="331"/>
      <c r="AI262" s="331"/>
      <c r="AJ262" s="551"/>
      <c r="AK262" s="554"/>
      <c r="AL262" s="302">
        <f t="shared" si="530"/>
        <v>0</v>
      </c>
      <c r="AM262" s="363">
        <f t="shared" si="523"/>
        <v>0</v>
      </c>
      <c r="AN262" s="363">
        <f t="shared" si="524"/>
        <v>0</v>
      </c>
      <c r="AO262" s="363">
        <f t="shared" si="525"/>
        <v>0</v>
      </c>
      <c r="AP262" s="363">
        <f t="shared" si="526"/>
        <v>0</v>
      </c>
      <c r="AQ262" s="363">
        <f t="shared" si="527"/>
        <v>0</v>
      </c>
      <c r="AR262" s="363">
        <f t="shared" si="528"/>
        <v>0</v>
      </c>
      <c r="AS262" s="550"/>
      <c r="AT262" s="555"/>
      <c r="AU262" s="302">
        <f t="shared" si="531"/>
        <v>0</v>
      </c>
      <c r="AV262" s="321">
        <f t="shared" si="504"/>
        <v>0</v>
      </c>
      <c r="AW262" s="321">
        <f t="shared" si="505"/>
        <v>0</v>
      </c>
      <c r="AX262" s="321">
        <f t="shared" si="506"/>
        <v>0</v>
      </c>
      <c r="AY262" s="321">
        <f t="shared" si="507"/>
        <v>0</v>
      </c>
      <c r="AZ262" s="321">
        <f t="shared" si="508"/>
        <v>0</v>
      </c>
      <c r="BA262" s="321">
        <f t="shared" si="509"/>
        <v>0</v>
      </c>
      <c r="BB262" s="550"/>
      <c r="BC262" s="557"/>
      <c r="BD262" s="301">
        <f t="shared" si="535"/>
        <v>38.020000000000003</v>
      </c>
      <c r="BE262" s="353">
        <v>21.35</v>
      </c>
      <c r="BF262" s="353">
        <f t="shared" si="606"/>
        <v>0</v>
      </c>
      <c r="BG262" s="353">
        <f t="shared" si="607"/>
        <v>0</v>
      </c>
      <c r="BH262" s="353">
        <f t="shared" si="608"/>
        <v>0</v>
      </c>
      <c r="BI262" s="353">
        <v>16.670000000000002</v>
      </c>
      <c r="BJ262" s="353">
        <f t="shared" si="609"/>
        <v>0</v>
      </c>
      <c r="BK262" s="590"/>
      <c r="BL262" s="543"/>
      <c r="BM262" s="543"/>
      <c r="BN262" s="543"/>
      <c r="BO262" s="543"/>
      <c r="BP262" s="543"/>
      <c r="BQ262" s="543"/>
      <c r="BR262" s="543"/>
      <c r="BS262" s="544"/>
    </row>
    <row r="263" spans="1:71" s="158" customFormat="1" ht="71.25" customHeight="1" thickTop="1" x14ac:dyDescent="0.3">
      <c r="A263" s="152"/>
      <c r="B263" s="513" t="s">
        <v>452</v>
      </c>
      <c r="C263" s="510" t="s">
        <v>455</v>
      </c>
      <c r="D263" s="516">
        <v>242</v>
      </c>
      <c r="E263" s="519" t="str">
        <f>+Metas!K273</f>
        <v>Actividades de sensibilización  y formación en emprendimiento cultural realizadas (40 por año)</v>
      </c>
      <c r="F263" s="522">
        <v>30</v>
      </c>
      <c r="G263" s="525">
        <f>SUM(H263:K263)</f>
        <v>30</v>
      </c>
      <c r="H263" s="528">
        <v>5</v>
      </c>
      <c r="I263" s="531">
        <v>5</v>
      </c>
      <c r="J263" s="559">
        <v>10</v>
      </c>
      <c r="K263" s="562">
        <v>10</v>
      </c>
      <c r="L263" s="409" t="s">
        <v>3472</v>
      </c>
      <c r="M263" s="409" t="s">
        <v>3822</v>
      </c>
      <c r="N263" s="272">
        <v>44378</v>
      </c>
      <c r="O263" s="272">
        <v>44560</v>
      </c>
      <c r="P263" s="272"/>
      <c r="Q263" s="272"/>
      <c r="R263" s="549">
        <f t="shared" si="551"/>
        <v>242</v>
      </c>
      <c r="S263" s="565">
        <f t="shared" ref="S263" si="610">+F263</f>
        <v>30</v>
      </c>
      <c r="T263" s="156">
        <f t="shared" si="546"/>
        <v>9.6</v>
      </c>
      <c r="U263" s="156">
        <f t="shared" si="546"/>
        <v>9.6</v>
      </c>
      <c r="V263" s="156">
        <f t="shared" si="546"/>
        <v>0</v>
      </c>
      <c r="W263" s="156">
        <f t="shared" si="542"/>
        <v>0</v>
      </c>
      <c r="X263" s="156">
        <f t="shared" si="542"/>
        <v>0</v>
      </c>
      <c r="Y263" s="156">
        <f t="shared" si="542"/>
        <v>0</v>
      </c>
      <c r="Z263" s="156">
        <f t="shared" si="542"/>
        <v>0</v>
      </c>
      <c r="AA263" s="549">
        <f t="shared" si="553"/>
        <v>242</v>
      </c>
      <c r="AB263" s="568">
        <f>+H263</f>
        <v>5</v>
      </c>
      <c r="AC263" s="367">
        <f t="shared" si="529"/>
        <v>2.4</v>
      </c>
      <c r="AD263" s="381">
        <v>2.4</v>
      </c>
      <c r="AE263" s="382"/>
      <c r="AF263" s="382"/>
      <c r="AG263" s="382"/>
      <c r="AH263" s="382"/>
      <c r="AI263" s="345"/>
      <c r="AJ263" s="550">
        <f t="shared" si="554"/>
        <v>242</v>
      </c>
      <c r="AK263" s="553">
        <f>+I263</f>
        <v>5</v>
      </c>
      <c r="AL263" s="357">
        <f t="shared" si="530"/>
        <v>2.4</v>
      </c>
      <c r="AM263" s="364">
        <f t="shared" si="523"/>
        <v>2.4</v>
      </c>
      <c r="AN263" s="364">
        <f t="shared" si="524"/>
        <v>0</v>
      </c>
      <c r="AO263" s="364">
        <f t="shared" si="525"/>
        <v>0</v>
      </c>
      <c r="AP263" s="364">
        <f t="shared" si="526"/>
        <v>0</v>
      </c>
      <c r="AQ263" s="364">
        <f t="shared" si="527"/>
        <v>0</v>
      </c>
      <c r="AR263" s="364">
        <f t="shared" si="528"/>
        <v>0</v>
      </c>
      <c r="AS263" s="549">
        <f t="shared" si="555"/>
        <v>242</v>
      </c>
      <c r="AT263" s="587">
        <f>+J263</f>
        <v>10</v>
      </c>
      <c r="AU263" s="357">
        <f t="shared" si="531"/>
        <v>2.4</v>
      </c>
      <c r="AV263" s="380">
        <f t="shared" si="504"/>
        <v>2.4</v>
      </c>
      <c r="AW263" s="380">
        <f t="shared" si="505"/>
        <v>0</v>
      </c>
      <c r="AX263" s="380">
        <f t="shared" si="506"/>
        <v>0</v>
      </c>
      <c r="AY263" s="380">
        <f t="shared" si="507"/>
        <v>0</v>
      </c>
      <c r="AZ263" s="380">
        <f t="shared" si="508"/>
        <v>0</v>
      </c>
      <c r="BA263" s="353">
        <f t="shared" si="509"/>
        <v>0</v>
      </c>
      <c r="BB263" s="549">
        <f t="shared" si="560"/>
        <v>242</v>
      </c>
      <c r="BC263" s="588">
        <f>+K263</f>
        <v>10</v>
      </c>
      <c r="BD263" s="356">
        <f t="shared" si="535"/>
        <v>2.4</v>
      </c>
      <c r="BE263" s="352">
        <f t="shared" si="510"/>
        <v>2.4</v>
      </c>
      <c r="BF263" s="352">
        <f t="shared" si="511"/>
        <v>0</v>
      </c>
      <c r="BG263" s="352">
        <f t="shared" si="512"/>
        <v>0</v>
      </c>
      <c r="BH263" s="352">
        <f t="shared" si="513"/>
        <v>0</v>
      </c>
      <c r="BI263" s="352">
        <f t="shared" si="514"/>
        <v>0</v>
      </c>
      <c r="BJ263" s="352">
        <f t="shared" si="515"/>
        <v>0</v>
      </c>
      <c r="BK263" s="571"/>
      <c r="BL263" s="572"/>
      <c r="BM263" s="572"/>
      <c r="BN263" s="572"/>
      <c r="BO263" s="572"/>
      <c r="BP263" s="572"/>
      <c r="BQ263" s="572"/>
      <c r="BR263" s="572"/>
      <c r="BS263" s="573"/>
    </row>
    <row r="264" spans="1:71" s="158" customFormat="1" ht="64.5" customHeight="1" x14ac:dyDescent="0.3">
      <c r="A264" s="152"/>
      <c r="B264" s="514"/>
      <c r="C264" s="511"/>
      <c r="D264" s="517"/>
      <c r="E264" s="520"/>
      <c r="F264" s="523"/>
      <c r="G264" s="526"/>
      <c r="H264" s="529"/>
      <c r="I264" s="532"/>
      <c r="J264" s="560"/>
      <c r="K264" s="563"/>
      <c r="L264" s="410" t="s">
        <v>3473</v>
      </c>
      <c r="M264" s="410" t="s">
        <v>3823</v>
      </c>
      <c r="N264" s="150">
        <v>44378</v>
      </c>
      <c r="O264" s="150">
        <v>44560</v>
      </c>
      <c r="P264" s="150"/>
      <c r="Q264" s="150"/>
      <c r="R264" s="550"/>
      <c r="S264" s="566"/>
      <c r="T264" s="156">
        <f t="shared" si="546"/>
        <v>9.6</v>
      </c>
      <c r="U264" s="156">
        <f t="shared" si="546"/>
        <v>9.6</v>
      </c>
      <c r="V264" s="156">
        <f t="shared" ref="V264" si="611">+AE264+AN264+AW264+BF264</f>
        <v>0</v>
      </c>
      <c r="W264" s="156">
        <f t="shared" ref="W264" si="612">+AF264+AO264+AX264+BG264</f>
        <v>0</v>
      </c>
      <c r="X264" s="156">
        <f t="shared" ref="X264" si="613">+AG264+AP264+AY264+BH264</f>
        <v>0</v>
      </c>
      <c r="Y264" s="156">
        <f t="shared" ref="Y264" si="614">+AH264+AQ264+AZ264+BI264</f>
        <v>0</v>
      </c>
      <c r="Z264" s="156">
        <f t="shared" ref="Z264" si="615">+AI264+AR264+BA264+BJ264</f>
        <v>0</v>
      </c>
      <c r="AA264" s="550"/>
      <c r="AB264" s="569"/>
      <c r="AC264" s="337">
        <f t="shared" si="529"/>
        <v>2.4</v>
      </c>
      <c r="AD264" s="346">
        <v>2.4</v>
      </c>
      <c r="AE264" s="299"/>
      <c r="AF264" s="299"/>
      <c r="AG264" s="299"/>
      <c r="AH264" s="299"/>
      <c r="AI264" s="330"/>
      <c r="AJ264" s="550"/>
      <c r="AK264" s="553"/>
      <c r="AL264" s="301">
        <f t="shared" si="530"/>
        <v>2.4</v>
      </c>
      <c r="AM264" s="305">
        <f t="shared" si="523"/>
        <v>2.4</v>
      </c>
      <c r="AN264" s="305">
        <f t="shared" si="524"/>
        <v>0</v>
      </c>
      <c r="AO264" s="305">
        <f t="shared" si="525"/>
        <v>0</v>
      </c>
      <c r="AP264" s="305">
        <f t="shared" si="526"/>
        <v>0</v>
      </c>
      <c r="AQ264" s="305">
        <f t="shared" si="527"/>
        <v>0</v>
      </c>
      <c r="AR264" s="305">
        <f t="shared" si="528"/>
        <v>0</v>
      </c>
      <c r="AS264" s="550"/>
      <c r="AT264" s="555"/>
      <c r="AU264" s="313">
        <f t="shared" si="531"/>
        <v>2.4</v>
      </c>
      <c r="AV264" s="320">
        <f t="shared" si="504"/>
        <v>2.4</v>
      </c>
      <c r="AW264" s="320">
        <f t="shared" si="505"/>
        <v>0</v>
      </c>
      <c r="AX264" s="320">
        <f t="shared" si="506"/>
        <v>0</v>
      </c>
      <c r="AY264" s="320">
        <f t="shared" si="507"/>
        <v>0</v>
      </c>
      <c r="AZ264" s="320">
        <f t="shared" si="508"/>
        <v>0</v>
      </c>
      <c r="BA264" s="314">
        <f t="shared" si="509"/>
        <v>0</v>
      </c>
      <c r="BB264" s="550"/>
      <c r="BC264" s="557"/>
      <c r="BD264" s="313">
        <f t="shared" si="535"/>
        <v>2.4</v>
      </c>
      <c r="BE264" s="314">
        <f t="shared" si="510"/>
        <v>2.4</v>
      </c>
      <c r="BF264" s="314">
        <f t="shared" si="511"/>
        <v>0</v>
      </c>
      <c r="BG264" s="314">
        <f t="shared" si="512"/>
        <v>0</v>
      </c>
      <c r="BH264" s="314">
        <f t="shared" si="513"/>
        <v>0</v>
      </c>
      <c r="BI264" s="314">
        <f t="shared" si="514"/>
        <v>0</v>
      </c>
      <c r="BJ264" s="314">
        <f t="shared" si="515"/>
        <v>0</v>
      </c>
      <c r="BK264" s="543"/>
      <c r="BL264" s="543"/>
      <c r="BM264" s="543"/>
      <c r="BN264" s="543"/>
      <c r="BO264" s="543"/>
      <c r="BP264" s="543"/>
      <c r="BQ264" s="543"/>
      <c r="BR264" s="543"/>
      <c r="BS264" s="544"/>
    </row>
    <row r="265" spans="1:71" s="158" customFormat="1" ht="55.5" customHeight="1" thickBot="1" x14ac:dyDescent="0.35">
      <c r="A265" s="152"/>
      <c r="B265" s="514"/>
      <c r="C265" s="511"/>
      <c r="D265" s="517"/>
      <c r="E265" s="520"/>
      <c r="F265" s="523"/>
      <c r="G265" s="526"/>
      <c r="H265" s="529"/>
      <c r="I265" s="532"/>
      <c r="J265" s="560"/>
      <c r="K265" s="563"/>
      <c r="L265" s="410" t="s">
        <v>3474</v>
      </c>
      <c r="M265" s="410" t="s">
        <v>3824</v>
      </c>
      <c r="N265" s="150">
        <v>44378</v>
      </c>
      <c r="O265" s="150">
        <v>44560</v>
      </c>
      <c r="P265" s="150"/>
      <c r="Q265" s="150"/>
      <c r="R265" s="550"/>
      <c r="S265" s="566"/>
      <c r="T265" s="156">
        <f t="shared" si="546"/>
        <v>9.6</v>
      </c>
      <c r="U265" s="156">
        <f t="shared" si="546"/>
        <v>9.6</v>
      </c>
      <c r="V265" s="156">
        <f t="shared" si="546"/>
        <v>0</v>
      </c>
      <c r="W265" s="156">
        <f t="shared" si="542"/>
        <v>0</v>
      </c>
      <c r="X265" s="156">
        <f t="shared" si="542"/>
        <v>0</v>
      </c>
      <c r="Y265" s="156">
        <f t="shared" si="542"/>
        <v>0</v>
      </c>
      <c r="Z265" s="156">
        <f t="shared" si="542"/>
        <v>0</v>
      </c>
      <c r="AA265" s="550"/>
      <c r="AB265" s="569"/>
      <c r="AC265" s="337">
        <f t="shared" si="529"/>
        <v>2.4</v>
      </c>
      <c r="AD265" s="344">
        <v>2.4</v>
      </c>
      <c r="AE265" s="345"/>
      <c r="AF265" s="345"/>
      <c r="AG265" s="345"/>
      <c r="AH265" s="345"/>
      <c r="AI265" s="330"/>
      <c r="AJ265" s="550"/>
      <c r="AK265" s="553"/>
      <c r="AL265" s="301">
        <f t="shared" si="530"/>
        <v>2.4</v>
      </c>
      <c r="AM265" s="305">
        <f t="shared" si="523"/>
        <v>2.4</v>
      </c>
      <c r="AN265" s="305">
        <f t="shared" si="524"/>
        <v>0</v>
      </c>
      <c r="AO265" s="305">
        <f t="shared" si="525"/>
        <v>0</v>
      </c>
      <c r="AP265" s="305">
        <f t="shared" si="526"/>
        <v>0</v>
      </c>
      <c r="AQ265" s="305">
        <f t="shared" si="527"/>
        <v>0</v>
      </c>
      <c r="AR265" s="305">
        <f t="shared" si="528"/>
        <v>0</v>
      </c>
      <c r="AS265" s="550"/>
      <c r="AT265" s="555"/>
      <c r="AU265" s="303">
        <f t="shared" si="531"/>
        <v>2.4</v>
      </c>
      <c r="AV265" s="378">
        <f t="shared" si="504"/>
        <v>2.4</v>
      </c>
      <c r="AW265" s="378">
        <f t="shared" si="505"/>
        <v>0</v>
      </c>
      <c r="AX265" s="378">
        <f t="shared" si="506"/>
        <v>0</v>
      </c>
      <c r="AY265" s="378">
        <f t="shared" si="507"/>
        <v>0</v>
      </c>
      <c r="AZ265" s="378">
        <f t="shared" si="508"/>
        <v>0</v>
      </c>
      <c r="BA265" s="354">
        <f t="shared" si="509"/>
        <v>0</v>
      </c>
      <c r="BB265" s="550"/>
      <c r="BC265" s="557"/>
      <c r="BD265" s="357">
        <f t="shared" si="535"/>
        <v>2.4</v>
      </c>
      <c r="BE265" s="353">
        <f t="shared" si="510"/>
        <v>2.4</v>
      </c>
      <c r="BF265" s="353">
        <f t="shared" si="511"/>
        <v>0</v>
      </c>
      <c r="BG265" s="353">
        <f t="shared" si="512"/>
        <v>0</v>
      </c>
      <c r="BH265" s="353">
        <f t="shared" si="513"/>
        <v>0</v>
      </c>
      <c r="BI265" s="353">
        <f t="shared" si="514"/>
        <v>0</v>
      </c>
      <c r="BJ265" s="353">
        <f t="shared" si="515"/>
        <v>0</v>
      </c>
      <c r="BK265" s="590"/>
      <c r="BL265" s="543"/>
      <c r="BM265" s="543"/>
      <c r="BN265" s="543"/>
      <c r="BO265" s="543"/>
      <c r="BP265" s="543"/>
      <c r="BQ265" s="543"/>
      <c r="BR265" s="543"/>
      <c r="BS265" s="544"/>
    </row>
    <row r="266" spans="1:71" s="158" customFormat="1" ht="55.5" customHeight="1" thickTop="1" thickBot="1" x14ac:dyDescent="0.35">
      <c r="A266" s="152"/>
      <c r="B266" s="514"/>
      <c r="C266" s="511"/>
      <c r="D266" s="518"/>
      <c r="E266" s="521"/>
      <c r="F266" s="524"/>
      <c r="G266" s="527"/>
      <c r="H266" s="530"/>
      <c r="I266" s="533"/>
      <c r="J266" s="561"/>
      <c r="K266" s="564"/>
      <c r="L266" s="411" t="s">
        <v>3475</v>
      </c>
      <c r="M266" s="411" t="s">
        <v>3825</v>
      </c>
      <c r="N266" s="273">
        <v>44378</v>
      </c>
      <c r="O266" s="273">
        <v>44560</v>
      </c>
      <c r="P266" s="273"/>
      <c r="Q266" s="273"/>
      <c r="R266" s="551"/>
      <c r="S266" s="567"/>
      <c r="T266" s="156">
        <f t="shared" si="546"/>
        <v>9.6</v>
      </c>
      <c r="U266" s="156">
        <f t="shared" si="546"/>
        <v>9.6</v>
      </c>
      <c r="V266" s="156">
        <f t="shared" si="546"/>
        <v>0</v>
      </c>
      <c r="W266" s="156">
        <f t="shared" si="542"/>
        <v>0</v>
      </c>
      <c r="X266" s="156">
        <f t="shared" si="542"/>
        <v>0</v>
      </c>
      <c r="Y266" s="156">
        <f t="shared" si="542"/>
        <v>0</v>
      </c>
      <c r="Z266" s="156">
        <f t="shared" si="542"/>
        <v>0</v>
      </c>
      <c r="AA266" s="551"/>
      <c r="AB266" s="570"/>
      <c r="AC266" s="338">
        <f t="shared" si="529"/>
        <v>2.4</v>
      </c>
      <c r="AD266" s="319">
        <v>2.4</v>
      </c>
      <c r="AE266" s="331"/>
      <c r="AF266" s="331"/>
      <c r="AG266" s="331"/>
      <c r="AH266" s="331"/>
      <c r="AI266" s="331"/>
      <c r="AJ266" s="551"/>
      <c r="AK266" s="554"/>
      <c r="AL266" s="302">
        <f t="shared" si="530"/>
        <v>2.4</v>
      </c>
      <c r="AM266" s="363">
        <f t="shared" si="523"/>
        <v>2.4</v>
      </c>
      <c r="AN266" s="363">
        <f t="shared" si="524"/>
        <v>0</v>
      </c>
      <c r="AO266" s="363">
        <f t="shared" si="525"/>
        <v>0</v>
      </c>
      <c r="AP266" s="363">
        <f t="shared" si="526"/>
        <v>0</v>
      </c>
      <c r="AQ266" s="363">
        <f t="shared" si="527"/>
        <v>0</v>
      </c>
      <c r="AR266" s="363">
        <f t="shared" si="528"/>
        <v>0</v>
      </c>
      <c r="AS266" s="551"/>
      <c r="AT266" s="589"/>
      <c r="AU266" s="379">
        <f t="shared" si="531"/>
        <v>2.4</v>
      </c>
      <c r="AV266" s="358">
        <f t="shared" si="504"/>
        <v>2.4</v>
      </c>
      <c r="AW266" s="358">
        <f t="shared" si="505"/>
        <v>0</v>
      </c>
      <c r="AX266" s="358">
        <f t="shared" si="506"/>
        <v>0</v>
      </c>
      <c r="AY266" s="358">
        <f t="shared" si="507"/>
        <v>0</v>
      </c>
      <c r="AZ266" s="358">
        <f t="shared" si="508"/>
        <v>0</v>
      </c>
      <c r="BA266" s="359">
        <f t="shared" si="509"/>
        <v>0</v>
      </c>
      <c r="BB266" s="583"/>
      <c r="BC266" s="558"/>
      <c r="BD266" s="302">
        <f t="shared" si="535"/>
        <v>2.4</v>
      </c>
      <c r="BE266" s="312">
        <f t="shared" si="510"/>
        <v>2.4</v>
      </c>
      <c r="BF266" s="312">
        <f t="shared" si="511"/>
        <v>0</v>
      </c>
      <c r="BG266" s="312">
        <f t="shared" si="512"/>
        <v>0</v>
      </c>
      <c r="BH266" s="312">
        <f t="shared" si="513"/>
        <v>0</v>
      </c>
      <c r="BI266" s="312">
        <f t="shared" si="514"/>
        <v>0</v>
      </c>
      <c r="BJ266" s="312">
        <f t="shared" si="515"/>
        <v>0</v>
      </c>
      <c r="BK266" s="574"/>
      <c r="BL266" s="547"/>
      <c r="BM266" s="547"/>
      <c r="BN266" s="547"/>
      <c r="BO266" s="547"/>
      <c r="BP266" s="547"/>
      <c r="BQ266" s="547"/>
      <c r="BR266" s="547"/>
      <c r="BS266" s="548"/>
    </row>
    <row r="267" spans="1:71" s="158" customFormat="1" ht="45.6" thickTop="1" x14ac:dyDescent="0.3">
      <c r="A267" s="152"/>
      <c r="B267" s="514"/>
      <c r="C267" s="511"/>
      <c r="D267" s="516">
        <v>243</v>
      </c>
      <c r="E267" s="519" t="str">
        <f>+Metas!K274</f>
        <v>Curso de formación en  formulación y gestión de proyectos de emprendimiento cultural por año de (80 - 140) horas apoyados. (1 por año)</v>
      </c>
      <c r="F267" s="522">
        <v>1</v>
      </c>
      <c r="G267" s="525">
        <f>SUM(H267:K267)</f>
        <v>1</v>
      </c>
      <c r="H267" s="528"/>
      <c r="I267" s="531"/>
      <c r="J267" s="559">
        <v>0.5</v>
      </c>
      <c r="K267" s="562">
        <v>0.5</v>
      </c>
      <c r="L267" s="409" t="s">
        <v>3478</v>
      </c>
      <c r="M267" s="409" t="s">
        <v>3826</v>
      </c>
      <c r="N267" s="272">
        <v>44378</v>
      </c>
      <c r="O267" s="272">
        <v>44560</v>
      </c>
      <c r="P267" s="272"/>
      <c r="Q267" s="272"/>
      <c r="R267" s="549">
        <f t="shared" si="551"/>
        <v>243</v>
      </c>
      <c r="S267" s="565">
        <f t="shared" ref="S267" si="616">+F267</f>
        <v>1</v>
      </c>
      <c r="T267" s="156">
        <f t="shared" si="546"/>
        <v>9.6</v>
      </c>
      <c r="U267" s="156">
        <f t="shared" si="546"/>
        <v>9.6</v>
      </c>
      <c r="V267" s="156">
        <f t="shared" si="546"/>
        <v>0</v>
      </c>
      <c r="W267" s="156">
        <f t="shared" si="542"/>
        <v>0</v>
      </c>
      <c r="X267" s="156">
        <f t="shared" si="542"/>
        <v>0</v>
      </c>
      <c r="Y267" s="156">
        <f t="shared" si="542"/>
        <v>0</v>
      </c>
      <c r="Z267" s="156">
        <f t="shared" si="542"/>
        <v>0</v>
      </c>
      <c r="AA267" s="549">
        <f t="shared" si="553"/>
        <v>243</v>
      </c>
      <c r="AB267" s="568">
        <f>+H267</f>
        <v>0</v>
      </c>
      <c r="AC267" s="336">
        <f t="shared" si="529"/>
        <v>0</v>
      </c>
      <c r="AD267" s="340">
        <v>0</v>
      </c>
      <c r="AE267" s="341"/>
      <c r="AF267" s="341"/>
      <c r="AG267" s="341"/>
      <c r="AH267" s="341"/>
      <c r="AI267" s="329"/>
      <c r="AJ267" s="549">
        <f t="shared" si="554"/>
        <v>243</v>
      </c>
      <c r="AK267" s="552">
        <f>+I267</f>
        <v>0</v>
      </c>
      <c r="AL267" s="357">
        <f t="shared" si="530"/>
        <v>0</v>
      </c>
      <c r="AM267" s="364">
        <f t="shared" si="523"/>
        <v>0</v>
      </c>
      <c r="AN267" s="364">
        <f t="shared" si="524"/>
        <v>0</v>
      </c>
      <c r="AO267" s="364">
        <f t="shared" si="525"/>
        <v>0</v>
      </c>
      <c r="AP267" s="364">
        <f t="shared" si="526"/>
        <v>0</v>
      </c>
      <c r="AQ267" s="364">
        <f t="shared" si="527"/>
        <v>0</v>
      </c>
      <c r="AR267" s="364">
        <f t="shared" si="528"/>
        <v>0</v>
      </c>
      <c r="AS267" s="549">
        <f t="shared" si="555"/>
        <v>243</v>
      </c>
      <c r="AT267" s="587">
        <f>+J267</f>
        <v>0.5</v>
      </c>
      <c r="AU267" s="357">
        <f t="shared" si="531"/>
        <v>4.8</v>
      </c>
      <c r="AV267" s="353">
        <v>4.8</v>
      </c>
      <c r="AW267" s="353">
        <f t="shared" si="505"/>
        <v>0</v>
      </c>
      <c r="AX267" s="353">
        <f t="shared" si="506"/>
        <v>0</v>
      </c>
      <c r="AY267" s="353">
        <f t="shared" si="507"/>
        <v>0</v>
      </c>
      <c r="AZ267" s="353">
        <f t="shared" si="508"/>
        <v>0</v>
      </c>
      <c r="BA267" s="353">
        <f t="shared" si="509"/>
        <v>0</v>
      </c>
      <c r="BB267" s="549">
        <f t="shared" si="560"/>
        <v>243</v>
      </c>
      <c r="BC267" s="588">
        <f>+K267</f>
        <v>0.5</v>
      </c>
      <c r="BD267" s="300">
        <f t="shared" si="535"/>
        <v>4.8</v>
      </c>
      <c r="BE267" s="352">
        <f t="shared" si="510"/>
        <v>4.8</v>
      </c>
      <c r="BF267" s="352">
        <f t="shared" si="511"/>
        <v>0</v>
      </c>
      <c r="BG267" s="352">
        <f t="shared" si="512"/>
        <v>0</v>
      </c>
      <c r="BH267" s="352">
        <f t="shared" si="513"/>
        <v>0</v>
      </c>
      <c r="BI267" s="352">
        <f t="shared" si="514"/>
        <v>0</v>
      </c>
      <c r="BJ267" s="352">
        <f t="shared" si="515"/>
        <v>0</v>
      </c>
      <c r="BK267" s="571"/>
      <c r="BL267" s="572"/>
      <c r="BM267" s="572"/>
      <c r="BN267" s="572"/>
      <c r="BO267" s="572"/>
      <c r="BP267" s="572"/>
      <c r="BQ267" s="572"/>
      <c r="BR267" s="572"/>
      <c r="BS267" s="573"/>
    </row>
    <row r="268" spans="1:71" s="158" customFormat="1" ht="61.5" customHeight="1" x14ac:dyDescent="0.3">
      <c r="A268" s="152"/>
      <c r="B268" s="514"/>
      <c r="C268" s="511"/>
      <c r="D268" s="517"/>
      <c r="E268" s="520"/>
      <c r="F268" s="523"/>
      <c r="G268" s="526"/>
      <c r="H268" s="529"/>
      <c r="I268" s="532"/>
      <c r="J268" s="560"/>
      <c r="K268" s="563"/>
      <c r="L268" s="410" t="s">
        <v>3477</v>
      </c>
      <c r="M268" s="410" t="s">
        <v>3827</v>
      </c>
      <c r="N268" s="150">
        <v>44378</v>
      </c>
      <c r="O268" s="150">
        <v>44560</v>
      </c>
      <c r="P268" s="150"/>
      <c r="Q268" s="150"/>
      <c r="R268" s="550"/>
      <c r="S268" s="566"/>
      <c r="T268" s="156">
        <f t="shared" si="546"/>
        <v>9.6</v>
      </c>
      <c r="U268" s="156">
        <f t="shared" si="546"/>
        <v>9.6</v>
      </c>
      <c r="V268" s="156">
        <f t="shared" si="546"/>
        <v>0</v>
      </c>
      <c r="W268" s="156">
        <f t="shared" si="542"/>
        <v>0</v>
      </c>
      <c r="X268" s="156">
        <f t="shared" si="542"/>
        <v>0</v>
      </c>
      <c r="Y268" s="156">
        <f t="shared" si="542"/>
        <v>0</v>
      </c>
      <c r="Z268" s="156">
        <f t="shared" si="542"/>
        <v>0</v>
      </c>
      <c r="AA268" s="550"/>
      <c r="AB268" s="569"/>
      <c r="AC268" s="337">
        <f t="shared" si="529"/>
        <v>0</v>
      </c>
      <c r="AD268" s="342">
        <v>0</v>
      </c>
      <c r="AE268" s="299"/>
      <c r="AF268" s="299"/>
      <c r="AG268" s="299"/>
      <c r="AH268" s="299"/>
      <c r="AI268" s="330"/>
      <c r="AJ268" s="550"/>
      <c r="AK268" s="553"/>
      <c r="AL268" s="301">
        <f t="shared" si="530"/>
        <v>0</v>
      </c>
      <c r="AM268" s="305">
        <f t="shared" si="523"/>
        <v>0</v>
      </c>
      <c r="AN268" s="305">
        <f t="shared" si="524"/>
        <v>0</v>
      </c>
      <c r="AO268" s="305">
        <f t="shared" si="525"/>
        <v>0</v>
      </c>
      <c r="AP268" s="305">
        <f t="shared" si="526"/>
        <v>0</v>
      </c>
      <c r="AQ268" s="305">
        <f t="shared" si="527"/>
        <v>0</v>
      </c>
      <c r="AR268" s="305">
        <f t="shared" si="528"/>
        <v>0</v>
      </c>
      <c r="AS268" s="550"/>
      <c r="AT268" s="555"/>
      <c r="AU268" s="313">
        <f t="shared" si="531"/>
        <v>4.8</v>
      </c>
      <c r="AV268" s="314">
        <v>4.8</v>
      </c>
      <c r="AW268" s="314">
        <f t="shared" ref="AW268:AW290" si="617">AN268</f>
        <v>0</v>
      </c>
      <c r="AX268" s="314">
        <f t="shared" ref="AX268:AX290" si="618">AO268</f>
        <v>0</v>
      </c>
      <c r="AY268" s="314">
        <f t="shared" ref="AY268:AY290" si="619">AP268</f>
        <v>0</v>
      </c>
      <c r="AZ268" s="314">
        <f t="shared" ref="AZ268:AZ290" si="620">AQ268</f>
        <v>0</v>
      </c>
      <c r="BA268" s="314">
        <f t="shared" ref="BA268:BA290" si="621">AR268</f>
        <v>0</v>
      </c>
      <c r="BB268" s="550"/>
      <c r="BC268" s="557"/>
      <c r="BD268" s="301">
        <f t="shared" si="535"/>
        <v>4.8</v>
      </c>
      <c r="BE268" s="314">
        <f t="shared" ref="BE268:BE290" si="622">AV268</f>
        <v>4.8</v>
      </c>
      <c r="BF268" s="314">
        <f t="shared" ref="BF268:BF290" si="623">AW268</f>
        <v>0</v>
      </c>
      <c r="BG268" s="314">
        <f t="shared" ref="BG268:BG290" si="624">AX268</f>
        <v>0</v>
      </c>
      <c r="BH268" s="314">
        <f t="shared" ref="BH268:BH290" si="625">AY268</f>
        <v>0</v>
      </c>
      <c r="BI268" s="314">
        <f t="shared" ref="BI268:BI290" si="626">AZ268</f>
        <v>0</v>
      </c>
      <c r="BJ268" s="314">
        <f t="shared" ref="BJ268:BJ290" si="627">BA268</f>
        <v>0</v>
      </c>
      <c r="BK268" s="543"/>
      <c r="BL268" s="543"/>
      <c r="BM268" s="543"/>
      <c r="BN268" s="543"/>
      <c r="BO268" s="543"/>
      <c r="BP268" s="543"/>
      <c r="BQ268" s="543"/>
      <c r="BR268" s="543"/>
      <c r="BS268" s="544"/>
    </row>
    <row r="269" spans="1:71" s="158" customFormat="1" ht="51" customHeight="1" x14ac:dyDescent="0.3">
      <c r="A269" s="152"/>
      <c r="B269" s="514"/>
      <c r="C269" s="511"/>
      <c r="D269" s="517"/>
      <c r="E269" s="520"/>
      <c r="F269" s="523"/>
      <c r="G269" s="526"/>
      <c r="H269" s="529"/>
      <c r="I269" s="532"/>
      <c r="J269" s="560"/>
      <c r="K269" s="563"/>
      <c r="L269" s="410" t="s">
        <v>3476</v>
      </c>
      <c r="M269" s="410" t="s">
        <v>3828</v>
      </c>
      <c r="N269" s="150">
        <v>44378</v>
      </c>
      <c r="O269" s="150">
        <v>44560</v>
      </c>
      <c r="P269" s="150"/>
      <c r="Q269" s="150"/>
      <c r="R269" s="550"/>
      <c r="S269" s="566"/>
      <c r="T269" s="156">
        <f t="shared" si="546"/>
        <v>9.6</v>
      </c>
      <c r="U269" s="156">
        <f t="shared" si="546"/>
        <v>9.6</v>
      </c>
      <c r="V269" s="156">
        <f t="shared" si="546"/>
        <v>0</v>
      </c>
      <c r="W269" s="156">
        <f t="shared" si="542"/>
        <v>0</v>
      </c>
      <c r="X269" s="156">
        <f t="shared" si="542"/>
        <v>0</v>
      </c>
      <c r="Y269" s="156">
        <f t="shared" si="542"/>
        <v>0</v>
      </c>
      <c r="Z269" s="156">
        <f t="shared" si="542"/>
        <v>0</v>
      </c>
      <c r="AA269" s="550"/>
      <c r="AB269" s="569"/>
      <c r="AC269" s="337">
        <f t="shared" si="529"/>
        <v>0</v>
      </c>
      <c r="AD269" s="343">
        <v>0</v>
      </c>
      <c r="AE269" s="299"/>
      <c r="AF269" s="299"/>
      <c r="AG269" s="299"/>
      <c r="AH269" s="299"/>
      <c r="AI269" s="330"/>
      <c r="AJ269" s="550"/>
      <c r="AK269" s="553"/>
      <c r="AL269" s="301">
        <f t="shared" si="530"/>
        <v>0</v>
      </c>
      <c r="AM269" s="305">
        <f t="shared" si="523"/>
        <v>0</v>
      </c>
      <c r="AN269" s="305">
        <f t="shared" si="524"/>
        <v>0</v>
      </c>
      <c r="AO269" s="305">
        <f t="shared" si="525"/>
        <v>0</v>
      </c>
      <c r="AP269" s="305">
        <f t="shared" si="526"/>
        <v>0</v>
      </c>
      <c r="AQ269" s="305">
        <f t="shared" si="527"/>
        <v>0</v>
      </c>
      <c r="AR269" s="305">
        <f t="shared" si="528"/>
        <v>0</v>
      </c>
      <c r="AS269" s="550"/>
      <c r="AT269" s="555"/>
      <c r="AU269" s="313">
        <f t="shared" si="531"/>
        <v>4.8</v>
      </c>
      <c r="AV269" s="314">
        <v>4.8</v>
      </c>
      <c r="AW269" s="314">
        <f t="shared" si="617"/>
        <v>0</v>
      </c>
      <c r="AX269" s="314">
        <f t="shared" si="618"/>
        <v>0</v>
      </c>
      <c r="AY269" s="314">
        <f t="shared" si="619"/>
        <v>0</v>
      </c>
      <c r="AZ269" s="314">
        <f t="shared" si="620"/>
        <v>0</v>
      </c>
      <c r="BA269" s="314">
        <f t="shared" si="621"/>
        <v>0</v>
      </c>
      <c r="BB269" s="550"/>
      <c r="BC269" s="557"/>
      <c r="BD269" s="301">
        <f t="shared" si="535"/>
        <v>4.8</v>
      </c>
      <c r="BE269" s="314">
        <f t="shared" si="622"/>
        <v>4.8</v>
      </c>
      <c r="BF269" s="314">
        <f t="shared" si="623"/>
        <v>0</v>
      </c>
      <c r="BG269" s="314">
        <f t="shared" si="624"/>
        <v>0</v>
      </c>
      <c r="BH269" s="314">
        <f t="shared" si="625"/>
        <v>0</v>
      </c>
      <c r="BI269" s="314">
        <f t="shared" si="626"/>
        <v>0</v>
      </c>
      <c r="BJ269" s="314">
        <f t="shared" si="627"/>
        <v>0</v>
      </c>
      <c r="BK269" s="543"/>
      <c r="BL269" s="543"/>
      <c r="BM269" s="543"/>
      <c r="BN269" s="543"/>
      <c r="BO269" s="543"/>
      <c r="BP269" s="543"/>
      <c r="BQ269" s="543"/>
      <c r="BR269" s="543"/>
      <c r="BS269" s="544"/>
    </row>
    <row r="270" spans="1:71" s="158" customFormat="1" ht="50.25" customHeight="1" thickBot="1" x14ac:dyDescent="0.35">
      <c r="A270" s="152"/>
      <c r="B270" s="514"/>
      <c r="C270" s="511"/>
      <c r="D270" s="518"/>
      <c r="E270" s="521"/>
      <c r="F270" s="524"/>
      <c r="G270" s="527"/>
      <c r="H270" s="530"/>
      <c r="I270" s="533"/>
      <c r="J270" s="561"/>
      <c r="K270" s="564"/>
      <c r="L270" s="411" t="s">
        <v>3479</v>
      </c>
      <c r="M270" s="411" t="s">
        <v>3829</v>
      </c>
      <c r="N270" s="273">
        <v>44378</v>
      </c>
      <c r="O270" s="273">
        <v>44560</v>
      </c>
      <c r="P270" s="273"/>
      <c r="Q270" s="273"/>
      <c r="R270" s="551"/>
      <c r="S270" s="567"/>
      <c r="T270" s="156">
        <f t="shared" si="546"/>
        <v>9.6</v>
      </c>
      <c r="U270" s="156">
        <f t="shared" si="546"/>
        <v>9.6</v>
      </c>
      <c r="V270" s="156">
        <f t="shared" si="546"/>
        <v>0</v>
      </c>
      <c r="W270" s="156">
        <f t="shared" si="542"/>
        <v>0</v>
      </c>
      <c r="X270" s="156">
        <f t="shared" si="542"/>
        <v>0</v>
      </c>
      <c r="Y270" s="156">
        <f t="shared" si="542"/>
        <v>0</v>
      </c>
      <c r="Z270" s="156">
        <f t="shared" si="542"/>
        <v>0</v>
      </c>
      <c r="AA270" s="551"/>
      <c r="AB270" s="570"/>
      <c r="AC270" s="338">
        <f t="shared" si="529"/>
        <v>0</v>
      </c>
      <c r="AD270" s="282"/>
      <c r="AE270" s="331"/>
      <c r="AF270" s="331"/>
      <c r="AG270" s="331"/>
      <c r="AH270" s="331"/>
      <c r="AI270" s="331"/>
      <c r="AJ270" s="551"/>
      <c r="AK270" s="554"/>
      <c r="AL270" s="302">
        <f t="shared" si="530"/>
        <v>0</v>
      </c>
      <c r="AM270" s="363">
        <f t="shared" ref="AM270:AM290" si="628">AD270</f>
        <v>0</v>
      </c>
      <c r="AN270" s="363">
        <f t="shared" ref="AN270:AN290" si="629">AE270</f>
        <v>0</v>
      </c>
      <c r="AO270" s="363">
        <f t="shared" ref="AO270:AO290" si="630">AF270</f>
        <v>0</v>
      </c>
      <c r="AP270" s="363">
        <f t="shared" ref="AP270:AP290" si="631">AG270</f>
        <v>0</v>
      </c>
      <c r="AQ270" s="363">
        <f t="shared" ref="AQ270:AQ290" si="632">AH270</f>
        <v>0</v>
      </c>
      <c r="AR270" s="363">
        <f t="shared" ref="AR270:AR290" si="633">AI270</f>
        <v>0</v>
      </c>
      <c r="AS270" s="551"/>
      <c r="AT270" s="556"/>
      <c r="AU270" s="302">
        <f t="shared" si="531"/>
        <v>4.8</v>
      </c>
      <c r="AV270" s="321">
        <v>4.8</v>
      </c>
      <c r="AW270" s="321">
        <f t="shared" si="617"/>
        <v>0</v>
      </c>
      <c r="AX270" s="321">
        <f t="shared" si="618"/>
        <v>0</v>
      </c>
      <c r="AY270" s="321">
        <f t="shared" si="619"/>
        <v>0</v>
      </c>
      <c r="AZ270" s="321">
        <f t="shared" si="620"/>
        <v>0</v>
      </c>
      <c r="BA270" s="321">
        <f t="shared" si="621"/>
        <v>0</v>
      </c>
      <c r="BB270" s="551"/>
      <c r="BC270" s="558"/>
      <c r="BD270" s="302">
        <f t="shared" si="535"/>
        <v>4.8</v>
      </c>
      <c r="BE270" s="353">
        <f t="shared" si="622"/>
        <v>4.8</v>
      </c>
      <c r="BF270" s="353">
        <f t="shared" si="623"/>
        <v>0</v>
      </c>
      <c r="BG270" s="353">
        <f t="shared" si="624"/>
        <v>0</v>
      </c>
      <c r="BH270" s="353">
        <f t="shared" si="625"/>
        <v>0</v>
      </c>
      <c r="BI270" s="353">
        <f t="shared" si="626"/>
        <v>0</v>
      </c>
      <c r="BJ270" s="353">
        <f t="shared" si="627"/>
        <v>0</v>
      </c>
      <c r="BK270" s="574"/>
      <c r="BL270" s="547"/>
      <c r="BM270" s="547"/>
      <c r="BN270" s="547"/>
      <c r="BO270" s="547"/>
      <c r="BP270" s="547"/>
      <c r="BQ270" s="547"/>
      <c r="BR270" s="547"/>
      <c r="BS270" s="548"/>
    </row>
    <row r="271" spans="1:71" s="158" customFormat="1" ht="61.5" customHeight="1" thickTop="1" x14ac:dyDescent="0.3">
      <c r="A271" s="152"/>
      <c r="B271" s="514"/>
      <c r="C271" s="511"/>
      <c r="D271" s="516">
        <v>244</v>
      </c>
      <c r="E271" s="519" t="str">
        <f>+Metas!K275</f>
        <v>Proyectos de emprendimiento cultural  asesorados y acompañados en su formulación y gestion (24 por año)</v>
      </c>
      <c r="F271" s="522">
        <v>24</v>
      </c>
      <c r="G271" s="525">
        <f>SUM(H271:K271)</f>
        <v>24</v>
      </c>
      <c r="H271" s="528">
        <v>6</v>
      </c>
      <c r="I271" s="531">
        <v>6</v>
      </c>
      <c r="J271" s="559">
        <v>6</v>
      </c>
      <c r="K271" s="562">
        <v>6</v>
      </c>
      <c r="L271" s="409" t="s">
        <v>3480</v>
      </c>
      <c r="M271" s="409" t="s">
        <v>3830</v>
      </c>
      <c r="N271" s="272">
        <v>44378</v>
      </c>
      <c r="O271" s="272">
        <v>44560</v>
      </c>
      <c r="P271" s="272"/>
      <c r="Q271" s="272"/>
      <c r="R271" s="549">
        <f t="shared" si="551"/>
        <v>244</v>
      </c>
      <c r="S271" s="565">
        <f t="shared" ref="S271" si="634">+F271</f>
        <v>24</v>
      </c>
      <c r="T271" s="156">
        <f t="shared" si="546"/>
        <v>4.8000000000000007</v>
      </c>
      <c r="U271" s="156">
        <f t="shared" si="546"/>
        <v>4.8000000000000007</v>
      </c>
      <c r="V271" s="156">
        <f t="shared" si="546"/>
        <v>0</v>
      </c>
      <c r="W271" s="156">
        <f t="shared" si="542"/>
        <v>0</v>
      </c>
      <c r="X271" s="156">
        <f t="shared" si="542"/>
        <v>0</v>
      </c>
      <c r="Y271" s="156">
        <f t="shared" si="542"/>
        <v>0</v>
      </c>
      <c r="Z271" s="156">
        <f t="shared" si="542"/>
        <v>0</v>
      </c>
      <c r="AA271" s="549">
        <f t="shared" si="553"/>
        <v>244</v>
      </c>
      <c r="AB271" s="568">
        <f>+H271</f>
        <v>6</v>
      </c>
      <c r="AC271" s="336">
        <f t="shared" si="529"/>
        <v>0</v>
      </c>
      <c r="AD271" s="280"/>
      <c r="AE271" s="329"/>
      <c r="AF271" s="329"/>
      <c r="AG271" s="329"/>
      <c r="AH271" s="329"/>
      <c r="AI271" s="329"/>
      <c r="AJ271" s="549">
        <f t="shared" si="554"/>
        <v>244</v>
      </c>
      <c r="AK271" s="552">
        <f>+I271</f>
        <v>6</v>
      </c>
      <c r="AL271" s="357">
        <f t="shared" si="530"/>
        <v>1.6</v>
      </c>
      <c r="AM271" s="377">
        <v>1.6</v>
      </c>
      <c r="AN271" s="364">
        <f t="shared" si="629"/>
        <v>0</v>
      </c>
      <c r="AO271" s="364">
        <f t="shared" si="630"/>
        <v>0</v>
      </c>
      <c r="AP271" s="364">
        <f t="shared" si="631"/>
        <v>0</v>
      </c>
      <c r="AQ271" s="364">
        <f t="shared" si="632"/>
        <v>0</v>
      </c>
      <c r="AR271" s="364">
        <f t="shared" si="633"/>
        <v>0</v>
      </c>
      <c r="AS271" s="550">
        <f t="shared" si="555"/>
        <v>244</v>
      </c>
      <c r="AT271" s="555">
        <f>+J271</f>
        <v>6</v>
      </c>
      <c r="AU271" s="357">
        <f t="shared" si="531"/>
        <v>1.6</v>
      </c>
      <c r="AV271" s="353">
        <f t="shared" ref="AV271:AV283" si="635">AM271</f>
        <v>1.6</v>
      </c>
      <c r="AW271" s="353">
        <f t="shared" si="617"/>
        <v>0</v>
      </c>
      <c r="AX271" s="353">
        <f t="shared" si="618"/>
        <v>0</v>
      </c>
      <c r="AY271" s="353">
        <f t="shared" si="619"/>
        <v>0</v>
      </c>
      <c r="AZ271" s="353">
        <f t="shared" si="620"/>
        <v>0</v>
      </c>
      <c r="BA271" s="353">
        <f t="shared" si="621"/>
        <v>0</v>
      </c>
      <c r="BB271" s="550">
        <f t="shared" si="560"/>
        <v>244</v>
      </c>
      <c r="BC271" s="557">
        <f>+K271</f>
        <v>6</v>
      </c>
      <c r="BD271" s="300">
        <f t="shared" si="535"/>
        <v>1.6</v>
      </c>
      <c r="BE271" s="352">
        <f t="shared" si="622"/>
        <v>1.6</v>
      </c>
      <c r="BF271" s="352">
        <f t="shared" si="623"/>
        <v>0</v>
      </c>
      <c r="BG271" s="352">
        <f t="shared" si="624"/>
        <v>0</v>
      </c>
      <c r="BH271" s="352">
        <f t="shared" si="625"/>
        <v>0</v>
      </c>
      <c r="BI271" s="352">
        <f t="shared" si="626"/>
        <v>0</v>
      </c>
      <c r="BJ271" s="352">
        <f t="shared" si="627"/>
        <v>0</v>
      </c>
      <c r="BK271" s="571"/>
      <c r="BL271" s="572"/>
      <c r="BM271" s="572"/>
      <c r="BN271" s="572"/>
      <c r="BO271" s="572"/>
      <c r="BP271" s="572"/>
      <c r="BQ271" s="572"/>
      <c r="BR271" s="572"/>
      <c r="BS271" s="573"/>
    </row>
    <row r="272" spans="1:71" s="158" customFormat="1" ht="72.75" customHeight="1" x14ac:dyDescent="0.3">
      <c r="A272" s="152"/>
      <c r="B272" s="514"/>
      <c r="C272" s="511"/>
      <c r="D272" s="517"/>
      <c r="E272" s="520"/>
      <c r="F272" s="523"/>
      <c r="G272" s="526"/>
      <c r="H272" s="529"/>
      <c r="I272" s="532"/>
      <c r="J272" s="560"/>
      <c r="K272" s="563"/>
      <c r="L272" s="410" t="s">
        <v>3481</v>
      </c>
      <c r="M272" s="410" t="s">
        <v>3831</v>
      </c>
      <c r="N272" s="150">
        <v>44378</v>
      </c>
      <c r="O272" s="150">
        <v>44560</v>
      </c>
      <c r="P272" s="150"/>
      <c r="Q272" s="150"/>
      <c r="R272" s="550"/>
      <c r="S272" s="566"/>
      <c r="T272" s="156">
        <f t="shared" si="546"/>
        <v>4.8000000000000007</v>
      </c>
      <c r="U272" s="156">
        <f t="shared" si="546"/>
        <v>4.8000000000000007</v>
      </c>
      <c r="V272" s="156">
        <f t="shared" si="546"/>
        <v>0</v>
      </c>
      <c r="W272" s="156">
        <f t="shared" si="542"/>
        <v>0</v>
      </c>
      <c r="X272" s="156">
        <f t="shared" si="542"/>
        <v>0</v>
      </c>
      <c r="Y272" s="156">
        <f t="shared" si="542"/>
        <v>0</v>
      </c>
      <c r="Z272" s="156">
        <f t="shared" si="542"/>
        <v>0</v>
      </c>
      <c r="AA272" s="550"/>
      <c r="AB272" s="569"/>
      <c r="AC272" s="337">
        <f t="shared" ref="AC272:AC282" si="636">SUM(AD272:AI272)</f>
        <v>0</v>
      </c>
      <c r="AD272" s="281"/>
      <c r="AE272" s="330"/>
      <c r="AF272" s="330"/>
      <c r="AG272" s="330"/>
      <c r="AH272" s="330"/>
      <c r="AI272" s="330"/>
      <c r="AJ272" s="550"/>
      <c r="AK272" s="553"/>
      <c r="AL272" s="301">
        <f t="shared" ref="AL272:AL282" si="637">SUM(AM272:AR272)</f>
        <v>1.6</v>
      </c>
      <c r="AM272" s="306">
        <v>1.6</v>
      </c>
      <c r="AN272" s="305">
        <f t="shared" si="629"/>
        <v>0</v>
      </c>
      <c r="AO272" s="305">
        <f t="shared" si="630"/>
        <v>0</v>
      </c>
      <c r="AP272" s="305">
        <f t="shared" si="631"/>
        <v>0</v>
      </c>
      <c r="AQ272" s="305">
        <f t="shared" si="632"/>
        <v>0</v>
      </c>
      <c r="AR272" s="305">
        <f t="shared" si="633"/>
        <v>0</v>
      </c>
      <c r="AS272" s="550"/>
      <c r="AT272" s="555"/>
      <c r="AU272" s="313">
        <f t="shared" ref="AU272:AU282" si="638">SUM(AV272:BA272)</f>
        <v>1.6</v>
      </c>
      <c r="AV272" s="314">
        <f t="shared" si="635"/>
        <v>1.6</v>
      </c>
      <c r="AW272" s="314">
        <f t="shared" si="617"/>
        <v>0</v>
      </c>
      <c r="AX272" s="314">
        <f t="shared" si="618"/>
        <v>0</v>
      </c>
      <c r="AY272" s="314">
        <f t="shared" si="619"/>
        <v>0</v>
      </c>
      <c r="AZ272" s="314">
        <f t="shared" si="620"/>
        <v>0</v>
      </c>
      <c r="BA272" s="314">
        <f t="shared" si="621"/>
        <v>0</v>
      </c>
      <c r="BB272" s="550"/>
      <c r="BC272" s="557"/>
      <c r="BD272" s="301">
        <f t="shared" ref="BD272:BD282" si="639">SUM(BE272:BJ272)</f>
        <v>1.6</v>
      </c>
      <c r="BE272" s="314">
        <f t="shared" si="622"/>
        <v>1.6</v>
      </c>
      <c r="BF272" s="314">
        <f t="shared" si="623"/>
        <v>0</v>
      </c>
      <c r="BG272" s="314">
        <f t="shared" si="624"/>
        <v>0</v>
      </c>
      <c r="BH272" s="314">
        <f t="shared" si="625"/>
        <v>0</v>
      </c>
      <c r="BI272" s="314">
        <f t="shared" si="626"/>
        <v>0</v>
      </c>
      <c r="BJ272" s="314">
        <f t="shared" si="627"/>
        <v>0</v>
      </c>
      <c r="BK272" s="543"/>
      <c r="BL272" s="543"/>
      <c r="BM272" s="543"/>
      <c r="BN272" s="543"/>
      <c r="BO272" s="543"/>
      <c r="BP272" s="543"/>
      <c r="BQ272" s="543"/>
      <c r="BR272" s="543"/>
      <c r="BS272" s="544"/>
    </row>
    <row r="273" spans="1:71" s="158" customFormat="1" ht="87.75" customHeight="1" x14ac:dyDescent="0.3">
      <c r="A273" s="152"/>
      <c r="B273" s="514"/>
      <c r="C273" s="511"/>
      <c r="D273" s="517"/>
      <c r="E273" s="520"/>
      <c r="F273" s="523"/>
      <c r="G273" s="526"/>
      <c r="H273" s="529"/>
      <c r="I273" s="532"/>
      <c r="J273" s="560"/>
      <c r="K273" s="563"/>
      <c r="L273" s="410" t="s">
        <v>3482</v>
      </c>
      <c r="M273" s="410" t="s">
        <v>3832</v>
      </c>
      <c r="N273" s="150">
        <v>44378</v>
      </c>
      <c r="O273" s="150">
        <v>44560</v>
      </c>
      <c r="P273" s="150"/>
      <c r="Q273" s="150"/>
      <c r="R273" s="550"/>
      <c r="S273" s="566"/>
      <c r="T273" s="156">
        <f t="shared" si="546"/>
        <v>4.8000000000000007</v>
      </c>
      <c r="U273" s="156">
        <f t="shared" si="546"/>
        <v>4.8000000000000007</v>
      </c>
      <c r="V273" s="156">
        <f t="shared" si="546"/>
        <v>0</v>
      </c>
      <c r="W273" s="156">
        <f t="shared" si="542"/>
        <v>0</v>
      </c>
      <c r="X273" s="156">
        <f t="shared" si="542"/>
        <v>0</v>
      </c>
      <c r="Y273" s="156">
        <f t="shared" si="542"/>
        <v>0</v>
      </c>
      <c r="Z273" s="156">
        <f t="shared" si="542"/>
        <v>0</v>
      </c>
      <c r="AA273" s="550"/>
      <c r="AB273" s="569"/>
      <c r="AC273" s="337">
        <f t="shared" si="636"/>
        <v>0</v>
      </c>
      <c r="AD273" s="281"/>
      <c r="AE273" s="330"/>
      <c r="AF273" s="330"/>
      <c r="AG273" s="330"/>
      <c r="AH273" s="330"/>
      <c r="AI273" s="330"/>
      <c r="AJ273" s="550"/>
      <c r="AK273" s="553"/>
      <c r="AL273" s="301">
        <f t="shared" si="637"/>
        <v>1.6</v>
      </c>
      <c r="AM273" s="306">
        <v>1.6</v>
      </c>
      <c r="AN273" s="305">
        <f t="shared" si="629"/>
        <v>0</v>
      </c>
      <c r="AO273" s="305">
        <f t="shared" si="630"/>
        <v>0</v>
      </c>
      <c r="AP273" s="305">
        <f t="shared" si="631"/>
        <v>0</v>
      </c>
      <c r="AQ273" s="305">
        <f t="shared" si="632"/>
        <v>0</v>
      </c>
      <c r="AR273" s="305">
        <f t="shared" si="633"/>
        <v>0</v>
      </c>
      <c r="AS273" s="550"/>
      <c r="AT273" s="555"/>
      <c r="AU273" s="313">
        <f t="shared" si="638"/>
        <v>1.6</v>
      </c>
      <c r="AV273" s="314">
        <f t="shared" si="635"/>
        <v>1.6</v>
      </c>
      <c r="AW273" s="314">
        <f t="shared" si="617"/>
        <v>0</v>
      </c>
      <c r="AX273" s="314">
        <f t="shared" si="618"/>
        <v>0</v>
      </c>
      <c r="AY273" s="314">
        <f t="shared" si="619"/>
        <v>0</v>
      </c>
      <c r="AZ273" s="314">
        <f t="shared" si="620"/>
        <v>0</v>
      </c>
      <c r="BA273" s="314">
        <f t="shared" si="621"/>
        <v>0</v>
      </c>
      <c r="BB273" s="550"/>
      <c r="BC273" s="557"/>
      <c r="BD273" s="301">
        <f t="shared" si="639"/>
        <v>1.6</v>
      </c>
      <c r="BE273" s="314">
        <f t="shared" si="622"/>
        <v>1.6</v>
      </c>
      <c r="BF273" s="314">
        <f t="shared" si="623"/>
        <v>0</v>
      </c>
      <c r="BG273" s="314">
        <f t="shared" si="624"/>
        <v>0</v>
      </c>
      <c r="BH273" s="314">
        <f t="shared" si="625"/>
        <v>0</v>
      </c>
      <c r="BI273" s="314">
        <f t="shared" si="626"/>
        <v>0</v>
      </c>
      <c r="BJ273" s="314">
        <f t="shared" si="627"/>
        <v>0</v>
      </c>
      <c r="BK273" s="543"/>
      <c r="BL273" s="543"/>
      <c r="BM273" s="543"/>
      <c r="BN273" s="543"/>
      <c r="BO273" s="543"/>
      <c r="BP273" s="543"/>
      <c r="BQ273" s="543"/>
      <c r="BR273" s="543"/>
      <c r="BS273" s="544"/>
    </row>
    <row r="274" spans="1:71" s="158" customFormat="1" ht="66.75" customHeight="1" thickBot="1" x14ac:dyDescent="0.35">
      <c r="A274" s="152"/>
      <c r="B274" s="514"/>
      <c r="C274" s="511"/>
      <c r="D274" s="518"/>
      <c r="E274" s="521"/>
      <c r="F274" s="524"/>
      <c r="G274" s="527"/>
      <c r="H274" s="530"/>
      <c r="I274" s="533"/>
      <c r="J274" s="561"/>
      <c r="K274" s="564"/>
      <c r="L274" s="411" t="s">
        <v>3483</v>
      </c>
      <c r="M274" s="411" t="s">
        <v>3833</v>
      </c>
      <c r="N274" s="273">
        <v>44378</v>
      </c>
      <c r="O274" s="273">
        <v>44560</v>
      </c>
      <c r="P274" s="273"/>
      <c r="Q274" s="273"/>
      <c r="R274" s="551"/>
      <c r="S274" s="567"/>
      <c r="T274" s="155">
        <f t="shared" si="546"/>
        <v>4.8000000000000007</v>
      </c>
      <c r="U274" s="155">
        <f t="shared" si="546"/>
        <v>4.8000000000000007</v>
      </c>
      <c r="V274" s="155">
        <f t="shared" si="546"/>
        <v>0</v>
      </c>
      <c r="W274" s="155">
        <f t="shared" si="542"/>
        <v>0</v>
      </c>
      <c r="X274" s="155">
        <f t="shared" si="542"/>
        <v>0</v>
      </c>
      <c r="Y274" s="155">
        <f t="shared" si="542"/>
        <v>0</v>
      </c>
      <c r="Z274" s="155">
        <f t="shared" si="542"/>
        <v>0</v>
      </c>
      <c r="AA274" s="551"/>
      <c r="AB274" s="570"/>
      <c r="AC274" s="338">
        <f t="shared" si="636"/>
        <v>0</v>
      </c>
      <c r="AD274" s="282"/>
      <c r="AE274" s="331"/>
      <c r="AF274" s="331"/>
      <c r="AG274" s="331"/>
      <c r="AH274" s="331"/>
      <c r="AI274" s="331"/>
      <c r="AJ274" s="551"/>
      <c r="AK274" s="554"/>
      <c r="AL274" s="302">
        <f t="shared" si="637"/>
        <v>1.6</v>
      </c>
      <c r="AM274" s="376">
        <v>1.6</v>
      </c>
      <c r="AN274" s="363">
        <f t="shared" si="629"/>
        <v>0</v>
      </c>
      <c r="AO274" s="363">
        <f t="shared" si="630"/>
        <v>0</v>
      </c>
      <c r="AP274" s="363">
        <f t="shared" si="631"/>
        <v>0</v>
      </c>
      <c r="AQ274" s="363">
        <f t="shared" si="632"/>
        <v>0</v>
      </c>
      <c r="AR274" s="363">
        <f t="shared" si="633"/>
        <v>0</v>
      </c>
      <c r="AS274" s="551"/>
      <c r="AT274" s="556"/>
      <c r="AU274" s="302">
        <f t="shared" si="638"/>
        <v>1.6</v>
      </c>
      <c r="AV274" s="321">
        <f t="shared" si="635"/>
        <v>1.6</v>
      </c>
      <c r="AW274" s="321">
        <f t="shared" si="617"/>
        <v>0</v>
      </c>
      <c r="AX274" s="321">
        <f t="shared" si="618"/>
        <v>0</v>
      </c>
      <c r="AY274" s="321">
        <f t="shared" si="619"/>
        <v>0</v>
      </c>
      <c r="AZ274" s="321">
        <f t="shared" si="620"/>
        <v>0</v>
      </c>
      <c r="BA274" s="321">
        <f t="shared" si="621"/>
        <v>0</v>
      </c>
      <c r="BB274" s="551"/>
      <c r="BC274" s="558"/>
      <c r="BD274" s="302">
        <f t="shared" si="639"/>
        <v>1.6</v>
      </c>
      <c r="BE274" s="365">
        <f t="shared" si="622"/>
        <v>1.6</v>
      </c>
      <c r="BF274" s="365">
        <f t="shared" si="623"/>
        <v>0</v>
      </c>
      <c r="BG274" s="365">
        <f t="shared" si="624"/>
        <v>0</v>
      </c>
      <c r="BH274" s="365">
        <f t="shared" si="625"/>
        <v>0</v>
      </c>
      <c r="BI274" s="365">
        <f t="shared" si="626"/>
        <v>0</v>
      </c>
      <c r="BJ274" s="365">
        <f t="shared" si="627"/>
        <v>0</v>
      </c>
      <c r="BK274" s="574"/>
      <c r="BL274" s="547"/>
      <c r="BM274" s="547"/>
      <c r="BN274" s="547"/>
      <c r="BO274" s="547"/>
      <c r="BP274" s="547"/>
      <c r="BQ274" s="547"/>
      <c r="BR274" s="547"/>
      <c r="BS274" s="548"/>
    </row>
    <row r="275" spans="1:71" s="158" customFormat="1" ht="72.75" customHeight="1" thickTop="1" x14ac:dyDescent="0.3">
      <c r="A275" s="152"/>
      <c r="B275" s="514"/>
      <c r="C275" s="511"/>
      <c r="D275" s="516">
        <v>245</v>
      </c>
      <c r="E275" s="519" t="str">
        <f>+Metas!K276</f>
        <v>Fomentos y promoción de la partiipacion de productos proyectos de innovación y/o emprendimiento apoyados para su participación en ruedas de negocio, mercados culturales, ferias, entre otros. (2 por año)</v>
      </c>
      <c r="F275" s="522">
        <v>2</v>
      </c>
      <c r="G275" s="525">
        <f>SUM(H275:K275)</f>
        <v>2</v>
      </c>
      <c r="H275" s="528"/>
      <c r="I275" s="531"/>
      <c r="J275" s="559">
        <v>1</v>
      </c>
      <c r="K275" s="562">
        <v>1</v>
      </c>
      <c r="L275" s="409" t="s">
        <v>3486</v>
      </c>
      <c r="M275" s="409" t="s">
        <v>3834</v>
      </c>
      <c r="N275" s="272">
        <v>44378</v>
      </c>
      <c r="O275" s="272">
        <v>44560</v>
      </c>
      <c r="P275" s="272"/>
      <c r="Q275" s="272"/>
      <c r="R275" s="549">
        <f t="shared" si="551"/>
        <v>245</v>
      </c>
      <c r="S275" s="565">
        <f t="shared" ref="S275" si="640">+F275</f>
        <v>2</v>
      </c>
      <c r="T275" s="276">
        <f t="shared" si="546"/>
        <v>6.4</v>
      </c>
      <c r="U275" s="276">
        <f t="shared" si="546"/>
        <v>6.4</v>
      </c>
      <c r="V275" s="276">
        <f t="shared" si="546"/>
        <v>0</v>
      </c>
      <c r="W275" s="276">
        <f t="shared" si="542"/>
        <v>0</v>
      </c>
      <c r="X275" s="276">
        <f t="shared" si="542"/>
        <v>0</v>
      </c>
      <c r="Y275" s="276">
        <f t="shared" si="542"/>
        <v>0</v>
      </c>
      <c r="Z275" s="276">
        <f t="shared" si="542"/>
        <v>0</v>
      </c>
      <c r="AA275" s="550">
        <f t="shared" si="553"/>
        <v>245</v>
      </c>
      <c r="AB275" s="569">
        <f>+H275</f>
        <v>0</v>
      </c>
      <c r="AC275" s="336">
        <f t="shared" si="636"/>
        <v>0</v>
      </c>
      <c r="AD275" s="280"/>
      <c r="AE275" s="329"/>
      <c r="AF275" s="329"/>
      <c r="AG275" s="329"/>
      <c r="AH275" s="329"/>
      <c r="AI275" s="329"/>
      <c r="AJ275" s="549">
        <f t="shared" si="554"/>
        <v>245</v>
      </c>
      <c r="AK275" s="552">
        <f>+I275</f>
        <v>0</v>
      </c>
      <c r="AL275" s="357">
        <f t="shared" si="637"/>
        <v>0</v>
      </c>
      <c r="AM275" s="364">
        <f t="shared" si="628"/>
        <v>0</v>
      </c>
      <c r="AN275" s="364">
        <f t="shared" si="629"/>
        <v>0</v>
      </c>
      <c r="AO275" s="364">
        <f t="shared" si="630"/>
        <v>0</v>
      </c>
      <c r="AP275" s="364">
        <f t="shared" si="631"/>
        <v>0</v>
      </c>
      <c r="AQ275" s="364">
        <f t="shared" si="632"/>
        <v>0</v>
      </c>
      <c r="AR275" s="364">
        <f t="shared" si="633"/>
        <v>0</v>
      </c>
      <c r="AS275" s="550">
        <f t="shared" si="555"/>
        <v>245</v>
      </c>
      <c r="AT275" s="555">
        <f>+J275</f>
        <v>1</v>
      </c>
      <c r="AU275" s="357">
        <f t="shared" si="638"/>
        <v>3.2</v>
      </c>
      <c r="AV275" s="353">
        <v>3.2</v>
      </c>
      <c r="AW275" s="353">
        <f t="shared" si="617"/>
        <v>0</v>
      </c>
      <c r="AX275" s="353">
        <f t="shared" si="618"/>
        <v>0</v>
      </c>
      <c r="AY275" s="353">
        <f t="shared" si="619"/>
        <v>0</v>
      </c>
      <c r="AZ275" s="353">
        <f t="shared" si="620"/>
        <v>0</v>
      </c>
      <c r="BA275" s="353">
        <f t="shared" si="621"/>
        <v>0</v>
      </c>
      <c r="BB275" s="550">
        <f t="shared" si="560"/>
        <v>245</v>
      </c>
      <c r="BC275" s="557">
        <f>+K275</f>
        <v>1</v>
      </c>
      <c r="BD275" s="357">
        <f t="shared" si="639"/>
        <v>3.2</v>
      </c>
      <c r="BE275" s="355">
        <f t="shared" si="622"/>
        <v>3.2</v>
      </c>
      <c r="BF275" s="355">
        <f t="shared" si="623"/>
        <v>0</v>
      </c>
      <c r="BG275" s="355">
        <f t="shared" si="624"/>
        <v>0</v>
      </c>
      <c r="BH275" s="355">
        <f t="shared" si="625"/>
        <v>0</v>
      </c>
      <c r="BI275" s="355">
        <f t="shared" si="626"/>
        <v>0</v>
      </c>
      <c r="BJ275" s="355">
        <f t="shared" si="627"/>
        <v>0</v>
      </c>
      <c r="BK275" s="571"/>
      <c r="BL275" s="572"/>
      <c r="BM275" s="572"/>
      <c r="BN275" s="572"/>
      <c r="BO275" s="572"/>
      <c r="BP275" s="572"/>
      <c r="BQ275" s="572"/>
      <c r="BR275" s="572"/>
      <c r="BS275" s="573"/>
    </row>
    <row r="276" spans="1:71" s="158" customFormat="1" ht="61.5" customHeight="1" x14ac:dyDescent="0.3">
      <c r="A276" s="152"/>
      <c r="B276" s="514"/>
      <c r="C276" s="511"/>
      <c r="D276" s="517"/>
      <c r="E276" s="520"/>
      <c r="F276" s="523"/>
      <c r="G276" s="526"/>
      <c r="H276" s="529"/>
      <c r="I276" s="532"/>
      <c r="J276" s="560"/>
      <c r="K276" s="563"/>
      <c r="L276" s="410" t="s">
        <v>3835</v>
      </c>
      <c r="M276" s="410" t="s">
        <v>3836</v>
      </c>
      <c r="N276" s="150">
        <v>44378</v>
      </c>
      <c r="O276" s="150">
        <v>44560</v>
      </c>
      <c r="P276" s="150"/>
      <c r="Q276" s="150"/>
      <c r="R276" s="550"/>
      <c r="S276" s="566"/>
      <c r="T276" s="156">
        <f t="shared" si="546"/>
        <v>6.4</v>
      </c>
      <c r="U276" s="156">
        <f t="shared" si="546"/>
        <v>6.4</v>
      </c>
      <c r="V276" s="156">
        <f t="shared" si="546"/>
        <v>0</v>
      </c>
      <c r="W276" s="156">
        <f t="shared" si="542"/>
        <v>0</v>
      </c>
      <c r="X276" s="156">
        <f t="shared" si="542"/>
        <v>0</v>
      </c>
      <c r="Y276" s="156">
        <f t="shared" si="542"/>
        <v>0</v>
      </c>
      <c r="Z276" s="156">
        <f t="shared" si="542"/>
        <v>0</v>
      </c>
      <c r="AA276" s="550"/>
      <c r="AB276" s="569"/>
      <c r="AC276" s="337">
        <f t="shared" si="636"/>
        <v>0</v>
      </c>
      <c r="AD276" s="281"/>
      <c r="AE276" s="330"/>
      <c r="AF276" s="330"/>
      <c r="AG276" s="330"/>
      <c r="AH276" s="330"/>
      <c r="AI276" s="330"/>
      <c r="AJ276" s="550"/>
      <c r="AK276" s="553"/>
      <c r="AL276" s="301">
        <f t="shared" si="637"/>
        <v>0</v>
      </c>
      <c r="AM276" s="305">
        <f t="shared" si="628"/>
        <v>0</v>
      </c>
      <c r="AN276" s="305">
        <f t="shared" si="629"/>
        <v>0</v>
      </c>
      <c r="AO276" s="305">
        <f t="shared" si="630"/>
        <v>0</v>
      </c>
      <c r="AP276" s="305">
        <f t="shared" si="631"/>
        <v>0</v>
      </c>
      <c r="AQ276" s="305">
        <f t="shared" si="632"/>
        <v>0</v>
      </c>
      <c r="AR276" s="305">
        <f t="shared" si="633"/>
        <v>0</v>
      </c>
      <c r="AS276" s="550"/>
      <c r="AT276" s="555"/>
      <c r="AU276" s="313">
        <f t="shared" si="638"/>
        <v>3.2</v>
      </c>
      <c r="AV276" s="314">
        <v>3.2</v>
      </c>
      <c r="AW276" s="314">
        <f t="shared" si="617"/>
        <v>0</v>
      </c>
      <c r="AX276" s="314">
        <f t="shared" si="618"/>
        <v>0</v>
      </c>
      <c r="AY276" s="314">
        <f t="shared" si="619"/>
        <v>0</v>
      </c>
      <c r="AZ276" s="314">
        <f t="shared" si="620"/>
        <v>0</v>
      </c>
      <c r="BA276" s="314">
        <f t="shared" si="621"/>
        <v>0</v>
      </c>
      <c r="BB276" s="550"/>
      <c r="BC276" s="557"/>
      <c r="BD276" s="301">
        <f t="shared" si="639"/>
        <v>3.2</v>
      </c>
      <c r="BE276" s="314">
        <f t="shared" si="622"/>
        <v>3.2</v>
      </c>
      <c r="BF276" s="314">
        <f t="shared" si="623"/>
        <v>0</v>
      </c>
      <c r="BG276" s="314">
        <f t="shared" si="624"/>
        <v>0</v>
      </c>
      <c r="BH276" s="314">
        <f t="shared" si="625"/>
        <v>0</v>
      </c>
      <c r="BI276" s="314">
        <f t="shared" si="626"/>
        <v>0</v>
      </c>
      <c r="BJ276" s="314">
        <f t="shared" si="627"/>
        <v>0</v>
      </c>
      <c r="BK276" s="543"/>
      <c r="BL276" s="543"/>
      <c r="BM276" s="543"/>
      <c r="BN276" s="543"/>
      <c r="BO276" s="543"/>
      <c r="BP276" s="543"/>
      <c r="BQ276" s="543"/>
      <c r="BR276" s="543"/>
      <c r="BS276" s="544"/>
    </row>
    <row r="277" spans="1:71" s="158" customFormat="1" ht="62.25" customHeight="1" x14ac:dyDescent="0.3">
      <c r="A277" s="152"/>
      <c r="B277" s="514"/>
      <c r="C277" s="511"/>
      <c r="D277" s="517"/>
      <c r="E277" s="520"/>
      <c r="F277" s="523"/>
      <c r="G277" s="526"/>
      <c r="H277" s="529"/>
      <c r="I277" s="532"/>
      <c r="J277" s="560"/>
      <c r="K277" s="563"/>
      <c r="L277" s="410" t="s">
        <v>3837</v>
      </c>
      <c r="M277" s="410" t="s">
        <v>3838</v>
      </c>
      <c r="N277" s="150">
        <v>44378</v>
      </c>
      <c r="O277" s="150">
        <v>44560</v>
      </c>
      <c r="P277" s="150"/>
      <c r="Q277" s="150"/>
      <c r="R277" s="550"/>
      <c r="S277" s="566"/>
      <c r="T277" s="156">
        <f t="shared" si="546"/>
        <v>6.4</v>
      </c>
      <c r="U277" s="156">
        <f t="shared" si="546"/>
        <v>6.4</v>
      </c>
      <c r="V277" s="156">
        <f t="shared" si="546"/>
        <v>0</v>
      </c>
      <c r="W277" s="156">
        <f t="shared" si="542"/>
        <v>0</v>
      </c>
      <c r="X277" s="156">
        <f t="shared" si="542"/>
        <v>0</v>
      </c>
      <c r="Y277" s="156">
        <f t="shared" si="542"/>
        <v>0</v>
      </c>
      <c r="Z277" s="156">
        <f t="shared" si="542"/>
        <v>0</v>
      </c>
      <c r="AA277" s="550"/>
      <c r="AB277" s="569"/>
      <c r="AC277" s="337">
        <f t="shared" si="636"/>
        <v>0</v>
      </c>
      <c r="AD277" s="281"/>
      <c r="AE277" s="330"/>
      <c r="AF277" s="330"/>
      <c r="AG277" s="330"/>
      <c r="AH277" s="330"/>
      <c r="AI277" s="330"/>
      <c r="AJ277" s="550"/>
      <c r="AK277" s="553"/>
      <c r="AL277" s="301">
        <f t="shared" si="637"/>
        <v>0</v>
      </c>
      <c r="AM277" s="305">
        <f t="shared" si="628"/>
        <v>0</v>
      </c>
      <c r="AN277" s="305">
        <f t="shared" si="629"/>
        <v>0</v>
      </c>
      <c r="AO277" s="305">
        <f t="shared" si="630"/>
        <v>0</v>
      </c>
      <c r="AP277" s="305">
        <f t="shared" si="631"/>
        <v>0</v>
      </c>
      <c r="AQ277" s="305">
        <f t="shared" si="632"/>
        <v>0</v>
      </c>
      <c r="AR277" s="305">
        <f t="shared" si="633"/>
        <v>0</v>
      </c>
      <c r="AS277" s="550"/>
      <c r="AT277" s="555"/>
      <c r="AU277" s="313">
        <f t="shared" si="638"/>
        <v>3.2</v>
      </c>
      <c r="AV277" s="314">
        <v>3.2</v>
      </c>
      <c r="AW277" s="314">
        <f t="shared" si="617"/>
        <v>0</v>
      </c>
      <c r="AX277" s="314">
        <f t="shared" si="618"/>
        <v>0</v>
      </c>
      <c r="AY277" s="314">
        <f t="shared" si="619"/>
        <v>0</v>
      </c>
      <c r="AZ277" s="314">
        <f t="shared" si="620"/>
        <v>0</v>
      </c>
      <c r="BA277" s="314">
        <f t="shared" si="621"/>
        <v>0</v>
      </c>
      <c r="BB277" s="550"/>
      <c r="BC277" s="557"/>
      <c r="BD277" s="301">
        <f t="shared" si="639"/>
        <v>3.2</v>
      </c>
      <c r="BE277" s="314">
        <f t="shared" si="622"/>
        <v>3.2</v>
      </c>
      <c r="BF277" s="314">
        <f t="shared" si="623"/>
        <v>0</v>
      </c>
      <c r="BG277" s="314">
        <f t="shared" si="624"/>
        <v>0</v>
      </c>
      <c r="BH277" s="314">
        <f t="shared" si="625"/>
        <v>0</v>
      </c>
      <c r="BI277" s="314">
        <f t="shared" si="626"/>
        <v>0</v>
      </c>
      <c r="BJ277" s="314">
        <f t="shared" si="627"/>
        <v>0</v>
      </c>
      <c r="BK277" s="543"/>
      <c r="BL277" s="543"/>
      <c r="BM277" s="543"/>
      <c r="BN277" s="543"/>
      <c r="BO277" s="543"/>
      <c r="BP277" s="543"/>
      <c r="BQ277" s="543"/>
      <c r="BR277" s="543"/>
      <c r="BS277" s="544"/>
    </row>
    <row r="278" spans="1:71" s="158" customFormat="1" ht="40.5" customHeight="1" thickBot="1" x14ac:dyDescent="0.35">
      <c r="A278" s="152"/>
      <c r="B278" s="514"/>
      <c r="C278" s="512"/>
      <c r="D278" s="518"/>
      <c r="E278" s="521"/>
      <c r="F278" s="524"/>
      <c r="G278" s="527"/>
      <c r="H278" s="530"/>
      <c r="I278" s="533"/>
      <c r="J278" s="561"/>
      <c r="K278" s="564"/>
      <c r="L278" s="411" t="s">
        <v>3487</v>
      </c>
      <c r="M278" s="411" t="s">
        <v>3839</v>
      </c>
      <c r="N278" s="273">
        <v>44378</v>
      </c>
      <c r="O278" s="273">
        <v>44560</v>
      </c>
      <c r="P278" s="273"/>
      <c r="Q278" s="273"/>
      <c r="R278" s="551"/>
      <c r="S278" s="567"/>
      <c r="T278" s="155">
        <f t="shared" si="546"/>
        <v>6.4</v>
      </c>
      <c r="U278" s="155">
        <f t="shared" si="546"/>
        <v>6.4</v>
      </c>
      <c r="V278" s="155">
        <f t="shared" si="546"/>
        <v>0</v>
      </c>
      <c r="W278" s="155">
        <f t="shared" si="542"/>
        <v>0</v>
      </c>
      <c r="X278" s="155">
        <f t="shared" si="542"/>
        <v>0</v>
      </c>
      <c r="Y278" s="155">
        <f t="shared" si="542"/>
        <v>0</v>
      </c>
      <c r="Z278" s="155">
        <f t="shared" si="542"/>
        <v>0</v>
      </c>
      <c r="AA278" s="551"/>
      <c r="AB278" s="570"/>
      <c r="AC278" s="338">
        <f t="shared" si="636"/>
        <v>0</v>
      </c>
      <c r="AD278" s="282"/>
      <c r="AE278" s="331"/>
      <c r="AF278" s="331"/>
      <c r="AG278" s="331"/>
      <c r="AH278" s="331"/>
      <c r="AI278" s="331"/>
      <c r="AJ278" s="551"/>
      <c r="AK278" s="554"/>
      <c r="AL278" s="302">
        <f t="shared" si="637"/>
        <v>0</v>
      </c>
      <c r="AM278" s="363">
        <f t="shared" si="628"/>
        <v>0</v>
      </c>
      <c r="AN278" s="363">
        <f t="shared" si="629"/>
        <v>0</v>
      </c>
      <c r="AO278" s="363">
        <f t="shared" si="630"/>
        <v>0</v>
      </c>
      <c r="AP278" s="363">
        <f t="shared" si="631"/>
        <v>0</v>
      </c>
      <c r="AQ278" s="363">
        <f t="shared" si="632"/>
        <v>0</v>
      </c>
      <c r="AR278" s="363">
        <f t="shared" si="633"/>
        <v>0</v>
      </c>
      <c r="AS278" s="551"/>
      <c r="AT278" s="556"/>
      <c r="AU278" s="302">
        <f t="shared" si="638"/>
        <v>3.2</v>
      </c>
      <c r="AV278" s="321">
        <v>3.2</v>
      </c>
      <c r="AW278" s="321">
        <f t="shared" si="617"/>
        <v>0</v>
      </c>
      <c r="AX278" s="321">
        <f t="shared" si="618"/>
        <v>0</v>
      </c>
      <c r="AY278" s="321">
        <f t="shared" si="619"/>
        <v>0</v>
      </c>
      <c r="AZ278" s="321">
        <f t="shared" si="620"/>
        <v>0</v>
      </c>
      <c r="BA278" s="321">
        <f t="shared" si="621"/>
        <v>0</v>
      </c>
      <c r="BB278" s="551"/>
      <c r="BC278" s="558"/>
      <c r="BD278" s="302">
        <f t="shared" si="639"/>
        <v>3.2</v>
      </c>
      <c r="BE278" s="353">
        <f t="shared" si="622"/>
        <v>3.2</v>
      </c>
      <c r="BF278" s="353">
        <f t="shared" si="623"/>
        <v>0</v>
      </c>
      <c r="BG278" s="353">
        <f t="shared" si="624"/>
        <v>0</v>
      </c>
      <c r="BH278" s="353">
        <f t="shared" si="625"/>
        <v>0</v>
      </c>
      <c r="BI278" s="353">
        <f t="shared" si="626"/>
        <v>0</v>
      </c>
      <c r="BJ278" s="353">
        <f t="shared" si="627"/>
        <v>0</v>
      </c>
      <c r="BK278" s="574"/>
      <c r="BL278" s="547"/>
      <c r="BM278" s="547"/>
      <c r="BN278" s="547"/>
      <c r="BO278" s="547"/>
      <c r="BP278" s="547"/>
      <c r="BQ278" s="547"/>
      <c r="BR278" s="547"/>
      <c r="BS278" s="548"/>
    </row>
    <row r="279" spans="1:71" s="158" customFormat="1" ht="78" customHeight="1" thickTop="1" x14ac:dyDescent="0.3">
      <c r="A279" s="152"/>
      <c r="B279" s="514"/>
      <c r="C279" s="510"/>
      <c r="D279" s="516">
        <v>246</v>
      </c>
      <c r="E279" s="519" t="str">
        <f>+Metas!K277</f>
        <v>Talleres de producción musical, marketin digital y plataformas musicales, destinado a músicos del departamento participantes del Proyecto LASO (2 por año)</v>
      </c>
      <c r="F279" s="522">
        <v>2</v>
      </c>
      <c r="G279" s="525">
        <f>SUM(H279:K279)</f>
        <v>2</v>
      </c>
      <c r="H279" s="528"/>
      <c r="I279" s="531"/>
      <c r="J279" s="559">
        <v>1</v>
      </c>
      <c r="K279" s="562">
        <v>1</v>
      </c>
      <c r="L279" s="409" t="s">
        <v>3468</v>
      </c>
      <c r="M279" s="409" t="s">
        <v>3840</v>
      </c>
      <c r="N279" s="272">
        <v>44378</v>
      </c>
      <c r="O279" s="272">
        <v>44560</v>
      </c>
      <c r="P279" s="272"/>
      <c r="Q279" s="272"/>
      <c r="R279" s="549">
        <f t="shared" si="551"/>
        <v>246</v>
      </c>
      <c r="S279" s="565">
        <f t="shared" ref="S279" si="641">+F279</f>
        <v>2</v>
      </c>
      <c r="T279" s="276">
        <f t="shared" si="546"/>
        <v>8.5399999999999991</v>
      </c>
      <c r="U279" s="276">
        <f t="shared" si="546"/>
        <v>8.5399999999999991</v>
      </c>
      <c r="V279" s="276">
        <f t="shared" si="546"/>
        <v>0</v>
      </c>
      <c r="W279" s="276">
        <f t="shared" si="542"/>
        <v>0</v>
      </c>
      <c r="X279" s="276">
        <f t="shared" si="542"/>
        <v>0</v>
      </c>
      <c r="Y279" s="276">
        <f t="shared" si="542"/>
        <v>0</v>
      </c>
      <c r="Z279" s="276">
        <f t="shared" ref="Z279:Z282" si="642">+AI279+AR279+BA279+BJ279</f>
        <v>0</v>
      </c>
      <c r="AA279" s="550">
        <f t="shared" si="553"/>
        <v>246</v>
      </c>
      <c r="AB279" s="569">
        <f>+H279</f>
        <v>0</v>
      </c>
      <c r="AC279" s="367">
        <f t="shared" si="636"/>
        <v>0</v>
      </c>
      <c r="AD279" s="368"/>
      <c r="AE279" s="345"/>
      <c r="AF279" s="345"/>
      <c r="AG279" s="345"/>
      <c r="AH279" s="345"/>
      <c r="AI279" s="345"/>
      <c r="AJ279" s="550">
        <f t="shared" si="554"/>
        <v>246</v>
      </c>
      <c r="AK279" s="553">
        <f>+I279</f>
        <v>0</v>
      </c>
      <c r="AL279" s="357">
        <f t="shared" si="637"/>
        <v>0</v>
      </c>
      <c r="AM279" s="364">
        <f t="shared" si="628"/>
        <v>0</v>
      </c>
      <c r="AN279" s="364">
        <f t="shared" si="629"/>
        <v>0</v>
      </c>
      <c r="AO279" s="364">
        <f t="shared" si="630"/>
        <v>0</v>
      </c>
      <c r="AP279" s="364">
        <f t="shared" si="631"/>
        <v>0</v>
      </c>
      <c r="AQ279" s="364">
        <f t="shared" si="632"/>
        <v>0</v>
      </c>
      <c r="AR279" s="364">
        <f t="shared" si="633"/>
        <v>0</v>
      </c>
      <c r="AS279" s="550">
        <f t="shared" si="555"/>
        <v>246</v>
      </c>
      <c r="AT279" s="555">
        <f>+J279</f>
        <v>1</v>
      </c>
      <c r="AU279" s="357">
        <f t="shared" si="638"/>
        <v>4.2699999999999996</v>
      </c>
      <c r="AV279" s="353">
        <v>4.2699999999999996</v>
      </c>
      <c r="AW279" s="353">
        <f t="shared" si="617"/>
        <v>0</v>
      </c>
      <c r="AX279" s="353">
        <f t="shared" si="618"/>
        <v>0</v>
      </c>
      <c r="AY279" s="353">
        <f t="shared" si="619"/>
        <v>0</v>
      </c>
      <c r="AZ279" s="353">
        <f t="shared" si="620"/>
        <v>0</v>
      </c>
      <c r="BA279" s="353">
        <f t="shared" si="621"/>
        <v>0</v>
      </c>
      <c r="BB279" s="550">
        <f t="shared" si="560"/>
        <v>246</v>
      </c>
      <c r="BC279" s="557">
        <f>+K279</f>
        <v>1</v>
      </c>
      <c r="BD279" s="300">
        <f t="shared" si="639"/>
        <v>4.2699999999999996</v>
      </c>
      <c r="BE279" s="352">
        <f t="shared" si="622"/>
        <v>4.2699999999999996</v>
      </c>
      <c r="BF279" s="352">
        <f t="shared" si="623"/>
        <v>0</v>
      </c>
      <c r="BG279" s="352">
        <f t="shared" si="624"/>
        <v>0</v>
      </c>
      <c r="BH279" s="352">
        <f t="shared" si="625"/>
        <v>0</v>
      </c>
      <c r="BI279" s="352">
        <f t="shared" si="626"/>
        <v>0</v>
      </c>
      <c r="BJ279" s="352">
        <f t="shared" si="627"/>
        <v>0</v>
      </c>
      <c r="BK279" s="571"/>
      <c r="BL279" s="572"/>
      <c r="BM279" s="572"/>
      <c r="BN279" s="572"/>
      <c r="BO279" s="572"/>
      <c r="BP279" s="572"/>
      <c r="BQ279" s="572"/>
      <c r="BR279" s="572"/>
      <c r="BS279" s="573"/>
    </row>
    <row r="280" spans="1:71" s="158" customFormat="1" ht="72.75" customHeight="1" x14ac:dyDescent="0.3">
      <c r="A280" s="152"/>
      <c r="B280" s="514"/>
      <c r="C280" s="511"/>
      <c r="D280" s="517"/>
      <c r="E280" s="520"/>
      <c r="F280" s="523"/>
      <c r="G280" s="526"/>
      <c r="H280" s="529"/>
      <c r="I280" s="532"/>
      <c r="J280" s="560"/>
      <c r="K280" s="563"/>
      <c r="L280" s="410" t="s">
        <v>3469</v>
      </c>
      <c r="M280" s="410" t="s">
        <v>3841</v>
      </c>
      <c r="N280" s="150">
        <v>44378</v>
      </c>
      <c r="O280" s="150">
        <v>44560</v>
      </c>
      <c r="P280" s="150"/>
      <c r="Q280" s="150"/>
      <c r="R280" s="550"/>
      <c r="S280" s="566"/>
      <c r="T280" s="156">
        <f t="shared" si="546"/>
        <v>8.5399999999999991</v>
      </c>
      <c r="U280" s="156">
        <f t="shared" si="546"/>
        <v>8.5399999999999991</v>
      </c>
      <c r="V280" s="156">
        <f t="shared" si="546"/>
        <v>0</v>
      </c>
      <c r="W280" s="156">
        <f t="shared" si="546"/>
        <v>0</v>
      </c>
      <c r="X280" s="156">
        <f t="shared" si="546"/>
        <v>0</v>
      </c>
      <c r="Y280" s="156">
        <f t="shared" si="546"/>
        <v>0</v>
      </c>
      <c r="Z280" s="156">
        <f t="shared" si="642"/>
        <v>0</v>
      </c>
      <c r="AA280" s="550"/>
      <c r="AB280" s="569"/>
      <c r="AC280" s="337">
        <f t="shared" si="636"/>
        <v>0</v>
      </c>
      <c r="AD280" s="281"/>
      <c r="AE280" s="330"/>
      <c r="AF280" s="330"/>
      <c r="AG280" s="330"/>
      <c r="AH280" s="330"/>
      <c r="AI280" s="330"/>
      <c r="AJ280" s="550"/>
      <c r="AK280" s="553"/>
      <c r="AL280" s="301">
        <f t="shared" si="637"/>
        <v>0</v>
      </c>
      <c r="AM280" s="305">
        <f t="shared" si="628"/>
        <v>0</v>
      </c>
      <c r="AN280" s="305">
        <f t="shared" si="629"/>
        <v>0</v>
      </c>
      <c r="AO280" s="305">
        <f t="shared" si="630"/>
        <v>0</v>
      </c>
      <c r="AP280" s="305">
        <f t="shared" si="631"/>
        <v>0</v>
      </c>
      <c r="AQ280" s="305">
        <f t="shared" si="632"/>
        <v>0</v>
      </c>
      <c r="AR280" s="305">
        <f t="shared" si="633"/>
        <v>0</v>
      </c>
      <c r="AS280" s="550"/>
      <c r="AT280" s="555"/>
      <c r="AU280" s="313">
        <f t="shared" si="638"/>
        <v>4.2699999999999996</v>
      </c>
      <c r="AV280" s="314">
        <v>4.2699999999999996</v>
      </c>
      <c r="AW280" s="314">
        <f t="shared" si="617"/>
        <v>0</v>
      </c>
      <c r="AX280" s="314">
        <f t="shared" si="618"/>
        <v>0</v>
      </c>
      <c r="AY280" s="314">
        <f t="shared" si="619"/>
        <v>0</v>
      </c>
      <c r="AZ280" s="314">
        <f t="shared" si="620"/>
        <v>0</v>
      </c>
      <c r="BA280" s="314">
        <f t="shared" si="621"/>
        <v>0</v>
      </c>
      <c r="BB280" s="550"/>
      <c r="BC280" s="557"/>
      <c r="BD280" s="301">
        <f t="shared" si="639"/>
        <v>4.2699999999999996</v>
      </c>
      <c r="BE280" s="314">
        <f t="shared" si="622"/>
        <v>4.2699999999999996</v>
      </c>
      <c r="BF280" s="314">
        <f t="shared" si="623"/>
        <v>0</v>
      </c>
      <c r="BG280" s="314">
        <f t="shared" si="624"/>
        <v>0</v>
      </c>
      <c r="BH280" s="314">
        <f t="shared" si="625"/>
        <v>0</v>
      </c>
      <c r="BI280" s="314">
        <f t="shared" si="626"/>
        <v>0</v>
      </c>
      <c r="BJ280" s="314">
        <f t="shared" si="627"/>
        <v>0</v>
      </c>
      <c r="BK280" s="543"/>
      <c r="BL280" s="543"/>
      <c r="BM280" s="543"/>
      <c r="BN280" s="543"/>
      <c r="BO280" s="543"/>
      <c r="BP280" s="543"/>
      <c r="BQ280" s="543"/>
      <c r="BR280" s="543"/>
      <c r="BS280" s="544"/>
    </row>
    <row r="281" spans="1:71" s="158" customFormat="1" ht="65.25" customHeight="1" x14ac:dyDescent="0.3">
      <c r="A281" s="152"/>
      <c r="B281" s="514"/>
      <c r="C281" s="511"/>
      <c r="D281" s="517"/>
      <c r="E281" s="520"/>
      <c r="F281" s="523"/>
      <c r="G281" s="526"/>
      <c r="H281" s="529"/>
      <c r="I281" s="532"/>
      <c r="J281" s="560"/>
      <c r="K281" s="563"/>
      <c r="L281" s="410" t="s">
        <v>3470</v>
      </c>
      <c r="M281" s="410" t="s">
        <v>3842</v>
      </c>
      <c r="N281" s="150">
        <v>44378</v>
      </c>
      <c r="O281" s="150">
        <v>44560</v>
      </c>
      <c r="P281" s="150"/>
      <c r="Q281" s="150"/>
      <c r="R281" s="550"/>
      <c r="S281" s="566"/>
      <c r="T281" s="156">
        <f t="shared" ref="T281:Y288" si="643">+AC281+AL281+AU281+BD281</f>
        <v>8.5399999999999991</v>
      </c>
      <c r="U281" s="156">
        <f t="shared" si="643"/>
        <v>8.5399999999999991</v>
      </c>
      <c r="V281" s="156">
        <f t="shared" si="643"/>
        <v>0</v>
      </c>
      <c r="W281" s="156">
        <f t="shared" si="643"/>
        <v>0</v>
      </c>
      <c r="X281" s="156">
        <f t="shared" si="643"/>
        <v>0</v>
      </c>
      <c r="Y281" s="156">
        <f t="shared" si="643"/>
        <v>0</v>
      </c>
      <c r="Z281" s="156">
        <f t="shared" si="642"/>
        <v>0</v>
      </c>
      <c r="AA281" s="550"/>
      <c r="AB281" s="569"/>
      <c r="AC281" s="337">
        <f t="shared" si="636"/>
        <v>0</v>
      </c>
      <c r="AD281" s="281"/>
      <c r="AE281" s="330"/>
      <c r="AF281" s="330"/>
      <c r="AG281" s="330"/>
      <c r="AH281" s="330"/>
      <c r="AI281" s="330"/>
      <c r="AJ281" s="550"/>
      <c r="AK281" s="553"/>
      <c r="AL281" s="301">
        <f t="shared" si="637"/>
        <v>0</v>
      </c>
      <c r="AM281" s="305">
        <f t="shared" si="628"/>
        <v>0</v>
      </c>
      <c r="AN281" s="305">
        <f t="shared" si="629"/>
        <v>0</v>
      </c>
      <c r="AO281" s="305">
        <f t="shared" si="630"/>
        <v>0</v>
      </c>
      <c r="AP281" s="305">
        <f t="shared" si="631"/>
        <v>0</v>
      </c>
      <c r="AQ281" s="305">
        <f t="shared" si="632"/>
        <v>0</v>
      </c>
      <c r="AR281" s="305">
        <f t="shared" si="633"/>
        <v>0</v>
      </c>
      <c r="AS281" s="550"/>
      <c r="AT281" s="555"/>
      <c r="AU281" s="313">
        <f t="shared" si="638"/>
        <v>4.2699999999999996</v>
      </c>
      <c r="AV281" s="314">
        <v>4.2699999999999996</v>
      </c>
      <c r="AW281" s="314">
        <f t="shared" si="617"/>
        <v>0</v>
      </c>
      <c r="AX281" s="314">
        <f t="shared" si="618"/>
        <v>0</v>
      </c>
      <c r="AY281" s="314">
        <f t="shared" si="619"/>
        <v>0</v>
      </c>
      <c r="AZ281" s="314">
        <f t="shared" si="620"/>
        <v>0</v>
      </c>
      <c r="BA281" s="314">
        <f t="shared" si="621"/>
        <v>0</v>
      </c>
      <c r="BB281" s="550"/>
      <c r="BC281" s="557"/>
      <c r="BD281" s="301">
        <f t="shared" si="639"/>
        <v>4.2699999999999996</v>
      </c>
      <c r="BE281" s="314">
        <f t="shared" si="622"/>
        <v>4.2699999999999996</v>
      </c>
      <c r="BF281" s="314">
        <f t="shared" si="623"/>
        <v>0</v>
      </c>
      <c r="BG281" s="314">
        <f t="shared" si="624"/>
        <v>0</v>
      </c>
      <c r="BH281" s="314">
        <f t="shared" si="625"/>
        <v>0</v>
      </c>
      <c r="BI281" s="314">
        <f t="shared" si="626"/>
        <v>0</v>
      </c>
      <c r="BJ281" s="314">
        <f t="shared" si="627"/>
        <v>0</v>
      </c>
      <c r="BK281" s="543"/>
      <c r="BL281" s="543"/>
      <c r="BM281" s="543"/>
      <c r="BN281" s="543"/>
      <c r="BO281" s="543"/>
      <c r="BP281" s="543"/>
      <c r="BQ281" s="543"/>
      <c r="BR281" s="543"/>
      <c r="BS281" s="544"/>
    </row>
    <row r="282" spans="1:71" s="158" customFormat="1" ht="69" customHeight="1" thickBot="1" x14ac:dyDescent="0.35">
      <c r="A282" s="152"/>
      <c r="B282" s="514"/>
      <c r="C282" s="511"/>
      <c r="D282" s="518"/>
      <c r="E282" s="521"/>
      <c r="F282" s="524"/>
      <c r="G282" s="527"/>
      <c r="H282" s="530"/>
      <c r="I282" s="533"/>
      <c r="J282" s="561"/>
      <c r="K282" s="564"/>
      <c r="L282" s="411" t="s">
        <v>3471</v>
      </c>
      <c r="M282" s="411" t="s">
        <v>3843</v>
      </c>
      <c r="N282" s="273">
        <v>44378</v>
      </c>
      <c r="O282" s="273">
        <v>44560</v>
      </c>
      <c r="P282" s="273"/>
      <c r="Q282" s="273"/>
      <c r="R282" s="551"/>
      <c r="S282" s="567"/>
      <c r="T282" s="156">
        <f t="shared" si="643"/>
        <v>8.5399999999999991</v>
      </c>
      <c r="U282" s="156">
        <f t="shared" si="643"/>
        <v>8.5399999999999991</v>
      </c>
      <c r="V282" s="156">
        <f t="shared" si="643"/>
        <v>0</v>
      </c>
      <c r="W282" s="156">
        <f t="shared" si="643"/>
        <v>0</v>
      </c>
      <c r="X282" s="156">
        <f t="shared" si="643"/>
        <v>0</v>
      </c>
      <c r="Y282" s="156">
        <f t="shared" si="643"/>
        <v>0</v>
      </c>
      <c r="Z282" s="156">
        <f t="shared" si="642"/>
        <v>0</v>
      </c>
      <c r="AA282" s="551"/>
      <c r="AB282" s="570"/>
      <c r="AC282" s="338">
        <f t="shared" si="636"/>
        <v>0</v>
      </c>
      <c r="AD282" s="282"/>
      <c r="AE282" s="331"/>
      <c r="AF282" s="331"/>
      <c r="AG282" s="331"/>
      <c r="AH282" s="331"/>
      <c r="AI282" s="331"/>
      <c r="AJ282" s="551"/>
      <c r="AK282" s="554"/>
      <c r="AL282" s="302">
        <f t="shared" si="637"/>
        <v>0</v>
      </c>
      <c r="AM282" s="366">
        <f t="shared" si="628"/>
        <v>0</v>
      </c>
      <c r="AN282" s="366">
        <f t="shared" si="629"/>
        <v>0</v>
      </c>
      <c r="AO282" s="366">
        <f t="shared" si="630"/>
        <v>0</v>
      </c>
      <c r="AP282" s="366">
        <f t="shared" si="631"/>
        <v>0</v>
      </c>
      <c r="AQ282" s="366">
        <f t="shared" si="632"/>
        <v>0</v>
      </c>
      <c r="AR282" s="366">
        <f t="shared" si="633"/>
        <v>0</v>
      </c>
      <c r="AS282" s="551"/>
      <c r="AT282" s="555"/>
      <c r="AU282" s="303">
        <f t="shared" si="638"/>
        <v>4.2699999999999996</v>
      </c>
      <c r="AV282" s="354">
        <v>4.2699999999999996</v>
      </c>
      <c r="AW282" s="354">
        <f t="shared" si="617"/>
        <v>0</v>
      </c>
      <c r="AX282" s="354">
        <f t="shared" si="618"/>
        <v>0</v>
      </c>
      <c r="AY282" s="354">
        <f t="shared" si="619"/>
        <v>0</v>
      </c>
      <c r="AZ282" s="354">
        <f t="shared" si="620"/>
        <v>0</v>
      </c>
      <c r="BA282" s="354">
        <f t="shared" si="621"/>
        <v>0</v>
      </c>
      <c r="BB282" s="551"/>
      <c r="BC282" s="558"/>
      <c r="BD282" s="302">
        <f t="shared" si="639"/>
        <v>4.2699999999999996</v>
      </c>
      <c r="BE282" s="353">
        <f t="shared" si="622"/>
        <v>4.2699999999999996</v>
      </c>
      <c r="BF282" s="353">
        <f t="shared" si="623"/>
        <v>0</v>
      </c>
      <c r="BG282" s="353">
        <f t="shared" si="624"/>
        <v>0</v>
      </c>
      <c r="BH282" s="353">
        <f t="shared" si="625"/>
        <v>0</v>
      </c>
      <c r="BI282" s="353">
        <f t="shared" si="626"/>
        <v>0</v>
      </c>
      <c r="BJ282" s="353">
        <f t="shared" si="627"/>
        <v>0</v>
      </c>
      <c r="BK282" s="574"/>
      <c r="BL282" s="547"/>
      <c r="BM282" s="547"/>
      <c r="BN282" s="547"/>
      <c r="BO282" s="547"/>
      <c r="BP282" s="547"/>
      <c r="BQ282" s="547"/>
      <c r="BR282" s="547"/>
      <c r="BS282" s="548"/>
    </row>
    <row r="283" spans="1:71" s="158" customFormat="1" ht="39.75" customHeight="1" thickTop="1" x14ac:dyDescent="0.3">
      <c r="A283" s="152"/>
      <c r="B283" s="514"/>
      <c r="C283" s="511"/>
      <c r="D283" s="516">
        <v>247</v>
      </c>
      <c r="E283" s="519" t="str">
        <f>+Metas!K278</f>
        <v>Producciones musicales por año, con reproducción de 3000 copias (1 por año)</v>
      </c>
      <c r="F283" s="522">
        <v>1</v>
      </c>
      <c r="G283" s="525">
        <f t="shared" ref="G283" si="644">SUM(H283:K283)</f>
        <v>1</v>
      </c>
      <c r="H283" s="528">
        <v>0.25</v>
      </c>
      <c r="I283" s="531">
        <v>0.25</v>
      </c>
      <c r="J283" s="559">
        <v>0.25</v>
      </c>
      <c r="K283" s="562">
        <v>0.25</v>
      </c>
      <c r="L283" s="409" t="s">
        <v>3854</v>
      </c>
      <c r="M283" s="409" t="s">
        <v>3855</v>
      </c>
      <c r="N283" s="272">
        <v>44378</v>
      </c>
      <c r="O283" s="272">
        <v>44560</v>
      </c>
      <c r="P283" s="272"/>
      <c r="Q283" s="272"/>
      <c r="R283" s="549">
        <f t="shared" ref="R283:R287" si="645">+$D283</f>
        <v>247</v>
      </c>
      <c r="S283" s="565">
        <f t="shared" ref="S283" si="646">+F283</f>
        <v>1</v>
      </c>
      <c r="T283" s="156">
        <f t="shared" si="643"/>
        <v>0</v>
      </c>
      <c r="U283" s="156">
        <f t="shared" si="643"/>
        <v>0</v>
      </c>
      <c r="V283" s="156">
        <f t="shared" si="643"/>
        <v>0</v>
      </c>
      <c r="W283" s="156">
        <f t="shared" si="643"/>
        <v>0</v>
      </c>
      <c r="X283" s="156">
        <f t="shared" si="643"/>
        <v>0</v>
      </c>
      <c r="Y283" s="156">
        <f t="shared" si="643"/>
        <v>0</v>
      </c>
      <c r="Z283" s="156">
        <f t="shared" ref="Z283:Z290" si="647">+AI283+AR283+BA283+BJ283</f>
        <v>0</v>
      </c>
      <c r="AA283" s="549">
        <f t="shared" ref="AA283:AA287" si="648">+$D283</f>
        <v>247</v>
      </c>
      <c r="AB283" s="568">
        <f t="shared" ref="AB283" si="649">+H283</f>
        <v>0.25</v>
      </c>
      <c r="AC283" s="336">
        <f t="shared" ref="AC283:AC290" si="650">SUM(AD283:AI283)</f>
        <v>0</v>
      </c>
      <c r="AD283" s="280"/>
      <c r="AE283" s="329"/>
      <c r="AF283" s="329"/>
      <c r="AG283" s="329"/>
      <c r="AH283" s="329"/>
      <c r="AI283" s="329"/>
      <c r="AJ283" s="549">
        <f t="shared" ref="AJ283:AJ287" si="651">+$D283</f>
        <v>247</v>
      </c>
      <c r="AK283" s="552">
        <f t="shared" ref="AK283" si="652">+I283</f>
        <v>0.25</v>
      </c>
      <c r="AL283" s="300">
        <f t="shared" ref="AL283:AL290" si="653">SUM(AM283:AR283)</f>
        <v>0</v>
      </c>
      <c r="AM283" s="369">
        <f t="shared" si="628"/>
        <v>0</v>
      </c>
      <c r="AN283" s="369">
        <f t="shared" si="629"/>
        <v>0</v>
      </c>
      <c r="AO283" s="369">
        <f t="shared" si="630"/>
        <v>0</v>
      </c>
      <c r="AP283" s="369">
        <f t="shared" si="631"/>
        <v>0</v>
      </c>
      <c r="AQ283" s="369">
        <f t="shared" si="632"/>
        <v>0</v>
      </c>
      <c r="AR283" s="369">
        <f t="shared" si="633"/>
        <v>0</v>
      </c>
      <c r="AS283" s="575">
        <f t="shared" ref="AS283:AS287" si="654">+$D283</f>
        <v>247</v>
      </c>
      <c r="AT283" s="578">
        <f t="shared" ref="AT283" si="655">+J283</f>
        <v>0.25</v>
      </c>
      <c r="AU283" s="300">
        <f t="shared" ref="AU283:AU290" si="656">SUM(AV283:BA283)</f>
        <v>0</v>
      </c>
      <c r="AV283" s="312">
        <f t="shared" si="635"/>
        <v>0</v>
      </c>
      <c r="AW283" s="312">
        <f t="shared" si="617"/>
        <v>0</v>
      </c>
      <c r="AX283" s="312">
        <f t="shared" si="618"/>
        <v>0</v>
      </c>
      <c r="AY283" s="312">
        <f t="shared" si="619"/>
        <v>0</v>
      </c>
      <c r="AZ283" s="312">
        <f t="shared" si="620"/>
        <v>0</v>
      </c>
      <c r="BA283" s="373">
        <f t="shared" si="621"/>
        <v>0</v>
      </c>
      <c r="BB283" s="581">
        <f t="shared" ref="BB283:BB287" si="657">+$D283</f>
        <v>247</v>
      </c>
      <c r="BC283" s="584">
        <f t="shared" ref="BC283" si="658">+K283</f>
        <v>0.25</v>
      </c>
      <c r="BD283" s="300">
        <f t="shared" ref="BD283:BD290" si="659">SUM(BE283:BJ283)</f>
        <v>0</v>
      </c>
      <c r="BE283" s="352">
        <f t="shared" si="622"/>
        <v>0</v>
      </c>
      <c r="BF283" s="352">
        <f t="shared" si="623"/>
        <v>0</v>
      </c>
      <c r="BG283" s="352">
        <f t="shared" si="624"/>
        <v>0</v>
      </c>
      <c r="BH283" s="352">
        <f t="shared" si="625"/>
        <v>0</v>
      </c>
      <c r="BI283" s="352">
        <f t="shared" si="626"/>
        <v>0</v>
      </c>
      <c r="BJ283" s="352">
        <f t="shared" si="627"/>
        <v>0</v>
      </c>
      <c r="BK283" s="571"/>
      <c r="BL283" s="572"/>
      <c r="BM283" s="572"/>
      <c r="BN283" s="572"/>
      <c r="BO283" s="572"/>
      <c r="BP283" s="572"/>
      <c r="BQ283" s="572"/>
      <c r="BR283" s="572"/>
      <c r="BS283" s="573"/>
    </row>
    <row r="284" spans="1:71" s="158" customFormat="1" ht="39.75" customHeight="1" x14ac:dyDescent="0.3">
      <c r="A284" s="152"/>
      <c r="B284" s="514"/>
      <c r="C284" s="511"/>
      <c r="D284" s="517"/>
      <c r="E284" s="520"/>
      <c r="F284" s="523"/>
      <c r="G284" s="526"/>
      <c r="H284" s="529"/>
      <c r="I284" s="532"/>
      <c r="J284" s="560"/>
      <c r="K284" s="563"/>
      <c r="L284" s="410" t="s">
        <v>3856</v>
      </c>
      <c r="M284" s="410" t="s">
        <v>3857</v>
      </c>
      <c r="N284" s="150">
        <v>44378</v>
      </c>
      <c r="O284" s="150">
        <v>44560</v>
      </c>
      <c r="P284" s="150"/>
      <c r="Q284" s="150"/>
      <c r="R284" s="550"/>
      <c r="S284" s="566"/>
      <c r="T284" s="156">
        <f t="shared" si="643"/>
        <v>4.28</v>
      </c>
      <c r="U284" s="156">
        <f t="shared" si="643"/>
        <v>4.28</v>
      </c>
      <c r="V284" s="156">
        <f t="shared" si="643"/>
        <v>0</v>
      </c>
      <c r="W284" s="156">
        <f t="shared" si="643"/>
        <v>0</v>
      </c>
      <c r="X284" s="156">
        <f t="shared" si="643"/>
        <v>0</v>
      </c>
      <c r="Y284" s="156">
        <f t="shared" si="643"/>
        <v>0</v>
      </c>
      <c r="Z284" s="156">
        <f t="shared" si="647"/>
        <v>0</v>
      </c>
      <c r="AA284" s="550"/>
      <c r="AB284" s="569"/>
      <c r="AC284" s="337">
        <f t="shared" si="650"/>
        <v>0</v>
      </c>
      <c r="AD284" s="281"/>
      <c r="AE284" s="330"/>
      <c r="AF284" s="330"/>
      <c r="AG284" s="330"/>
      <c r="AH284" s="330"/>
      <c r="AI284" s="330"/>
      <c r="AJ284" s="550"/>
      <c r="AK284" s="553"/>
      <c r="AL284" s="301">
        <f t="shared" si="653"/>
        <v>0</v>
      </c>
      <c r="AM284" s="305">
        <f t="shared" si="628"/>
        <v>0</v>
      </c>
      <c r="AN284" s="305">
        <f t="shared" si="629"/>
        <v>0</v>
      </c>
      <c r="AO284" s="305">
        <f t="shared" si="630"/>
        <v>0</v>
      </c>
      <c r="AP284" s="305">
        <f t="shared" si="631"/>
        <v>0</v>
      </c>
      <c r="AQ284" s="305">
        <f t="shared" si="632"/>
        <v>0</v>
      </c>
      <c r="AR284" s="305">
        <f t="shared" si="633"/>
        <v>0</v>
      </c>
      <c r="AS284" s="576"/>
      <c r="AT284" s="579"/>
      <c r="AU284" s="313">
        <f t="shared" si="656"/>
        <v>2.14</v>
      </c>
      <c r="AV284" s="314">
        <v>2.14</v>
      </c>
      <c r="AW284" s="314">
        <f t="shared" si="617"/>
        <v>0</v>
      </c>
      <c r="AX284" s="314">
        <f t="shared" si="618"/>
        <v>0</v>
      </c>
      <c r="AY284" s="314">
        <f t="shared" si="619"/>
        <v>0</v>
      </c>
      <c r="AZ284" s="314">
        <f t="shared" si="620"/>
        <v>0</v>
      </c>
      <c r="BA284" s="374">
        <f t="shared" si="621"/>
        <v>0</v>
      </c>
      <c r="BB284" s="582"/>
      <c r="BC284" s="585"/>
      <c r="BD284" s="301">
        <f t="shared" si="659"/>
        <v>2.14</v>
      </c>
      <c r="BE284" s="314">
        <f t="shared" si="622"/>
        <v>2.14</v>
      </c>
      <c r="BF284" s="314">
        <f t="shared" si="623"/>
        <v>0</v>
      </c>
      <c r="BG284" s="314">
        <f t="shared" si="624"/>
        <v>0</v>
      </c>
      <c r="BH284" s="314">
        <f t="shared" si="625"/>
        <v>0</v>
      </c>
      <c r="BI284" s="314">
        <f t="shared" si="626"/>
        <v>0</v>
      </c>
      <c r="BJ284" s="314">
        <f t="shared" si="627"/>
        <v>0</v>
      </c>
      <c r="BK284" s="543"/>
      <c r="BL284" s="543"/>
      <c r="BM284" s="543"/>
      <c r="BN284" s="543"/>
      <c r="BO284" s="543"/>
      <c r="BP284" s="543"/>
      <c r="BQ284" s="543"/>
      <c r="BR284" s="543"/>
      <c r="BS284" s="544"/>
    </row>
    <row r="285" spans="1:71" s="158" customFormat="1" ht="51" customHeight="1" x14ac:dyDescent="0.3">
      <c r="A285" s="152"/>
      <c r="B285" s="514"/>
      <c r="C285" s="511"/>
      <c r="D285" s="517"/>
      <c r="E285" s="520"/>
      <c r="F285" s="523"/>
      <c r="G285" s="526"/>
      <c r="H285" s="529"/>
      <c r="I285" s="532"/>
      <c r="J285" s="560"/>
      <c r="K285" s="563"/>
      <c r="L285" s="410" t="s">
        <v>3844</v>
      </c>
      <c r="M285" s="410" t="s">
        <v>3845</v>
      </c>
      <c r="N285" s="150">
        <v>44378</v>
      </c>
      <c r="O285" s="150">
        <v>44560</v>
      </c>
      <c r="P285" s="150"/>
      <c r="Q285" s="150"/>
      <c r="R285" s="550"/>
      <c r="S285" s="566"/>
      <c r="T285" s="156">
        <f t="shared" ref="T285:T290" si="660">+AC285+AL285+AU285+BD285</f>
        <v>4.28</v>
      </c>
      <c r="U285" s="156">
        <f t="shared" ref="U285:U290" si="661">+AD285+AM285+AV285+BE285</f>
        <v>4.28</v>
      </c>
      <c r="V285" s="156">
        <f t="shared" ref="V285:V290" si="662">+AE285+AN285+AW285+BF285</f>
        <v>0</v>
      </c>
      <c r="W285" s="156">
        <f t="shared" ref="W285:W286" si="663">+AF285+AO285+AX285+BG285</f>
        <v>0</v>
      </c>
      <c r="X285" s="156">
        <f t="shared" ref="X285:X286" si="664">+AG285+AP285+AY285+BH285</f>
        <v>0</v>
      </c>
      <c r="Y285" s="156">
        <f t="shared" ref="Y285:Y286" si="665">+AH285+AQ285+AZ285+BI285</f>
        <v>0</v>
      </c>
      <c r="Z285" s="156">
        <f t="shared" si="647"/>
        <v>0</v>
      </c>
      <c r="AA285" s="550"/>
      <c r="AB285" s="569"/>
      <c r="AC285" s="337">
        <f t="shared" si="650"/>
        <v>0</v>
      </c>
      <c r="AD285" s="281"/>
      <c r="AE285" s="330"/>
      <c r="AF285" s="330"/>
      <c r="AG285" s="330"/>
      <c r="AH285" s="330"/>
      <c r="AI285" s="330"/>
      <c r="AJ285" s="550"/>
      <c r="AK285" s="553"/>
      <c r="AL285" s="301">
        <f t="shared" si="653"/>
        <v>0</v>
      </c>
      <c r="AM285" s="305">
        <f t="shared" si="628"/>
        <v>0</v>
      </c>
      <c r="AN285" s="305">
        <f t="shared" si="629"/>
        <v>0</v>
      </c>
      <c r="AO285" s="305">
        <f t="shared" si="630"/>
        <v>0</v>
      </c>
      <c r="AP285" s="305">
        <f t="shared" si="631"/>
        <v>0</v>
      </c>
      <c r="AQ285" s="305">
        <f t="shared" si="632"/>
        <v>0</v>
      </c>
      <c r="AR285" s="305">
        <f t="shared" si="633"/>
        <v>0</v>
      </c>
      <c r="AS285" s="576"/>
      <c r="AT285" s="579"/>
      <c r="AU285" s="313">
        <f t="shared" si="656"/>
        <v>2.14</v>
      </c>
      <c r="AV285" s="314">
        <v>2.14</v>
      </c>
      <c r="AW285" s="314">
        <f t="shared" si="617"/>
        <v>0</v>
      </c>
      <c r="AX285" s="314">
        <f t="shared" si="618"/>
        <v>0</v>
      </c>
      <c r="AY285" s="314">
        <f t="shared" si="619"/>
        <v>0</v>
      </c>
      <c r="AZ285" s="314">
        <f t="shared" si="620"/>
        <v>0</v>
      </c>
      <c r="BA285" s="374">
        <f t="shared" si="621"/>
        <v>0</v>
      </c>
      <c r="BB285" s="582"/>
      <c r="BC285" s="585"/>
      <c r="BD285" s="301">
        <f t="shared" si="659"/>
        <v>2.14</v>
      </c>
      <c r="BE285" s="314">
        <f t="shared" si="622"/>
        <v>2.14</v>
      </c>
      <c r="BF285" s="314">
        <f t="shared" si="623"/>
        <v>0</v>
      </c>
      <c r="BG285" s="314">
        <f t="shared" si="624"/>
        <v>0</v>
      </c>
      <c r="BH285" s="314">
        <f t="shared" si="625"/>
        <v>0</v>
      </c>
      <c r="BI285" s="314">
        <f t="shared" si="626"/>
        <v>0</v>
      </c>
      <c r="BJ285" s="314">
        <f t="shared" si="627"/>
        <v>0</v>
      </c>
      <c r="BK285" s="543"/>
      <c r="BL285" s="543"/>
      <c r="BM285" s="543"/>
      <c r="BN285" s="543"/>
      <c r="BO285" s="543"/>
      <c r="BP285" s="543"/>
      <c r="BQ285" s="543"/>
      <c r="BR285" s="543"/>
      <c r="BS285" s="544"/>
    </row>
    <row r="286" spans="1:71" s="158" customFormat="1" ht="44.25" customHeight="1" thickBot="1" x14ac:dyDescent="0.35">
      <c r="A286" s="152"/>
      <c r="B286" s="514"/>
      <c r="C286" s="511"/>
      <c r="D286" s="518"/>
      <c r="E286" s="521"/>
      <c r="F286" s="524"/>
      <c r="G286" s="527"/>
      <c r="H286" s="530"/>
      <c r="I286" s="533"/>
      <c r="J286" s="561"/>
      <c r="K286" s="564"/>
      <c r="L286" s="411" t="s">
        <v>3858</v>
      </c>
      <c r="M286" s="411" t="s">
        <v>3859</v>
      </c>
      <c r="N286" s="273">
        <v>44378</v>
      </c>
      <c r="O286" s="273">
        <v>44560</v>
      </c>
      <c r="P286" s="273"/>
      <c r="Q286" s="273"/>
      <c r="R286" s="551"/>
      <c r="S286" s="567"/>
      <c r="T286" s="156">
        <f t="shared" si="660"/>
        <v>4.28</v>
      </c>
      <c r="U286" s="156">
        <f t="shared" si="661"/>
        <v>4.28</v>
      </c>
      <c r="V286" s="156">
        <f t="shared" si="662"/>
        <v>0</v>
      </c>
      <c r="W286" s="156">
        <f t="shared" si="663"/>
        <v>0</v>
      </c>
      <c r="X286" s="156">
        <f t="shared" si="664"/>
        <v>0</v>
      </c>
      <c r="Y286" s="156">
        <f t="shared" si="665"/>
        <v>0</v>
      </c>
      <c r="Z286" s="156">
        <f t="shared" si="647"/>
        <v>0</v>
      </c>
      <c r="AA286" s="551"/>
      <c r="AB286" s="570"/>
      <c r="AC286" s="338">
        <f t="shared" si="650"/>
        <v>0</v>
      </c>
      <c r="AD286" s="282"/>
      <c r="AE286" s="331"/>
      <c r="AF286" s="331"/>
      <c r="AG286" s="331"/>
      <c r="AH286" s="331"/>
      <c r="AI286" s="331"/>
      <c r="AJ286" s="551"/>
      <c r="AK286" s="554"/>
      <c r="AL286" s="302">
        <f t="shared" si="653"/>
        <v>0</v>
      </c>
      <c r="AM286" s="363">
        <f t="shared" si="628"/>
        <v>0</v>
      </c>
      <c r="AN286" s="363">
        <f t="shared" si="629"/>
        <v>0</v>
      </c>
      <c r="AO286" s="363">
        <f t="shared" si="630"/>
        <v>0</v>
      </c>
      <c r="AP286" s="363">
        <f t="shared" si="631"/>
        <v>0</v>
      </c>
      <c r="AQ286" s="363">
        <f t="shared" si="632"/>
        <v>0</v>
      </c>
      <c r="AR286" s="363">
        <f t="shared" si="633"/>
        <v>0</v>
      </c>
      <c r="AS286" s="577"/>
      <c r="AT286" s="580"/>
      <c r="AU286" s="302">
        <f t="shared" si="656"/>
        <v>2.14</v>
      </c>
      <c r="AV286" s="321">
        <v>2.14</v>
      </c>
      <c r="AW286" s="321">
        <f t="shared" si="617"/>
        <v>0</v>
      </c>
      <c r="AX286" s="321">
        <f t="shared" si="618"/>
        <v>0</v>
      </c>
      <c r="AY286" s="321">
        <f t="shared" si="619"/>
        <v>0</v>
      </c>
      <c r="AZ286" s="321">
        <f t="shared" si="620"/>
        <v>0</v>
      </c>
      <c r="BA286" s="375">
        <f t="shared" si="621"/>
        <v>0</v>
      </c>
      <c r="BB286" s="583"/>
      <c r="BC286" s="586"/>
      <c r="BD286" s="302">
        <f t="shared" si="659"/>
        <v>2.14</v>
      </c>
      <c r="BE286" s="365">
        <f t="shared" si="622"/>
        <v>2.14</v>
      </c>
      <c r="BF286" s="365">
        <f t="shared" si="623"/>
        <v>0</v>
      </c>
      <c r="BG286" s="365">
        <f t="shared" si="624"/>
        <v>0</v>
      </c>
      <c r="BH286" s="365">
        <f t="shared" si="625"/>
        <v>0</v>
      </c>
      <c r="BI286" s="365">
        <f t="shared" si="626"/>
        <v>0</v>
      </c>
      <c r="BJ286" s="365">
        <f t="shared" si="627"/>
        <v>0</v>
      </c>
      <c r="BK286" s="574"/>
      <c r="BL286" s="547"/>
      <c r="BM286" s="547"/>
      <c r="BN286" s="547"/>
      <c r="BO286" s="547"/>
      <c r="BP286" s="547"/>
      <c r="BQ286" s="547"/>
      <c r="BR286" s="547"/>
      <c r="BS286" s="548"/>
    </row>
    <row r="287" spans="1:71" s="158" customFormat="1" ht="38.25" customHeight="1" thickTop="1" x14ac:dyDescent="0.3">
      <c r="A287" s="152"/>
      <c r="B287" s="514"/>
      <c r="C287" s="511"/>
      <c r="D287" s="516">
        <v>248</v>
      </c>
      <c r="E287" s="519" t="str">
        <f>+Metas!K279</f>
        <v>Taller esde Distribución digital de la música anualmente (1 por año)</v>
      </c>
      <c r="F287" s="522">
        <v>2</v>
      </c>
      <c r="G287" s="525">
        <f t="shared" ref="G287" si="666">SUM(H287:K287)</f>
        <v>2</v>
      </c>
      <c r="H287" s="528"/>
      <c r="I287" s="531"/>
      <c r="J287" s="559">
        <v>1</v>
      </c>
      <c r="K287" s="562">
        <v>1</v>
      </c>
      <c r="L287" s="409" t="s">
        <v>3467</v>
      </c>
      <c r="M287" s="409" t="s">
        <v>3846</v>
      </c>
      <c r="N287" s="272">
        <v>44378</v>
      </c>
      <c r="O287" s="272">
        <v>44560</v>
      </c>
      <c r="P287" s="272"/>
      <c r="Q287" s="272"/>
      <c r="R287" s="549">
        <f t="shared" si="645"/>
        <v>248</v>
      </c>
      <c r="S287" s="565">
        <f t="shared" ref="S287" si="667">+F287</f>
        <v>2</v>
      </c>
      <c r="T287" s="156">
        <f t="shared" si="660"/>
        <v>8.5399999999999991</v>
      </c>
      <c r="U287" s="156">
        <f t="shared" si="661"/>
        <v>8.5399999999999991</v>
      </c>
      <c r="V287" s="156">
        <f t="shared" si="662"/>
        <v>0</v>
      </c>
      <c r="W287" s="156">
        <f t="shared" si="643"/>
        <v>0</v>
      </c>
      <c r="X287" s="156">
        <f t="shared" si="643"/>
        <v>0</v>
      </c>
      <c r="Y287" s="156">
        <f t="shared" si="643"/>
        <v>0</v>
      </c>
      <c r="Z287" s="156">
        <f t="shared" si="647"/>
        <v>0</v>
      </c>
      <c r="AA287" s="549">
        <f t="shared" si="648"/>
        <v>248</v>
      </c>
      <c r="AB287" s="568">
        <f t="shared" ref="AB287" si="668">+H287</f>
        <v>0</v>
      </c>
      <c r="AC287" s="336">
        <f t="shared" si="650"/>
        <v>0</v>
      </c>
      <c r="AD287" s="280"/>
      <c r="AE287" s="329"/>
      <c r="AF287" s="329"/>
      <c r="AG287" s="329"/>
      <c r="AH287" s="329"/>
      <c r="AI287" s="329"/>
      <c r="AJ287" s="549">
        <f t="shared" si="651"/>
        <v>248</v>
      </c>
      <c r="AK287" s="552">
        <f t="shared" ref="AK287" si="669">+I287</f>
        <v>0</v>
      </c>
      <c r="AL287" s="357">
        <f t="shared" si="653"/>
        <v>0</v>
      </c>
      <c r="AM287" s="364">
        <f t="shared" si="628"/>
        <v>0</v>
      </c>
      <c r="AN287" s="364">
        <f t="shared" si="629"/>
        <v>0</v>
      </c>
      <c r="AO287" s="364">
        <f t="shared" si="630"/>
        <v>0</v>
      </c>
      <c r="AP287" s="364">
        <f t="shared" si="631"/>
        <v>0</v>
      </c>
      <c r="AQ287" s="364">
        <f t="shared" si="632"/>
        <v>0</v>
      </c>
      <c r="AR287" s="364">
        <f t="shared" si="633"/>
        <v>0</v>
      </c>
      <c r="AS287" s="550">
        <f t="shared" si="654"/>
        <v>248</v>
      </c>
      <c r="AT287" s="555">
        <f t="shared" ref="AT287" si="670">+J287</f>
        <v>1</v>
      </c>
      <c r="AU287" s="357">
        <f t="shared" si="656"/>
        <v>4.2699999999999996</v>
      </c>
      <c r="AV287" s="353">
        <v>4.2699999999999996</v>
      </c>
      <c r="AW287" s="353">
        <f t="shared" si="617"/>
        <v>0</v>
      </c>
      <c r="AX287" s="353">
        <f t="shared" si="618"/>
        <v>0</v>
      </c>
      <c r="AY287" s="353">
        <f t="shared" si="619"/>
        <v>0</v>
      </c>
      <c r="AZ287" s="353">
        <f t="shared" si="620"/>
        <v>0</v>
      </c>
      <c r="BA287" s="353">
        <f t="shared" si="621"/>
        <v>0</v>
      </c>
      <c r="BB287" s="550">
        <f t="shared" si="657"/>
        <v>248</v>
      </c>
      <c r="BC287" s="557">
        <f t="shared" ref="BC287" si="671">+K287</f>
        <v>1</v>
      </c>
      <c r="BD287" s="357">
        <f t="shared" si="659"/>
        <v>4.2699999999999996</v>
      </c>
      <c r="BE287" s="355">
        <f t="shared" si="622"/>
        <v>4.2699999999999996</v>
      </c>
      <c r="BF287" s="355">
        <f t="shared" si="623"/>
        <v>0</v>
      </c>
      <c r="BG287" s="355">
        <f t="shared" si="624"/>
        <v>0</v>
      </c>
      <c r="BH287" s="355">
        <f t="shared" si="625"/>
        <v>0</v>
      </c>
      <c r="BI287" s="355">
        <f t="shared" si="626"/>
        <v>0</v>
      </c>
      <c r="BJ287" s="355">
        <f t="shared" si="627"/>
        <v>0</v>
      </c>
      <c r="BK287" s="540"/>
      <c r="BL287" s="541"/>
      <c r="BM287" s="541"/>
      <c r="BN287" s="541"/>
      <c r="BO287" s="541"/>
      <c r="BP287" s="541"/>
      <c r="BQ287" s="541"/>
      <c r="BR287" s="541"/>
      <c r="BS287" s="542"/>
    </row>
    <row r="288" spans="1:71" s="158" customFormat="1" ht="41.25" customHeight="1" x14ac:dyDescent="0.3">
      <c r="A288" s="152"/>
      <c r="B288" s="514"/>
      <c r="C288" s="511"/>
      <c r="D288" s="517"/>
      <c r="E288" s="520"/>
      <c r="F288" s="523"/>
      <c r="G288" s="526"/>
      <c r="H288" s="529"/>
      <c r="I288" s="532"/>
      <c r="J288" s="560"/>
      <c r="K288" s="563"/>
      <c r="L288" s="410" t="s">
        <v>3466</v>
      </c>
      <c r="M288" s="410" t="s">
        <v>3847</v>
      </c>
      <c r="N288" s="150">
        <v>44378</v>
      </c>
      <c r="O288" s="150">
        <v>44560</v>
      </c>
      <c r="P288" s="150"/>
      <c r="Q288" s="150"/>
      <c r="R288" s="550"/>
      <c r="S288" s="566"/>
      <c r="T288" s="156">
        <f t="shared" si="660"/>
        <v>8.5399999999999991</v>
      </c>
      <c r="U288" s="156">
        <f t="shared" si="661"/>
        <v>8.5399999999999991</v>
      </c>
      <c r="V288" s="156">
        <f t="shared" si="662"/>
        <v>0</v>
      </c>
      <c r="W288" s="156">
        <f t="shared" si="643"/>
        <v>0</v>
      </c>
      <c r="X288" s="156">
        <f t="shared" si="643"/>
        <v>0</v>
      </c>
      <c r="Y288" s="156">
        <f t="shared" si="643"/>
        <v>0</v>
      </c>
      <c r="Z288" s="156">
        <f t="shared" si="647"/>
        <v>0</v>
      </c>
      <c r="AA288" s="550"/>
      <c r="AB288" s="569"/>
      <c r="AC288" s="337">
        <f t="shared" si="650"/>
        <v>0</v>
      </c>
      <c r="AD288" s="281"/>
      <c r="AE288" s="330"/>
      <c r="AF288" s="330"/>
      <c r="AG288" s="330"/>
      <c r="AH288" s="330"/>
      <c r="AI288" s="330"/>
      <c r="AJ288" s="550"/>
      <c r="AK288" s="553"/>
      <c r="AL288" s="301">
        <f t="shared" si="653"/>
        <v>0</v>
      </c>
      <c r="AM288" s="305">
        <f t="shared" si="628"/>
        <v>0</v>
      </c>
      <c r="AN288" s="305">
        <f t="shared" si="629"/>
        <v>0</v>
      </c>
      <c r="AO288" s="305">
        <f t="shared" si="630"/>
        <v>0</v>
      </c>
      <c r="AP288" s="305">
        <f t="shared" si="631"/>
        <v>0</v>
      </c>
      <c r="AQ288" s="305">
        <f t="shared" si="632"/>
        <v>0</v>
      </c>
      <c r="AR288" s="305">
        <f t="shared" si="633"/>
        <v>0</v>
      </c>
      <c r="AS288" s="550"/>
      <c r="AT288" s="555"/>
      <c r="AU288" s="313">
        <f t="shared" si="656"/>
        <v>4.2699999999999996</v>
      </c>
      <c r="AV288" s="314">
        <v>4.2699999999999996</v>
      </c>
      <c r="AW288" s="314">
        <f t="shared" si="617"/>
        <v>0</v>
      </c>
      <c r="AX288" s="314">
        <f t="shared" si="618"/>
        <v>0</v>
      </c>
      <c r="AY288" s="314">
        <f t="shared" si="619"/>
        <v>0</v>
      </c>
      <c r="AZ288" s="314">
        <f t="shared" si="620"/>
        <v>0</v>
      </c>
      <c r="BA288" s="314">
        <f t="shared" si="621"/>
        <v>0</v>
      </c>
      <c r="BB288" s="550"/>
      <c r="BC288" s="557"/>
      <c r="BD288" s="301">
        <f t="shared" si="659"/>
        <v>4.2699999999999996</v>
      </c>
      <c r="BE288" s="314">
        <f t="shared" si="622"/>
        <v>4.2699999999999996</v>
      </c>
      <c r="BF288" s="314">
        <f t="shared" si="623"/>
        <v>0</v>
      </c>
      <c r="BG288" s="314">
        <f t="shared" si="624"/>
        <v>0</v>
      </c>
      <c r="BH288" s="314">
        <f t="shared" si="625"/>
        <v>0</v>
      </c>
      <c r="BI288" s="314">
        <f t="shared" si="626"/>
        <v>0</v>
      </c>
      <c r="BJ288" s="314">
        <f t="shared" si="627"/>
        <v>0</v>
      </c>
      <c r="BK288" s="543"/>
      <c r="BL288" s="543"/>
      <c r="BM288" s="543"/>
      <c r="BN288" s="543"/>
      <c r="BO288" s="543"/>
      <c r="BP288" s="543"/>
      <c r="BQ288" s="543"/>
      <c r="BR288" s="543"/>
      <c r="BS288" s="544"/>
    </row>
    <row r="289" spans="1:71" s="158" customFormat="1" ht="36" customHeight="1" x14ac:dyDescent="0.3">
      <c r="A289" s="152"/>
      <c r="B289" s="514"/>
      <c r="C289" s="511"/>
      <c r="D289" s="517"/>
      <c r="E289" s="520"/>
      <c r="F289" s="523"/>
      <c r="G289" s="526"/>
      <c r="H289" s="529"/>
      <c r="I289" s="532"/>
      <c r="J289" s="560"/>
      <c r="K289" s="563"/>
      <c r="L289" s="410" t="s">
        <v>3465</v>
      </c>
      <c r="M289" s="410" t="s">
        <v>3848</v>
      </c>
      <c r="N289" s="150">
        <v>44378</v>
      </c>
      <c r="O289" s="150">
        <v>44560</v>
      </c>
      <c r="P289" s="150"/>
      <c r="Q289" s="150"/>
      <c r="R289" s="550"/>
      <c r="S289" s="566"/>
      <c r="T289" s="156">
        <f t="shared" si="660"/>
        <v>8.5399999999999991</v>
      </c>
      <c r="U289" s="156">
        <f t="shared" si="661"/>
        <v>8.5399999999999991</v>
      </c>
      <c r="V289" s="156">
        <f t="shared" si="662"/>
        <v>0</v>
      </c>
      <c r="W289" s="156">
        <f t="shared" ref="W289:W290" si="672">+AF289+AO289+AX289+BG289</f>
        <v>0</v>
      </c>
      <c r="X289" s="156">
        <f t="shared" ref="X289:X290" si="673">+AG289+AP289+AY289+BH289</f>
        <v>0</v>
      </c>
      <c r="Y289" s="156">
        <f t="shared" ref="Y289:Y290" si="674">+AH289+AQ289+AZ289+BI289</f>
        <v>0</v>
      </c>
      <c r="Z289" s="156">
        <f t="shared" si="647"/>
        <v>0</v>
      </c>
      <c r="AA289" s="550"/>
      <c r="AB289" s="569"/>
      <c r="AC289" s="337">
        <f t="shared" si="650"/>
        <v>0</v>
      </c>
      <c r="AD289" s="281"/>
      <c r="AE289" s="330"/>
      <c r="AF289" s="330"/>
      <c r="AG289" s="330"/>
      <c r="AH289" s="330"/>
      <c r="AI289" s="330"/>
      <c r="AJ289" s="550"/>
      <c r="AK289" s="553"/>
      <c r="AL289" s="301">
        <f t="shared" si="653"/>
        <v>0</v>
      </c>
      <c r="AM289" s="305">
        <f t="shared" si="628"/>
        <v>0</v>
      </c>
      <c r="AN289" s="305">
        <f t="shared" si="629"/>
        <v>0</v>
      </c>
      <c r="AO289" s="305">
        <f t="shared" si="630"/>
        <v>0</v>
      </c>
      <c r="AP289" s="305">
        <f t="shared" si="631"/>
        <v>0</v>
      </c>
      <c r="AQ289" s="305">
        <f t="shared" si="632"/>
        <v>0</v>
      </c>
      <c r="AR289" s="305">
        <f t="shared" si="633"/>
        <v>0</v>
      </c>
      <c r="AS289" s="550"/>
      <c r="AT289" s="555"/>
      <c r="AU289" s="313">
        <f t="shared" si="656"/>
        <v>4.2699999999999996</v>
      </c>
      <c r="AV289" s="314">
        <v>4.2699999999999996</v>
      </c>
      <c r="AW289" s="314">
        <f t="shared" si="617"/>
        <v>0</v>
      </c>
      <c r="AX289" s="314">
        <f t="shared" si="618"/>
        <v>0</v>
      </c>
      <c r="AY289" s="314">
        <f t="shared" si="619"/>
        <v>0</v>
      </c>
      <c r="AZ289" s="314">
        <f t="shared" si="620"/>
        <v>0</v>
      </c>
      <c r="BA289" s="314">
        <f t="shared" si="621"/>
        <v>0</v>
      </c>
      <c r="BB289" s="550"/>
      <c r="BC289" s="557"/>
      <c r="BD289" s="301">
        <f t="shared" si="659"/>
        <v>4.2699999999999996</v>
      </c>
      <c r="BE289" s="314">
        <f t="shared" si="622"/>
        <v>4.2699999999999996</v>
      </c>
      <c r="BF289" s="314">
        <f t="shared" si="623"/>
        <v>0</v>
      </c>
      <c r="BG289" s="314">
        <f t="shared" si="624"/>
        <v>0</v>
      </c>
      <c r="BH289" s="314">
        <f t="shared" si="625"/>
        <v>0</v>
      </c>
      <c r="BI289" s="314">
        <f t="shared" si="626"/>
        <v>0</v>
      </c>
      <c r="BJ289" s="314">
        <f t="shared" si="627"/>
        <v>0</v>
      </c>
      <c r="BK289" s="543"/>
      <c r="BL289" s="543"/>
      <c r="BM289" s="543"/>
      <c r="BN289" s="543"/>
      <c r="BO289" s="543"/>
      <c r="BP289" s="543"/>
      <c r="BQ289" s="543"/>
      <c r="BR289" s="543"/>
      <c r="BS289" s="544"/>
    </row>
    <row r="290" spans="1:71" s="158" customFormat="1" ht="62.25" customHeight="1" thickBot="1" x14ac:dyDescent="0.35">
      <c r="A290" s="152"/>
      <c r="B290" s="515"/>
      <c r="C290" s="512"/>
      <c r="D290" s="518"/>
      <c r="E290" s="521"/>
      <c r="F290" s="524"/>
      <c r="G290" s="527"/>
      <c r="H290" s="530"/>
      <c r="I290" s="533"/>
      <c r="J290" s="561"/>
      <c r="K290" s="564"/>
      <c r="L290" s="411" t="s">
        <v>3471</v>
      </c>
      <c r="M290" s="411" t="s">
        <v>3843</v>
      </c>
      <c r="N290" s="151">
        <v>44378</v>
      </c>
      <c r="O290" s="151">
        <v>44560</v>
      </c>
      <c r="P290" s="151"/>
      <c r="Q290" s="151"/>
      <c r="R290" s="551"/>
      <c r="S290" s="567"/>
      <c r="T290" s="156">
        <f t="shared" si="660"/>
        <v>8.5399999999999991</v>
      </c>
      <c r="U290" s="156">
        <f t="shared" si="661"/>
        <v>8.5399999999999991</v>
      </c>
      <c r="V290" s="156">
        <f t="shared" si="662"/>
        <v>0</v>
      </c>
      <c r="W290" s="156">
        <f t="shared" si="672"/>
        <v>0</v>
      </c>
      <c r="X290" s="156">
        <f t="shared" si="673"/>
        <v>0</v>
      </c>
      <c r="Y290" s="156">
        <f t="shared" si="674"/>
        <v>0</v>
      </c>
      <c r="Z290" s="156">
        <f t="shared" si="647"/>
        <v>0</v>
      </c>
      <c r="AA290" s="551"/>
      <c r="AB290" s="570"/>
      <c r="AC290" s="338">
        <f t="shared" si="650"/>
        <v>0</v>
      </c>
      <c r="AD290" s="282"/>
      <c r="AE290" s="331"/>
      <c r="AF290" s="331"/>
      <c r="AG290" s="331"/>
      <c r="AH290" s="331"/>
      <c r="AI290" s="331"/>
      <c r="AJ290" s="551"/>
      <c r="AK290" s="554"/>
      <c r="AL290" s="302">
        <f t="shared" si="653"/>
        <v>0</v>
      </c>
      <c r="AM290" s="363">
        <f t="shared" si="628"/>
        <v>0</v>
      </c>
      <c r="AN290" s="363">
        <f t="shared" si="629"/>
        <v>0</v>
      </c>
      <c r="AO290" s="363">
        <f t="shared" si="630"/>
        <v>0</v>
      </c>
      <c r="AP290" s="363">
        <f t="shared" si="631"/>
        <v>0</v>
      </c>
      <c r="AQ290" s="363">
        <f t="shared" si="632"/>
        <v>0</v>
      </c>
      <c r="AR290" s="363">
        <f t="shared" si="633"/>
        <v>0</v>
      </c>
      <c r="AS290" s="551"/>
      <c r="AT290" s="556"/>
      <c r="AU290" s="302">
        <f t="shared" si="656"/>
        <v>4.2699999999999996</v>
      </c>
      <c r="AV290" s="321">
        <v>4.2699999999999996</v>
      </c>
      <c r="AW290" s="321">
        <f t="shared" si="617"/>
        <v>0</v>
      </c>
      <c r="AX290" s="321">
        <f t="shared" si="618"/>
        <v>0</v>
      </c>
      <c r="AY290" s="321">
        <f t="shared" si="619"/>
        <v>0</v>
      </c>
      <c r="AZ290" s="321">
        <f t="shared" si="620"/>
        <v>0</v>
      </c>
      <c r="BA290" s="321">
        <f t="shared" si="621"/>
        <v>0</v>
      </c>
      <c r="BB290" s="551"/>
      <c r="BC290" s="558"/>
      <c r="BD290" s="303">
        <f t="shared" si="659"/>
        <v>4.2699999999999996</v>
      </c>
      <c r="BE290" s="355">
        <f t="shared" si="622"/>
        <v>4.2699999999999996</v>
      </c>
      <c r="BF290" s="355">
        <f t="shared" si="623"/>
        <v>0</v>
      </c>
      <c r="BG290" s="355">
        <f t="shared" si="624"/>
        <v>0</v>
      </c>
      <c r="BH290" s="355">
        <f t="shared" si="625"/>
        <v>0</v>
      </c>
      <c r="BI290" s="355">
        <f t="shared" si="626"/>
        <v>0</v>
      </c>
      <c r="BJ290" s="355">
        <f t="shared" si="627"/>
        <v>0</v>
      </c>
      <c r="BK290" s="545"/>
      <c r="BL290" s="546"/>
      <c r="BM290" s="547"/>
      <c r="BN290" s="547"/>
      <c r="BO290" s="547"/>
      <c r="BP290" s="547"/>
      <c r="BQ290" s="547"/>
      <c r="BR290" s="547"/>
      <c r="BS290" s="548"/>
    </row>
    <row r="291" spans="1:71" ht="17.25" customHeight="1" thickTop="1" x14ac:dyDescent="0.3">
      <c r="BD291" s="360"/>
      <c r="BE291" s="360"/>
      <c r="BF291" s="360"/>
      <c r="BG291" s="360"/>
      <c r="BH291" s="361"/>
      <c r="BI291" s="361"/>
      <c r="BJ291" s="361"/>
      <c r="BK291" s="362"/>
      <c r="BL291" s="362"/>
    </row>
  </sheetData>
  <mergeCells count="1868">
    <mergeCell ref="BN2:BS2"/>
    <mergeCell ref="C3:I3"/>
    <mergeCell ref="M3:Q3"/>
    <mergeCell ref="R3:Z3"/>
    <mergeCell ref="AA3:AC3"/>
    <mergeCell ref="AD3:AI3"/>
    <mergeCell ref="AJ3:AR3"/>
    <mergeCell ref="AS3:AU3"/>
    <mergeCell ref="AV3:BA3"/>
    <mergeCell ref="BB3:BJ3"/>
    <mergeCell ref="AD2:AI2"/>
    <mergeCell ref="AJ2:AR2"/>
    <mergeCell ref="AS2:AU2"/>
    <mergeCell ref="AV2:BA2"/>
    <mergeCell ref="BB2:BJ2"/>
    <mergeCell ref="BK2:BM2"/>
    <mergeCell ref="B2:B5"/>
    <mergeCell ref="C2:I2"/>
    <mergeCell ref="J2:K5"/>
    <mergeCell ref="M2:Q2"/>
    <mergeCell ref="R2:Z2"/>
    <mergeCell ref="AA2:AC2"/>
    <mergeCell ref="BB4:BJ5"/>
    <mergeCell ref="BK4:BM4"/>
    <mergeCell ref="BN4:BS4"/>
    <mergeCell ref="M5:Q5"/>
    <mergeCell ref="AA5:AC5"/>
    <mergeCell ref="AD5:AI5"/>
    <mergeCell ref="AS5:AU5"/>
    <mergeCell ref="AV5:BA5"/>
    <mergeCell ref="BK5:BM5"/>
    <mergeCell ref="BN5:BS5"/>
    <mergeCell ref="BK3:BM3"/>
    <mergeCell ref="BN3:BS3"/>
    <mergeCell ref="C4:I5"/>
    <mergeCell ref="M4:Q4"/>
    <mergeCell ref="R4:Z5"/>
    <mergeCell ref="AA4:AC4"/>
    <mergeCell ref="AD4:AI4"/>
    <mergeCell ref="AJ4:AR5"/>
    <mergeCell ref="AS4:AU4"/>
    <mergeCell ref="AV4:BA4"/>
    <mergeCell ref="N7:O7"/>
    <mergeCell ref="P7:Q7"/>
    <mergeCell ref="R7:R9"/>
    <mergeCell ref="S7:S9"/>
    <mergeCell ref="T7:Z7"/>
    <mergeCell ref="AA7:AA9"/>
    <mergeCell ref="T8:T9"/>
    <mergeCell ref="U8:X8"/>
    <mergeCell ref="Y8:Y9"/>
    <mergeCell ref="Z8:Z9"/>
    <mergeCell ref="H7:H9"/>
    <mergeCell ref="I7:I9"/>
    <mergeCell ref="J7:J9"/>
    <mergeCell ref="K7:K9"/>
    <mergeCell ref="L7:L9"/>
    <mergeCell ref="M7:M9"/>
    <mergeCell ref="B7:B9"/>
    <mergeCell ref="C7:C9"/>
    <mergeCell ref="D7:D9"/>
    <mergeCell ref="E7:E9"/>
    <mergeCell ref="F7:F9"/>
    <mergeCell ref="G7:G9"/>
    <mergeCell ref="BB7:BB9"/>
    <mergeCell ref="BC7:BC9"/>
    <mergeCell ref="BD7:BJ7"/>
    <mergeCell ref="BK7:BS9"/>
    <mergeCell ref="AZ8:AZ9"/>
    <mergeCell ref="BA8:BA9"/>
    <mergeCell ref="BD8:BD9"/>
    <mergeCell ref="BE8:BH8"/>
    <mergeCell ref="AB7:AB9"/>
    <mergeCell ref="AC7:AI7"/>
    <mergeCell ref="AJ7:AJ9"/>
    <mergeCell ref="AK7:AK9"/>
    <mergeCell ref="AL7:AR7"/>
    <mergeCell ref="AS7:AS9"/>
    <mergeCell ref="AC8:AC9"/>
    <mergeCell ref="AD8:AG8"/>
    <mergeCell ref="AH8:AH9"/>
    <mergeCell ref="AI8:AI9"/>
    <mergeCell ref="AS11:AS14"/>
    <mergeCell ref="AT11:AT14"/>
    <mergeCell ref="BB11:BB14"/>
    <mergeCell ref="BC11:BC14"/>
    <mergeCell ref="BK11:BS11"/>
    <mergeCell ref="BK12:BS12"/>
    <mergeCell ref="BK13:BS13"/>
    <mergeCell ref="BK14:BS14"/>
    <mergeCell ref="R11:R14"/>
    <mergeCell ref="S11:S14"/>
    <mergeCell ref="AA11:AA14"/>
    <mergeCell ref="AB11:AB14"/>
    <mergeCell ref="AJ11:AJ14"/>
    <mergeCell ref="AK11:AK14"/>
    <mergeCell ref="BI8:BI9"/>
    <mergeCell ref="BJ8:BJ9"/>
    <mergeCell ref="D11:D14"/>
    <mergeCell ref="E11:E14"/>
    <mergeCell ref="F11:F14"/>
    <mergeCell ref="G11:G14"/>
    <mergeCell ref="H11:H14"/>
    <mergeCell ref="I11:I14"/>
    <mergeCell ref="J11:J14"/>
    <mergeCell ref="K11:K14"/>
    <mergeCell ref="AL8:AL9"/>
    <mergeCell ref="AM8:AP8"/>
    <mergeCell ref="AQ8:AQ9"/>
    <mergeCell ref="AR8:AR9"/>
    <mergeCell ref="AU8:AU9"/>
    <mergeCell ref="AV8:AY8"/>
    <mergeCell ref="AT7:AT9"/>
    <mergeCell ref="AU7:BA7"/>
    <mergeCell ref="D19:D22"/>
    <mergeCell ref="E19:E22"/>
    <mergeCell ref="F19:F22"/>
    <mergeCell ref="G19:G22"/>
    <mergeCell ref="H19:H22"/>
    <mergeCell ref="I19:I22"/>
    <mergeCell ref="AJ15:AJ18"/>
    <mergeCell ref="AK15:AK18"/>
    <mergeCell ref="AS15:AS18"/>
    <mergeCell ref="AT15:AT18"/>
    <mergeCell ref="BB15:BB18"/>
    <mergeCell ref="BC15:BC18"/>
    <mergeCell ref="J15:J18"/>
    <mergeCell ref="K15:K18"/>
    <mergeCell ref="R15:R18"/>
    <mergeCell ref="S15:S18"/>
    <mergeCell ref="AA15:AA18"/>
    <mergeCell ref="AB15:AB18"/>
    <mergeCell ref="D15:D18"/>
    <mergeCell ref="E15:E18"/>
    <mergeCell ref="F15:F18"/>
    <mergeCell ref="G15:G18"/>
    <mergeCell ref="H15:H18"/>
    <mergeCell ref="I15:I18"/>
    <mergeCell ref="AJ19:AJ22"/>
    <mergeCell ref="AK19:AK22"/>
    <mergeCell ref="AS19:AS22"/>
    <mergeCell ref="BB19:BB22"/>
    <mergeCell ref="BK19:BS19"/>
    <mergeCell ref="BK20:BS20"/>
    <mergeCell ref="BK21:BS21"/>
    <mergeCell ref="BK22:BS22"/>
    <mergeCell ref="J19:J22"/>
    <mergeCell ref="K19:K22"/>
    <mergeCell ref="R19:R22"/>
    <mergeCell ref="S19:S22"/>
    <mergeCell ref="AA19:AA22"/>
    <mergeCell ref="AB19:AB22"/>
    <mergeCell ref="BK15:BS15"/>
    <mergeCell ref="BK16:BS16"/>
    <mergeCell ref="BK17:BS17"/>
    <mergeCell ref="BK18:BS18"/>
    <mergeCell ref="AJ23:AJ26"/>
    <mergeCell ref="AK23:AK26"/>
    <mergeCell ref="AS23:AS26"/>
    <mergeCell ref="BB23:BB26"/>
    <mergeCell ref="BK23:BS23"/>
    <mergeCell ref="BK24:BS24"/>
    <mergeCell ref="BK25:BS25"/>
    <mergeCell ref="BK26:BS26"/>
    <mergeCell ref="J23:J26"/>
    <mergeCell ref="K23:K26"/>
    <mergeCell ref="R23:R26"/>
    <mergeCell ref="S23:S26"/>
    <mergeCell ref="AA23:AA26"/>
    <mergeCell ref="AB23:AB26"/>
    <mergeCell ref="AT19:AT22"/>
    <mergeCell ref="AT23:AT26"/>
    <mergeCell ref="BC19:BC22"/>
    <mergeCell ref="D23:D26"/>
    <mergeCell ref="E23:E26"/>
    <mergeCell ref="F23:F26"/>
    <mergeCell ref="G23:G26"/>
    <mergeCell ref="H23:H26"/>
    <mergeCell ref="I23:I26"/>
    <mergeCell ref="BK27:BS27"/>
    <mergeCell ref="BK28:BS28"/>
    <mergeCell ref="BK29:BS29"/>
    <mergeCell ref="BK30:BS30"/>
    <mergeCell ref="D31:D34"/>
    <mergeCell ref="E31:E34"/>
    <mergeCell ref="F31:F34"/>
    <mergeCell ref="G31:G34"/>
    <mergeCell ref="H31:H34"/>
    <mergeCell ref="I31:I34"/>
    <mergeCell ref="AJ27:AJ30"/>
    <mergeCell ref="AK27:AK30"/>
    <mergeCell ref="AS27:AS30"/>
    <mergeCell ref="AT27:AT30"/>
    <mergeCell ref="BB27:BB30"/>
    <mergeCell ref="BC27:BC30"/>
    <mergeCell ref="J27:J30"/>
    <mergeCell ref="K27:K30"/>
    <mergeCell ref="R27:R30"/>
    <mergeCell ref="S27:S30"/>
    <mergeCell ref="AA27:AA30"/>
    <mergeCell ref="AB27:AB30"/>
    <mergeCell ref="D27:D30"/>
    <mergeCell ref="E27:E30"/>
    <mergeCell ref="F27:F30"/>
    <mergeCell ref="G27:G30"/>
    <mergeCell ref="H27:H30"/>
    <mergeCell ref="I27:I30"/>
    <mergeCell ref="BK31:BS31"/>
    <mergeCell ref="BK32:BS32"/>
    <mergeCell ref="BK33:BS33"/>
    <mergeCell ref="BK34:BS34"/>
    <mergeCell ref="D35:D38"/>
    <mergeCell ref="E35:E38"/>
    <mergeCell ref="F35:F38"/>
    <mergeCell ref="G35:G38"/>
    <mergeCell ref="H35:H38"/>
    <mergeCell ref="I35:I38"/>
    <mergeCell ref="AJ31:AJ34"/>
    <mergeCell ref="AK31:AK34"/>
    <mergeCell ref="AS31:AS34"/>
    <mergeCell ref="AT31:AT34"/>
    <mergeCell ref="BB31:BB34"/>
    <mergeCell ref="BC31:BC34"/>
    <mergeCell ref="J31:J34"/>
    <mergeCell ref="K31:K34"/>
    <mergeCell ref="R31:R34"/>
    <mergeCell ref="S31:S34"/>
    <mergeCell ref="AA31:AA34"/>
    <mergeCell ref="AB31:AB34"/>
    <mergeCell ref="BK35:BS35"/>
    <mergeCell ref="BK36:BS36"/>
    <mergeCell ref="BK37:BS37"/>
    <mergeCell ref="BK38:BS38"/>
    <mergeCell ref="AJ35:AJ38"/>
    <mergeCell ref="AK35:AK38"/>
    <mergeCell ref="AS35:AS38"/>
    <mergeCell ref="AT35:AT38"/>
    <mergeCell ref="BB35:BB38"/>
    <mergeCell ref="BC35:BC38"/>
    <mergeCell ref="J35:J38"/>
    <mergeCell ref="K35:K38"/>
    <mergeCell ref="R35:R38"/>
    <mergeCell ref="S35:S38"/>
    <mergeCell ref="AA35:AA38"/>
    <mergeCell ref="AB35:AB38"/>
    <mergeCell ref="AJ43:AJ46"/>
    <mergeCell ref="AK43:AK46"/>
    <mergeCell ref="AS43:AS46"/>
    <mergeCell ref="AT43:AT46"/>
    <mergeCell ref="BB43:BB46"/>
    <mergeCell ref="BC43:BC46"/>
    <mergeCell ref="J43:J46"/>
    <mergeCell ref="K43:K46"/>
    <mergeCell ref="R43:R46"/>
    <mergeCell ref="S43:S46"/>
    <mergeCell ref="AA43:AA46"/>
    <mergeCell ref="AB43:AB46"/>
    <mergeCell ref="BK39:BS39"/>
    <mergeCell ref="BK40:BS40"/>
    <mergeCell ref="BK41:BS41"/>
    <mergeCell ref="BK42:BS42"/>
    <mergeCell ref="D43:D46"/>
    <mergeCell ref="E43:E46"/>
    <mergeCell ref="F43:F46"/>
    <mergeCell ref="G43:G46"/>
    <mergeCell ref="H43:H46"/>
    <mergeCell ref="I43:I46"/>
    <mergeCell ref="AJ39:AJ42"/>
    <mergeCell ref="AK39:AK42"/>
    <mergeCell ref="AS39:AS42"/>
    <mergeCell ref="AT39:AT42"/>
    <mergeCell ref="BB39:BB42"/>
    <mergeCell ref="BC39:BC42"/>
    <mergeCell ref="J39:J42"/>
    <mergeCell ref="K39:K42"/>
    <mergeCell ref="R39:R42"/>
    <mergeCell ref="S39:S42"/>
    <mergeCell ref="AA39:AA42"/>
    <mergeCell ref="AB39:AB42"/>
    <mergeCell ref="BK43:BS43"/>
    <mergeCell ref="BK44:BS44"/>
    <mergeCell ref="BK45:BS45"/>
    <mergeCell ref="BK46:BS46"/>
    <mergeCell ref="D39:D42"/>
    <mergeCell ref="E39:E42"/>
    <mergeCell ref="F39:F42"/>
    <mergeCell ref="G39:G42"/>
    <mergeCell ref="H39:H42"/>
    <mergeCell ref="I39:I42"/>
    <mergeCell ref="BK47:BS47"/>
    <mergeCell ref="BK48:BS48"/>
    <mergeCell ref="BK49:BS49"/>
    <mergeCell ref="BK50:BS50"/>
    <mergeCell ref="D51:D54"/>
    <mergeCell ref="E51:E54"/>
    <mergeCell ref="F51:F54"/>
    <mergeCell ref="G51:G54"/>
    <mergeCell ref="H51:H54"/>
    <mergeCell ref="I51:I54"/>
    <mergeCell ref="AJ47:AJ50"/>
    <mergeCell ref="AK47:AK50"/>
    <mergeCell ref="AS47:AS50"/>
    <mergeCell ref="AT47:AT50"/>
    <mergeCell ref="BB47:BB50"/>
    <mergeCell ref="BC47:BC50"/>
    <mergeCell ref="J47:J50"/>
    <mergeCell ref="K47:K50"/>
    <mergeCell ref="R47:R50"/>
    <mergeCell ref="S47:S50"/>
    <mergeCell ref="AA47:AA50"/>
    <mergeCell ref="AB47:AB50"/>
    <mergeCell ref="BK51:BS51"/>
    <mergeCell ref="BK52:BS52"/>
    <mergeCell ref="BK53:BS53"/>
    <mergeCell ref="BK54:BS54"/>
    <mergeCell ref="D47:D50"/>
    <mergeCell ref="E47:E50"/>
    <mergeCell ref="F47:F50"/>
    <mergeCell ref="G47:G50"/>
    <mergeCell ref="H47:H50"/>
    <mergeCell ref="I47:I50"/>
    <mergeCell ref="AJ51:AJ54"/>
    <mergeCell ref="AK51:AK54"/>
    <mergeCell ref="AS51:AS54"/>
    <mergeCell ref="AT51:AT54"/>
    <mergeCell ref="BB51:BB54"/>
    <mergeCell ref="BC51:BC54"/>
    <mergeCell ref="J51:J54"/>
    <mergeCell ref="K51:K54"/>
    <mergeCell ref="R51:R54"/>
    <mergeCell ref="S51:S54"/>
    <mergeCell ref="AA51:AA54"/>
    <mergeCell ref="AB51:AB54"/>
    <mergeCell ref="AJ59:AJ64"/>
    <mergeCell ref="AK59:AK64"/>
    <mergeCell ref="AS59:AS64"/>
    <mergeCell ref="AT59:AT64"/>
    <mergeCell ref="BB59:BB64"/>
    <mergeCell ref="BC59:BC64"/>
    <mergeCell ref="J59:J64"/>
    <mergeCell ref="K59:K64"/>
    <mergeCell ref="R59:R64"/>
    <mergeCell ref="S59:S64"/>
    <mergeCell ref="AA59:AA64"/>
    <mergeCell ref="AB59:AB64"/>
    <mergeCell ref="BK55:BS55"/>
    <mergeCell ref="BK56:BS56"/>
    <mergeCell ref="BK57:BS57"/>
    <mergeCell ref="BK58:BS58"/>
    <mergeCell ref="D59:D64"/>
    <mergeCell ref="E59:E64"/>
    <mergeCell ref="F59:F64"/>
    <mergeCell ref="G59:G64"/>
    <mergeCell ref="H59:H64"/>
    <mergeCell ref="I59:I64"/>
    <mergeCell ref="AJ55:AJ58"/>
    <mergeCell ref="AK55:AK58"/>
    <mergeCell ref="AS55:AS58"/>
    <mergeCell ref="AT55:AT58"/>
    <mergeCell ref="BB55:BB58"/>
    <mergeCell ref="BC55:BC58"/>
    <mergeCell ref="J55:J58"/>
    <mergeCell ref="K55:K58"/>
    <mergeCell ref="R55:R58"/>
    <mergeCell ref="S55:S58"/>
    <mergeCell ref="AA55:AA58"/>
    <mergeCell ref="AB55:AB58"/>
    <mergeCell ref="BK59:BS59"/>
    <mergeCell ref="BK60:BS60"/>
    <mergeCell ref="BK61:BS61"/>
    <mergeCell ref="BK64:BS64"/>
    <mergeCell ref="D55:D58"/>
    <mergeCell ref="E55:E58"/>
    <mergeCell ref="F55:F58"/>
    <mergeCell ref="G55:G58"/>
    <mergeCell ref="H55:H58"/>
    <mergeCell ref="I55:I58"/>
    <mergeCell ref="BK65:BS65"/>
    <mergeCell ref="BK66:BS66"/>
    <mergeCell ref="BK67:BS67"/>
    <mergeCell ref="BK68:BS68"/>
    <mergeCell ref="D69:D70"/>
    <mergeCell ref="E69:E70"/>
    <mergeCell ref="F69:F70"/>
    <mergeCell ref="G69:G70"/>
    <mergeCell ref="H69:H70"/>
    <mergeCell ref="I69:I70"/>
    <mergeCell ref="AJ65:AJ68"/>
    <mergeCell ref="AK65:AK68"/>
    <mergeCell ref="AS65:AS68"/>
    <mergeCell ref="AT65:AT68"/>
    <mergeCell ref="BB65:BB68"/>
    <mergeCell ref="BC65:BC68"/>
    <mergeCell ref="J65:J68"/>
    <mergeCell ref="K65:K68"/>
    <mergeCell ref="R65:R68"/>
    <mergeCell ref="S65:S68"/>
    <mergeCell ref="AA65:AA68"/>
    <mergeCell ref="AB65:AB68"/>
    <mergeCell ref="BK69:BS69"/>
    <mergeCell ref="BK70:BS70"/>
    <mergeCell ref="D65:D68"/>
    <mergeCell ref="E65:E68"/>
    <mergeCell ref="F65:F68"/>
    <mergeCell ref="G65:G68"/>
    <mergeCell ref="H65:H68"/>
    <mergeCell ref="I65:I68"/>
    <mergeCell ref="AJ69:AJ70"/>
    <mergeCell ref="AK69:AK70"/>
    <mergeCell ref="AS69:AS70"/>
    <mergeCell ref="AT69:AT70"/>
    <mergeCell ref="BB69:BB70"/>
    <mergeCell ref="BC69:BC70"/>
    <mergeCell ref="J69:J70"/>
    <mergeCell ref="K69:K70"/>
    <mergeCell ref="R69:R70"/>
    <mergeCell ref="S69:S70"/>
    <mergeCell ref="AA69:AA70"/>
    <mergeCell ref="AB69:AB70"/>
    <mergeCell ref="AJ74:AJ77"/>
    <mergeCell ref="AK74:AK77"/>
    <mergeCell ref="AS74:AS77"/>
    <mergeCell ref="AT74:AT77"/>
    <mergeCell ref="BB74:BB77"/>
    <mergeCell ref="BC74:BC77"/>
    <mergeCell ref="J74:J77"/>
    <mergeCell ref="K74:K77"/>
    <mergeCell ref="R74:R77"/>
    <mergeCell ref="S74:S77"/>
    <mergeCell ref="AA74:AA77"/>
    <mergeCell ref="AB74:AB77"/>
    <mergeCell ref="BK71:BS71"/>
    <mergeCell ref="BK72:BS72"/>
    <mergeCell ref="BK73:BS73"/>
    <mergeCell ref="D74:D77"/>
    <mergeCell ref="E74:E77"/>
    <mergeCell ref="F74:F77"/>
    <mergeCell ref="G74:G77"/>
    <mergeCell ref="H74:H77"/>
    <mergeCell ref="I74:I77"/>
    <mergeCell ref="AJ71:AJ73"/>
    <mergeCell ref="AK71:AK73"/>
    <mergeCell ref="AS71:AS73"/>
    <mergeCell ref="AT71:AT73"/>
    <mergeCell ref="BB71:BB73"/>
    <mergeCell ref="BC71:BC73"/>
    <mergeCell ref="J71:J73"/>
    <mergeCell ref="K71:K73"/>
    <mergeCell ref="R71:R73"/>
    <mergeCell ref="S71:S73"/>
    <mergeCell ref="AA71:AA73"/>
    <mergeCell ref="AB71:AB73"/>
    <mergeCell ref="BK74:BS74"/>
    <mergeCell ref="BK75:BS75"/>
    <mergeCell ref="BK76:BS76"/>
    <mergeCell ref="BK77:BS77"/>
    <mergeCell ref="D71:D73"/>
    <mergeCell ref="E71:E73"/>
    <mergeCell ref="F71:F73"/>
    <mergeCell ref="G71:G73"/>
    <mergeCell ref="H71:H73"/>
    <mergeCell ref="I71:I73"/>
    <mergeCell ref="BK78:BS78"/>
    <mergeCell ref="BK79:BS79"/>
    <mergeCell ref="BK80:BS80"/>
    <mergeCell ref="BK81:BS81"/>
    <mergeCell ref="D82:D83"/>
    <mergeCell ref="E82:E83"/>
    <mergeCell ref="F82:F83"/>
    <mergeCell ref="G82:G83"/>
    <mergeCell ref="H82:H83"/>
    <mergeCell ref="I82:I83"/>
    <mergeCell ref="AJ78:AJ81"/>
    <mergeCell ref="AK78:AK81"/>
    <mergeCell ref="AS78:AS81"/>
    <mergeCell ref="AT78:AT81"/>
    <mergeCell ref="BB78:BB81"/>
    <mergeCell ref="BC78:BC81"/>
    <mergeCell ref="J78:J81"/>
    <mergeCell ref="K78:K81"/>
    <mergeCell ref="R78:R81"/>
    <mergeCell ref="S78:S81"/>
    <mergeCell ref="AA78:AA81"/>
    <mergeCell ref="AB78:AB81"/>
    <mergeCell ref="BK82:BS82"/>
    <mergeCell ref="BK83:BS83"/>
    <mergeCell ref="D78:D81"/>
    <mergeCell ref="E78:E81"/>
    <mergeCell ref="F78:F81"/>
    <mergeCell ref="G78:G81"/>
    <mergeCell ref="H78:H81"/>
    <mergeCell ref="I78:I81"/>
    <mergeCell ref="AJ82:AJ83"/>
    <mergeCell ref="AK82:AK83"/>
    <mergeCell ref="AS82:AS83"/>
    <mergeCell ref="AT82:AT83"/>
    <mergeCell ref="BB82:BB83"/>
    <mergeCell ref="BC82:BC83"/>
    <mergeCell ref="J82:J83"/>
    <mergeCell ref="K82:K83"/>
    <mergeCell ref="R82:R83"/>
    <mergeCell ref="S82:S83"/>
    <mergeCell ref="AA82:AA83"/>
    <mergeCell ref="AB82:AB83"/>
    <mergeCell ref="AJ86:AJ87"/>
    <mergeCell ref="AK86:AK87"/>
    <mergeCell ref="AS86:AS87"/>
    <mergeCell ref="AT86:AT87"/>
    <mergeCell ref="BB86:BB87"/>
    <mergeCell ref="BC86:BC87"/>
    <mergeCell ref="J86:J87"/>
    <mergeCell ref="K86:K87"/>
    <mergeCell ref="R86:R87"/>
    <mergeCell ref="S86:S87"/>
    <mergeCell ref="AA86:AA87"/>
    <mergeCell ref="AB86:AB87"/>
    <mergeCell ref="BK84:BS84"/>
    <mergeCell ref="BK85:BS85"/>
    <mergeCell ref="D86:D87"/>
    <mergeCell ref="E86:E87"/>
    <mergeCell ref="F86:F87"/>
    <mergeCell ref="G86:G87"/>
    <mergeCell ref="H86:H87"/>
    <mergeCell ref="I86:I87"/>
    <mergeCell ref="AJ84:AJ85"/>
    <mergeCell ref="AK84:AK85"/>
    <mergeCell ref="AS84:AS85"/>
    <mergeCell ref="AT84:AT85"/>
    <mergeCell ref="BB84:BB85"/>
    <mergeCell ref="BC84:BC85"/>
    <mergeCell ref="J84:J85"/>
    <mergeCell ref="K84:K85"/>
    <mergeCell ref="R84:R85"/>
    <mergeCell ref="S84:S85"/>
    <mergeCell ref="AA84:AA85"/>
    <mergeCell ref="AB84:AB85"/>
    <mergeCell ref="BK86:BS86"/>
    <mergeCell ref="BK87:BS87"/>
    <mergeCell ref="D84:D85"/>
    <mergeCell ref="E84:E85"/>
    <mergeCell ref="F84:F85"/>
    <mergeCell ref="G84:G85"/>
    <mergeCell ref="H84:H85"/>
    <mergeCell ref="I84:I85"/>
    <mergeCell ref="BK88:BS88"/>
    <mergeCell ref="BK89:BS89"/>
    <mergeCell ref="BK90:BS90"/>
    <mergeCell ref="D91:D93"/>
    <mergeCell ref="E91:E93"/>
    <mergeCell ref="F91:F93"/>
    <mergeCell ref="G91:G93"/>
    <mergeCell ref="H91:H93"/>
    <mergeCell ref="I91:I93"/>
    <mergeCell ref="AJ88:AJ90"/>
    <mergeCell ref="AK88:AK90"/>
    <mergeCell ref="AS88:AS90"/>
    <mergeCell ref="AT88:AT90"/>
    <mergeCell ref="BB88:BB90"/>
    <mergeCell ref="BC88:BC90"/>
    <mergeCell ref="J88:J90"/>
    <mergeCell ref="K88:K90"/>
    <mergeCell ref="R88:R90"/>
    <mergeCell ref="S88:S90"/>
    <mergeCell ref="AA88:AA90"/>
    <mergeCell ref="AB88:AB90"/>
    <mergeCell ref="BK91:BS91"/>
    <mergeCell ref="BK92:BS92"/>
    <mergeCell ref="BK93:BS93"/>
    <mergeCell ref="D88:D90"/>
    <mergeCell ref="E88:E90"/>
    <mergeCell ref="F88:F90"/>
    <mergeCell ref="G88:G90"/>
    <mergeCell ref="H88:H90"/>
    <mergeCell ref="I88:I90"/>
    <mergeCell ref="AJ91:AJ93"/>
    <mergeCell ref="AK91:AK93"/>
    <mergeCell ref="AS91:AS93"/>
    <mergeCell ref="AT91:AT93"/>
    <mergeCell ref="BB91:BB93"/>
    <mergeCell ref="BC91:BC93"/>
    <mergeCell ref="J91:J93"/>
    <mergeCell ref="K91:K93"/>
    <mergeCell ref="R91:R93"/>
    <mergeCell ref="S91:S93"/>
    <mergeCell ref="AA91:AA93"/>
    <mergeCell ref="AB91:AB93"/>
    <mergeCell ref="AJ98:AJ101"/>
    <mergeCell ref="AK98:AK101"/>
    <mergeCell ref="AS98:AS101"/>
    <mergeCell ref="AT98:AT101"/>
    <mergeCell ref="BB98:BB101"/>
    <mergeCell ref="BC98:BC101"/>
    <mergeCell ref="J98:J101"/>
    <mergeCell ref="K98:K101"/>
    <mergeCell ref="R98:R101"/>
    <mergeCell ref="S98:S101"/>
    <mergeCell ref="AA98:AA101"/>
    <mergeCell ref="AB98:AB101"/>
    <mergeCell ref="BK94:BS94"/>
    <mergeCell ref="BK95:BS95"/>
    <mergeCell ref="BK96:BS96"/>
    <mergeCell ref="BK97:BS97"/>
    <mergeCell ref="D98:D101"/>
    <mergeCell ref="E98:E101"/>
    <mergeCell ref="F98:F101"/>
    <mergeCell ref="G98:G101"/>
    <mergeCell ref="H98:H101"/>
    <mergeCell ref="I98:I101"/>
    <mergeCell ref="AJ94:AJ97"/>
    <mergeCell ref="AK94:AK97"/>
    <mergeCell ref="AS94:AS97"/>
    <mergeCell ref="AT94:AT97"/>
    <mergeCell ref="BB94:BB97"/>
    <mergeCell ref="BC94:BC97"/>
    <mergeCell ref="J94:J97"/>
    <mergeCell ref="K94:K97"/>
    <mergeCell ref="R94:R97"/>
    <mergeCell ref="S94:S97"/>
    <mergeCell ref="AA94:AA97"/>
    <mergeCell ref="AB94:AB97"/>
    <mergeCell ref="BK98:BS98"/>
    <mergeCell ref="BK99:BS99"/>
    <mergeCell ref="BK100:BS100"/>
    <mergeCell ref="BK101:BS101"/>
    <mergeCell ref="D94:D97"/>
    <mergeCell ref="E94:E97"/>
    <mergeCell ref="F94:F97"/>
    <mergeCell ref="G94:G97"/>
    <mergeCell ref="H94:H97"/>
    <mergeCell ref="I94:I97"/>
    <mergeCell ref="BK102:BS102"/>
    <mergeCell ref="BK103:BS103"/>
    <mergeCell ref="D104:D107"/>
    <mergeCell ref="E104:E107"/>
    <mergeCell ref="F104:F107"/>
    <mergeCell ref="G104:G107"/>
    <mergeCell ref="H104:H107"/>
    <mergeCell ref="I104:I107"/>
    <mergeCell ref="AJ102:AJ103"/>
    <mergeCell ref="AK102:AK103"/>
    <mergeCell ref="AS102:AS103"/>
    <mergeCell ref="AT102:AT103"/>
    <mergeCell ref="BB102:BB103"/>
    <mergeCell ref="BC102:BC103"/>
    <mergeCell ref="J102:J103"/>
    <mergeCell ref="K102:K103"/>
    <mergeCell ref="R102:R103"/>
    <mergeCell ref="S102:S103"/>
    <mergeCell ref="AA102:AA103"/>
    <mergeCell ref="AB102:AB103"/>
    <mergeCell ref="BK104:BS104"/>
    <mergeCell ref="BK105:BS105"/>
    <mergeCell ref="BK106:BS106"/>
    <mergeCell ref="BK107:BS107"/>
    <mergeCell ref="D102:D103"/>
    <mergeCell ref="E102:E103"/>
    <mergeCell ref="F102:F103"/>
    <mergeCell ref="G102:G103"/>
    <mergeCell ref="H102:H103"/>
    <mergeCell ref="I102:I103"/>
    <mergeCell ref="BK112:BS112"/>
    <mergeCell ref="BK113:BS113"/>
    <mergeCell ref="BK114:BS114"/>
    <mergeCell ref="BK115:BS115"/>
    <mergeCell ref="D108:D111"/>
    <mergeCell ref="E108:E111"/>
    <mergeCell ref="F108:F111"/>
    <mergeCell ref="G108:G111"/>
    <mergeCell ref="H108:H111"/>
    <mergeCell ref="I108:I111"/>
    <mergeCell ref="AJ104:AJ107"/>
    <mergeCell ref="AK104:AK107"/>
    <mergeCell ref="AS104:AS107"/>
    <mergeCell ref="AT104:AT107"/>
    <mergeCell ref="BB104:BB107"/>
    <mergeCell ref="BC104:BC107"/>
    <mergeCell ref="J104:J107"/>
    <mergeCell ref="K104:K107"/>
    <mergeCell ref="R104:R107"/>
    <mergeCell ref="S104:S107"/>
    <mergeCell ref="AA104:AA107"/>
    <mergeCell ref="AB104:AB107"/>
    <mergeCell ref="AJ112:AJ115"/>
    <mergeCell ref="AK112:AK115"/>
    <mergeCell ref="AS112:AS115"/>
    <mergeCell ref="AT112:AT115"/>
    <mergeCell ref="BB112:BB115"/>
    <mergeCell ref="BC112:BC115"/>
    <mergeCell ref="J112:J115"/>
    <mergeCell ref="K112:K115"/>
    <mergeCell ref="D116:D119"/>
    <mergeCell ref="E116:E119"/>
    <mergeCell ref="F116:F119"/>
    <mergeCell ref="G116:G119"/>
    <mergeCell ref="H116:H119"/>
    <mergeCell ref="I116:I119"/>
    <mergeCell ref="R112:R115"/>
    <mergeCell ref="S112:S115"/>
    <mergeCell ref="AA112:AA115"/>
    <mergeCell ref="AB112:AB115"/>
    <mergeCell ref="BK108:BS108"/>
    <mergeCell ref="BK109:BS109"/>
    <mergeCell ref="BK110:BS110"/>
    <mergeCell ref="BK111:BS111"/>
    <mergeCell ref="D112:D115"/>
    <mergeCell ref="E112:E115"/>
    <mergeCell ref="F112:F115"/>
    <mergeCell ref="G112:G115"/>
    <mergeCell ref="H112:H115"/>
    <mergeCell ref="I112:I115"/>
    <mergeCell ref="AJ108:AJ111"/>
    <mergeCell ref="AK108:AK111"/>
    <mergeCell ref="AS108:AS111"/>
    <mergeCell ref="AT108:AT111"/>
    <mergeCell ref="BB108:BB111"/>
    <mergeCell ref="BC108:BC111"/>
    <mergeCell ref="J108:J111"/>
    <mergeCell ref="K108:K111"/>
    <mergeCell ref="R108:R111"/>
    <mergeCell ref="S108:S111"/>
    <mergeCell ref="AA108:AA111"/>
    <mergeCell ref="AB108:AB111"/>
    <mergeCell ref="AJ126:AJ129"/>
    <mergeCell ref="AK126:AK129"/>
    <mergeCell ref="AS126:AS129"/>
    <mergeCell ref="AT126:AT129"/>
    <mergeCell ref="BB126:BB129"/>
    <mergeCell ref="BC126:BC129"/>
    <mergeCell ref="J126:J129"/>
    <mergeCell ref="K126:K129"/>
    <mergeCell ref="BK116:BS116"/>
    <mergeCell ref="BK117:BS117"/>
    <mergeCell ref="BK118:BS118"/>
    <mergeCell ref="BK119:BS119"/>
    <mergeCell ref="D120:D121"/>
    <mergeCell ref="E120:E121"/>
    <mergeCell ref="F120:F121"/>
    <mergeCell ref="G120:G121"/>
    <mergeCell ref="H120:H121"/>
    <mergeCell ref="I120:I121"/>
    <mergeCell ref="AJ116:AJ119"/>
    <mergeCell ref="AK116:AK119"/>
    <mergeCell ref="AS116:AS119"/>
    <mergeCell ref="AT116:AT119"/>
    <mergeCell ref="BB116:BB119"/>
    <mergeCell ref="BC116:BC119"/>
    <mergeCell ref="J116:J119"/>
    <mergeCell ref="K116:K119"/>
    <mergeCell ref="R116:R119"/>
    <mergeCell ref="S116:S119"/>
    <mergeCell ref="AA116:AA119"/>
    <mergeCell ref="AB116:AB119"/>
    <mergeCell ref="BK120:BS120"/>
    <mergeCell ref="BK121:BS121"/>
    <mergeCell ref="D122:D125"/>
    <mergeCell ref="E122:E125"/>
    <mergeCell ref="F122:F125"/>
    <mergeCell ref="G122:G125"/>
    <mergeCell ref="H122:H125"/>
    <mergeCell ref="I122:I125"/>
    <mergeCell ref="AJ120:AJ121"/>
    <mergeCell ref="AK120:AK121"/>
    <mergeCell ref="AS120:AS121"/>
    <mergeCell ref="AT120:AT121"/>
    <mergeCell ref="BB120:BB121"/>
    <mergeCell ref="BC120:BC121"/>
    <mergeCell ref="J120:J121"/>
    <mergeCell ref="K120:K121"/>
    <mergeCell ref="R120:R121"/>
    <mergeCell ref="S120:S121"/>
    <mergeCell ref="AA120:AA121"/>
    <mergeCell ref="AB120:AB121"/>
    <mergeCell ref="H130:H133"/>
    <mergeCell ref="I130:I133"/>
    <mergeCell ref="R126:R129"/>
    <mergeCell ref="S126:S129"/>
    <mergeCell ref="AA126:AA129"/>
    <mergeCell ref="AB126:AB129"/>
    <mergeCell ref="BK122:BS122"/>
    <mergeCell ref="BK123:BS123"/>
    <mergeCell ref="BK124:BS124"/>
    <mergeCell ref="BK125:BS125"/>
    <mergeCell ref="D126:D129"/>
    <mergeCell ref="E126:E129"/>
    <mergeCell ref="F126:F129"/>
    <mergeCell ref="G126:G129"/>
    <mergeCell ref="H126:H129"/>
    <mergeCell ref="I126:I129"/>
    <mergeCell ref="AJ122:AJ125"/>
    <mergeCell ref="AK122:AK125"/>
    <mergeCell ref="AS122:AS125"/>
    <mergeCell ref="AT122:AT125"/>
    <mergeCell ref="BB122:BB125"/>
    <mergeCell ref="BC122:BC125"/>
    <mergeCell ref="J122:J125"/>
    <mergeCell ref="K122:K125"/>
    <mergeCell ref="R122:R125"/>
    <mergeCell ref="S122:S125"/>
    <mergeCell ref="AA122:AA125"/>
    <mergeCell ref="AB122:AB125"/>
    <mergeCell ref="BK126:BS126"/>
    <mergeCell ref="BK127:BS127"/>
    <mergeCell ref="BK128:BS128"/>
    <mergeCell ref="BK129:BS129"/>
    <mergeCell ref="J141:J143"/>
    <mergeCell ref="K141:K143"/>
    <mergeCell ref="BK130:BS130"/>
    <mergeCell ref="BK131:BS131"/>
    <mergeCell ref="BK132:BS132"/>
    <mergeCell ref="BK133:BS133"/>
    <mergeCell ref="D134:D137"/>
    <mergeCell ref="E134:E137"/>
    <mergeCell ref="F134:F137"/>
    <mergeCell ref="G134:G137"/>
    <mergeCell ref="H134:H137"/>
    <mergeCell ref="I134:I137"/>
    <mergeCell ref="AJ130:AJ133"/>
    <mergeCell ref="AK130:AK133"/>
    <mergeCell ref="AS130:AS133"/>
    <mergeCell ref="AT130:AT133"/>
    <mergeCell ref="BB130:BB133"/>
    <mergeCell ref="BC130:BC133"/>
    <mergeCell ref="J130:J133"/>
    <mergeCell ref="K130:K133"/>
    <mergeCell ref="R130:R133"/>
    <mergeCell ref="S130:S133"/>
    <mergeCell ref="AA130:AA133"/>
    <mergeCell ref="AB130:AB133"/>
    <mergeCell ref="BK134:BS134"/>
    <mergeCell ref="BK135:BS135"/>
    <mergeCell ref="BK136:BS136"/>
    <mergeCell ref="BK137:BS137"/>
    <mergeCell ref="D130:D133"/>
    <mergeCell ref="E130:E133"/>
    <mergeCell ref="F130:F133"/>
    <mergeCell ref="G130:G133"/>
    <mergeCell ref="K138:K140"/>
    <mergeCell ref="R138:R140"/>
    <mergeCell ref="S138:S140"/>
    <mergeCell ref="AA138:AA140"/>
    <mergeCell ref="AB138:AB140"/>
    <mergeCell ref="BK141:BS141"/>
    <mergeCell ref="BK142:BS142"/>
    <mergeCell ref="BK143:BS143"/>
    <mergeCell ref="D138:D140"/>
    <mergeCell ref="E138:E140"/>
    <mergeCell ref="F138:F140"/>
    <mergeCell ref="G138:G140"/>
    <mergeCell ref="H138:H140"/>
    <mergeCell ref="I138:I140"/>
    <mergeCell ref="AJ134:AJ137"/>
    <mergeCell ref="AK134:AK137"/>
    <mergeCell ref="AS134:AS137"/>
    <mergeCell ref="AT134:AT137"/>
    <mergeCell ref="BB134:BB137"/>
    <mergeCell ref="BC134:BC137"/>
    <mergeCell ref="J134:J137"/>
    <mergeCell ref="K134:K137"/>
    <mergeCell ref="R134:R137"/>
    <mergeCell ref="S134:S137"/>
    <mergeCell ref="AA134:AA137"/>
    <mergeCell ref="AB134:AB137"/>
    <mergeCell ref="AJ141:AJ143"/>
    <mergeCell ref="AK141:AK143"/>
    <mergeCell ref="AS141:AS143"/>
    <mergeCell ref="AT141:AT143"/>
    <mergeCell ref="BB141:BB143"/>
    <mergeCell ref="BC141:BC143"/>
    <mergeCell ref="AA144:AA147"/>
    <mergeCell ref="AB144:AB147"/>
    <mergeCell ref="BK148:BS148"/>
    <mergeCell ref="BK149:BS149"/>
    <mergeCell ref="BK150:BS150"/>
    <mergeCell ref="BK151:BS151"/>
    <mergeCell ref="D144:D147"/>
    <mergeCell ref="E144:E147"/>
    <mergeCell ref="F144:F147"/>
    <mergeCell ref="G144:G147"/>
    <mergeCell ref="H144:H147"/>
    <mergeCell ref="I144:I147"/>
    <mergeCell ref="R141:R143"/>
    <mergeCell ref="S141:S143"/>
    <mergeCell ref="AA141:AA143"/>
    <mergeCell ref="AB141:AB143"/>
    <mergeCell ref="BK138:BS138"/>
    <mergeCell ref="BK139:BS139"/>
    <mergeCell ref="BK140:BS140"/>
    <mergeCell ref="D141:D143"/>
    <mergeCell ref="E141:E143"/>
    <mergeCell ref="F141:F143"/>
    <mergeCell ref="G141:G143"/>
    <mergeCell ref="H141:H143"/>
    <mergeCell ref="I141:I143"/>
    <mergeCell ref="AJ138:AJ140"/>
    <mergeCell ref="AK138:AK140"/>
    <mergeCell ref="AS138:AS140"/>
    <mergeCell ref="AT138:AT140"/>
    <mergeCell ref="BB138:BB140"/>
    <mergeCell ref="BC138:BC140"/>
    <mergeCell ref="J138:J140"/>
    <mergeCell ref="AJ148:AJ151"/>
    <mergeCell ref="AK148:AK151"/>
    <mergeCell ref="AS148:AS151"/>
    <mergeCell ref="AT148:AT151"/>
    <mergeCell ref="BB148:BB151"/>
    <mergeCell ref="BC148:BC151"/>
    <mergeCell ref="J148:J151"/>
    <mergeCell ref="K148:K151"/>
    <mergeCell ref="R148:R151"/>
    <mergeCell ref="S148:S151"/>
    <mergeCell ref="AA148:AA151"/>
    <mergeCell ref="AB148:AB151"/>
    <mergeCell ref="BK144:BS144"/>
    <mergeCell ref="BK145:BS145"/>
    <mergeCell ref="BK146:BS146"/>
    <mergeCell ref="BK147:BS147"/>
    <mergeCell ref="D148:D151"/>
    <mergeCell ref="E148:E151"/>
    <mergeCell ref="F148:F151"/>
    <mergeCell ref="G148:G151"/>
    <mergeCell ref="H148:H151"/>
    <mergeCell ref="I148:I151"/>
    <mergeCell ref="AJ144:AJ147"/>
    <mergeCell ref="AK144:AK147"/>
    <mergeCell ref="AS144:AS147"/>
    <mergeCell ref="AT144:AT147"/>
    <mergeCell ref="BB144:BB147"/>
    <mergeCell ref="BC144:BC147"/>
    <mergeCell ref="J144:J147"/>
    <mergeCell ref="K144:K147"/>
    <mergeCell ref="R144:R147"/>
    <mergeCell ref="S144:S147"/>
    <mergeCell ref="D157:D158"/>
    <mergeCell ref="E157:E158"/>
    <mergeCell ref="F157:F158"/>
    <mergeCell ref="G157:G158"/>
    <mergeCell ref="H157:H158"/>
    <mergeCell ref="I157:I158"/>
    <mergeCell ref="BK152:BS152"/>
    <mergeCell ref="BK153:BS153"/>
    <mergeCell ref="BK154:BS154"/>
    <mergeCell ref="BK155:BS155"/>
    <mergeCell ref="AJ152:AJ155"/>
    <mergeCell ref="AK152:AK155"/>
    <mergeCell ref="AS152:AS155"/>
    <mergeCell ref="AT152:AT155"/>
    <mergeCell ref="BB152:BB155"/>
    <mergeCell ref="BC152:BC155"/>
    <mergeCell ref="J152:J155"/>
    <mergeCell ref="K152:K155"/>
    <mergeCell ref="R152:R155"/>
    <mergeCell ref="S152:S155"/>
    <mergeCell ref="AA152:AA155"/>
    <mergeCell ref="AB152:AB155"/>
    <mergeCell ref="BK156:BS156"/>
    <mergeCell ref="D152:D155"/>
    <mergeCell ref="E152:E155"/>
    <mergeCell ref="F152:F155"/>
    <mergeCell ref="G152:G155"/>
    <mergeCell ref="H152:H155"/>
    <mergeCell ref="I152:I155"/>
    <mergeCell ref="BK157:BS157"/>
    <mergeCell ref="BK158:BS158"/>
    <mergeCell ref="AJ157:AJ158"/>
    <mergeCell ref="AK157:AK158"/>
    <mergeCell ref="AS157:AS158"/>
    <mergeCell ref="AT157:AT158"/>
    <mergeCell ref="BB157:BB158"/>
    <mergeCell ref="BC157:BC158"/>
    <mergeCell ref="J157:J158"/>
    <mergeCell ref="K157:K158"/>
    <mergeCell ref="R157:R158"/>
    <mergeCell ref="S157:S158"/>
    <mergeCell ref="AA157:AA158"/>
    <mergeCell ref="AB157:AB158"/>
    <mergeCell ref="BK159:BS159"/>
    <mergeCell ref="R162:R164"/>
    <mergeCell ref="S162:S164"/>
    <mergeCell ref="AA162:AA164"/>
    <mergeCell ref="AB162:AB164"/>
    <mergeCell ref="BK160:BS160"/>
    <mergeCell ref="BK161:BS161"/>
    <mergeCell ref="BK162:BS162"/>
    <mergeCell ref="BK163:BS163"/>
    <mergeCell ref="BK164:BS164"/>
    <mergeCell ref="D162:D164"/>
    <mergeCell ref="E162:E164"/>
    <mergeCell ref="F162:F164"/>
    <mergeCell ref="G162:G164"/>
    <mergeCell ref="H162:H164"/>
    <mergeCell ref="I162:I164"/>
    <mergeCell ref="AJ160:AJ161"/>
    <mergeCell ref="AK160:AK161"/>
    <mergeCell ref="AS160:AS161"/>
    <mergeCell ref="AT160:AT161"/>
    <mergeCell ref="BB160:BB161"/>
    <mergeCell ref="BC160:BC161"/>
    <mergeCell ref="J160:J161"/>
    <mergeCell ref="K160:K161"/>
    <mergeCell ref="R160:R161"/>
    <mergeCell ref="S160:S161"/>
    <mergeCell ref="AA160:AA161"/>
    <mergeCell ref="AB160:AB161"/>
    <mergeCell ref="I160:I161"/>
    <mergeCell ref="AJ162:AJ164"/>
    <mergeCell ref="AK162:AK164"/>
    <mergeCell ref="AS162:AS164"/>
    <mergeCell ref="AT162:AT164"/>
    <mergeCell ref="BB162:BB164"/>
    <mergeCell ref="BC162:BC164"/>
    <mergeCell ref="J162:J164"/>
    <mergeCell ref="K162:K164"/>
    <mergeCell ref="D160:D161"/>
    <mergeCell ref="E160:E161"/>
    <mergeCell ref="F160:F161"/>
    <mergeCell ref="G160:G161"/>
    <mergeCell ref="H160:H161"/>
    <mergeCell ref="BK165:BS165"/>
    <mergeCell ref="BK166:BS166"/>
    <mergeCell ref="BK167:BS167"/>
    <mergeCell ref="D168:D171"/>
    <mergeCell ref="E168:E171"/>
    <mergeCell ref="F168:F171"/>
    <mergeCell ref="G168:G171"/>
    <mergeCell ref="H168:H171"/>
    <mergeCell ref="I168:I171"/>
    <mergeCell ref="AJ165:AJ167"/>
    <mergeCell ref="AK165:AK167"/>
    <mergeCell ref="AS165:AS167"/>
    <mergeCell ref="AT165:AT167"/>
    <mergeCell ref="BB165:BB167"/>
    <mergeCell ref="BC165:BC167"/>
    <mergeCell ref="J165:J167"/>
    <mergeCell ref="K165:K167"/>
    <mergeCell ref="R165:R167"/>
    <mergeCell ref="S165:S167"/>
    <mergeCell ref="AA165:AA167"/>
    <mergeCell ref="AB165:AB167"/>
    <mergeCell ref="BK168:BS168"/>
    <mergeCell ref="BK169:BS169"/>
    <mergeCell ref="BK170:BS170"/>
    <mergeCell ref="BK171:BS171"/>
    <mergeCell ref="D165:D167"/>
    <mergeCell ref="E165:E167"/>
    <mergeCell ref="F165:F167"/>
    <mergeCell ref="G165:G167"/>
    <mergeCell ref="H165:H167"/>
    <mergeCell ref="I165:I167"/>
    <mergeCell ref="AJ168:AJ171"/>
    <mergeCell ref="AK168:AK171"/>
    <mergeCell ref="AS168:AS171"/>
    <mergeCell ref="AT168:AT171"/>
    <mergeCell ref="BB168:BB171"/>
    <mergeCell ref="BC168:BC171"/>
    <mergeCell ref="J168:J171"/>
    <mergeCell ref="K168:K171"/>
    <mergeCell ref="R168:R171"/>
    <mergeCell ref="S168:S171"/>
    <mergeCell ref="AA168:AA171"/>
    <mergeCell ref="AB168:AB171"/>
    <mergeCell ref="AA172:AA175"/>
    <mergeCell ref="AB172:AB175"/>
    <mergeCell ref="AJ176:AJ177"/>
    <mergeCell ref="AK176:AK177"/>
    <mergeCell ref="AS176:AS177"/>
    <mergeCell ref="AT176:AT177"/>
    <mergeCell ref="BB176:BB177"/>
    <mergeCell ref="BC176:BC177"/>
    <mergeCell ref="J176:J177"/>
    <mergeCell ref="K176:K177"/>
    <mergeCell ref="R176:R177"/>
    <mergeCell ref="S176:S177"/>
    <mergeCell ref="AA176:AA177"/>
    <mergeCell ref="AB176:AB177"/>
    <mergeCell ref="AA183:AA184"/>
    <mergeCell ref="BK172:BS172"/>
    <mergeCell ref="BK173:BS173"/>
    <mergeCell ref="BK174:BS174"/>
    <mergeCell ref="BK175:BS175"/>
    <mergeCell ref="D176:D177"/>
    <mergeCell ref="E176:E177"/>
    <mergeCell ref="F176:F177"/>
    <mergeCell ref="G176:G177"/>
    <mergeCell ref="H176:H177"/>
    <mergeCell ref="I176:I177"/>
    <mergeCell ref="AJ172:AJ175"/>
    <mergeCell ref="AK172:AK175"/>
    <mergeCell ref="AS172:AS175"/>
    <mergeCell ref="AT172:AT175"/>
    <mergeCell ref="BB172:BB175"/>
    <mergeCell ref="BC172:BC175"/>
    <mergeCell ref="J172:J175"/>
    <mergeCell ref="K172:K175"/>
    <mergeCell ref="R172:R175"/>
    <mergeCell ref="S172:S175"/>
    <mergeCell ref="BK176:BS176"/>
    <mergeCell ref="BK177:BS177"/>
    <mergeCell ref="D172:D175"/>
    <mergeCell ref="E172:E175"/>
    <mergeCell ref="F172:F175"/>
    <mergeCell ref="G172:G175"/>
    <mergeCell ref="H172:H175"/>
    <mergeCell ref="I172:I175"/>
    <mergeCell ref="BK178:BS178"/>
    <mergeCell ref="BK179:BS179"/>
    <mergeCell ref="D180:D181"/>
    <mergeCell ref="E180:E181"/>
    <mergeCell ref="F180:F181"/>
    <mergeCell ref="G180:G181"/>
    <mergeCell ref="H180:H181"/>
    <mergeCell ref="I180:I181"/>
    <mergeCell ref="AJ178:AJ179"/>
    <mergeCell ref="AK178:AK179"/>
    <mergeCell ref="AS178:AS179"/>
    <mergeCell ref="AT178:AT179"/>
    <mergeCell ref="BB178:BB179"/>
    <mergeCell ref="BC178:BC179"/>
    <mergeCell ref="J178:J179"/>
    <mergeCell ref="K178:K179"/>
    <mergeCell ref="R178:R179"/>
    <mergeCell ref="S178:S179"/>
    <mergeCell ref="AA178:AA179"/>
    <mergeCell ref="AB178:AB179"/>
    <mergeCell ref="BK180:BS180"/>
    <mergeCell ref="BK181:BS181"/>
    <mergeCell ref="D178:D179"/>
    <mergeCell ref="E178:E179"/>
    <mergeCell ref="F178:F179"/>
    <mergeCell ref="G178:G179"/>
    <mergeCell ref="H178:H179"/>
    <mergeCell ref="I178:I179"/>
    <mergeCell ref="AB183:AB184"/>
    <mergeCell ref="BK182:BS182"/>
    <mergeCell ref="D183:D184"/>
    <mergeCell ref="E183:E184"/>
    <mergeCell ref="F183:F184"/>
    <mergeCell ref="G183:G184"/>
    <mergeCell ref="H183:H184"/>
    <mergeCell ref="I183:I184"/>
    <mergeCell ref="BK183:BS183"/>
    <mergeCell ref="BK184:BS184"/>
    <mergeCell ref="AJ180:AJ181"/>
    <mergeCell ref="AK180:AK181"/>
    <mergeCell ref="AS180:AS181"/>
    <mergeCell ref="AT180:AT181"/>
    <mergeCell ref="BB180:BB181"/>
    <mergeCell ref="BC180:BC181"/>
    <mergeCell ref="J180:J181"/>
    <mergeCell ref="K180:K181"/>
    <mergeCell ref="R180:R181"/>
    <mergeCell ref="S180:S181"/>
    <mergeCell ref="AA180:AA181"/>
    <mergeCell ref="AB180:AB181"/>
    <mergeCell ref="AJ183:AJ184"/>
    <mergeCell ref="AK183:AK184"/>
    <mergeCell ref="AS183:AS184"/>
    <mergeCell ref="AT183:AT184"/>
    <mergeCell ref="BB183:BB184"/>
    <mergeCell ref="BC183:BC184"/>
    <mergeCell ref="J183:J184"/>
    <mergeCell ref="K183:K184"/>
    <mergeCell ref="R183:R184"/>
    <mergeCell ref="S183:S184"/>
    <mergeCell ref="BK185:BS185"/>
    <mergeCell ref="BK186:BS186"/>
    <mergeCell ref="D187:D188"/>
    <mergeCell ref="E187:E188"/>
    <mergeCell ref="F187:F188"/>
    <mergeCell ref="G187:G188"/>
    <mergeCell ref="H187:H188"/>
    <mergeCell ref="I187:I188"/>
    <mergeCell ref="AJ185:AJ186"/>
    <mergeCell ref="AK185:AK186"/>
    <mergeCell ref="AS185:AS186"/>
    <mergeCell ref="AT185:AT186"/>
    <mergeCell ref="BB185:BB186"/>
    <mergeCell ref="BC185:BC186"/>
    <mergeCell ref="J185:J186"/>
    <mergeCell ref="K185:K186"/>
    <mergeCell ref="R185:R186"/>
    <mergeCell ref="S185:S186"/>
    <mergeCell ref="AA185:AA186"/>
    <mergeCell ref="AB185:AB186"/>
    <mergeCell ref="BK187:BS187"/>
    <mergeCell ref="BK188:BS188"/>
    <mergeCell ref="D185:D186"/>
    <mergeCell ref="E185:E186"/>
    <mergeCell ref="F185:F186"/>
    <mergeCell ref="G185:G186"/>
    <mergeCell ref="H185:H186"/>
    <mergeCell ref="I185:I186"/>
    <mergeCell ref="AJ187:AJ188"/>
    <mergeCell ref="AK187:AK188"/>
    <mergeCell ref="AS187:AS188"/>
    <mergeCell ref="AT187:AT188"/>
    <mergeCell ref="BB187:BB188"/>
    <mergeCell ref="BC187:BC188"/>
    <mergeCell ref="J187:J188"/>
    <mergeCell ref="K187:K188"/>
    <mergeCell ref="R187:R188"/>
    <mergeCell ref="S187:S188"/>
    <mergeCell ref="AA187:AA188"/>
    <mergeCell ref="AB187:AB188"/>
    <mergeCell ref="AJ191:AJ194"/>
    <mergeCell ref="AK191:AK194"/>
    <mergeCell ref="AS191:AS194"/>
    <mergeCell ref="AT191:AT194"/>
    <mergeCell ref="BB191:BB194"/>
    <mergeCell ref="BC191:BC194"/>
    <mergeCell ref="J191:J194"/>
    <mergeCell ref="K191:K194"/>
    <mergeCell ref="R191:R194"/>
    <mergeCell ref="S191:S194"/>
    <mergeCell ref="AA191:AA194"/>
    <mergeCell ref="AB191:AB194"/>
    <mergeCell ref="BK189:BS189"/>
    <mergeCell ref="BK190:BS190"/>
    <mergeCell ref="D191:D194"/>
    <mergeCell ref="E191:E194"/>
    <mergeCell ref="F191:F194"/>
    <mergeCell ref="G191:G194"/>
    <mergeCell ref="H191:H194"/>
    <mergeCell ref="I191:I194"/>
    <mergeCell ref="AJ189:AJ190"/>
    <mergeCell ref="AK189:AK190"/>
    <mergeCell ref="AS189:AS190"/>
    <mergeCell ref="AT189:AT190"/>
    <mergeCell ref="BB189:BB190"/>
    <mergeCell ref="BC189:BC190"/>
    <mergeCell ref="J189:J190"/>
    <mergeCell ref="K189:K190"/>
    <mergeCell ref="R189:R190"/>
    <mergeCell ref="S189:S190"/>
    <mergeCell ref="AA189:AA190"/>
    <mergeCell ref="AB189:AB190"/>
    <mergeCell ref="BK191:BS191"/>
    <mergeCell ref="BK192:BS192"/>
    <mergeCell ref="BK193:BS193"/>
    <mergeCell ref="BK194:BS194"/>
    <mergeCell ref="D189:D190"/>
    <mergeCell ref="E189:E190"/>
    <mergeCell ref="F189:F190"/>
    <mergeCell ref="G189:G190"/>
    <mergeCell ref="H189:H190"/>
    <mergeCell ref="I189:I190"/>
    <mergeCell ref="BK195:BS195"/>
    <mergeCell ref="BK196:BS196"/>
    <mergeCell ref="D197:D198"/>
    <mergeCell ref="E197:E198"/>
    <mergeCell ref="F197:F198"/>
    <mergeCell ref="G197:G198"/>
    <mergeCell ref="H197:H198"/>
    <mergeCell ref="I197:I198"/>
    <mergeCell ref="AJ195:AJ196"/>
    <mergeCell ref="AK195:AK196"/>
    <mergeCell ref="AS195:AS196"/>
    <mergeCell ref="AT195:AT196"/>
    <mergeCell ref="BB195:BB196"/>
    <mergeCell ref="BC195:BC196"/>
    <mergeCell ref="J195:J196"/>
    <mergeCell ref="K195:K196"/>
    <mergeCell ref="R195:R196"/>
    <mergeCell ref="S195:S196"/>
    <mergeCell ref="AA195:AA196"/>
    <mergeCell ref="AB195:AB196"/>
    <mergeCell ref="BK197:BS197"/>
    <mergeCell ref="BK198:BS198"/>
    <mergeCell ref="D195:D196"/>
    <mergeCell ref="E195:E196"/>
    <mergeCell ref="F195:F196"/>
    <mergeCell ref="G195:G196"/>
    <mergeCell ref="H195:H196"/>
    <mergeCell ref="I195:I196"/>
    <mergeCell ref="AJ197:AJ198"/>
    <mergeCell ref="AK197:AK198"/>
    <mergeCell ref="AS197:AS198"/>
    <mergeCell ref="AT197:AT198"/>
    <mergeCell ref="BB197:BB198"/>
    <mergeCell ref="BC197:BC198"/>
    <mergeCell ref="J197:J198"/>
    <mergeCell ref="K197:K198"/>
    <mergeCell ref="R197:R198"/>
    <mergeCell ref="S197:S198"/>
    <mergeCell ref="AA197:AA198"/>
    <mergeCell ref="AB197:AB198"/>
    <mergeCell ref="AJ201:AJ202"/>
    <mergeCell ref="AK201:AK202"/>
    <mergeCell ref="AS201:AS202"/>
    <mergeCell ref="AT201:AT202"/>
    <mergeCell ref="BB201:BB202"/>
    <mergeCell ref="BC201:BC202"/>
    <mergeCell ref="J201:J202"/>
    <mergeCell ref="K201:K202"/>
    <mergeCell ref="R201:R202"/>
    <mergeCell ref="S201:S202"/>
    <mergeCell ref="AA201:AA202"/>
    <mergeCell ref="AB201:AB202"/>
    <mergeCell ref="BK199:BS199"/>
    <mergeCell ref="BK200:BS200"/>
    <mergeCell ref="D201:D202"/>
    <mergeCell ref="E201:E202"/>
    <mergeCell ref="F201:F202"/>
    <mergeCell ref="G201:G202"/>
    <mergeCell ref="H201:H202"/>
    <mergeCell ref="I201:I202"/>
    <mergeCell ref="AJ199:AJ200"/>
    <mergeCell ref="AK199:AK200"/>
    <mergeCell ref="AS199:AS200"/>
    <mergeCell ref="AT199:AT200"/>
    <mergeCell ref="BB199:BB200"/>
    <mergeCell ref="BC199:BC200"/>
    <mergeCell ref="J199:J200"/>
    <mergeCell ref="K199:K200"/>
    <mergeCell ref="R199:R200"/>
    <mergeCell ref="S199:S200"/>
    <mergeCell ref="AA199:AA200"/>
    <mergeCell ref="AB199:AB200"/>
    <mergeCell ref="BK201:BS201"/>
    <mergeCell ref="BK202:BS202"/>
    <mergeCell ref="D199:D200"/>
    <mergeCell ref="E199:E200"/>
    <mergeCell ref="F199:F200"/>
    <mergeCell ref="G199:G200"/>
    <mergeCell ref="H199:H200"/>
    <mergeCell ref="I199:I200"/>
    <mergeCell ref="BK203:BS203"/>
    <mergeCell ref="BK204:BS204"/>
    <mergeCell ref="D205:D206"/>
    <mergeCell ref="E205:E206"/>
    <mergeCell ref="F205:F206"/>
    <mergeCell ref="G205:G206"/>
    <mergeCell ref="H205:H206"/>
    <mergeCell ref="I205:I206"/>
    <mergeCell ref="AJ203:AJ204"/>
    <mergeCell ref="AK203:AK204"/>
    <mergeCell ref="AS203:AS204"/>
    <mergeCell ref="AT203:AT204"/>
    <mergeCell ref="BB203:BB204"/>
    <mergeCell ref="BC203:BC204"/>
    <mergeCell ref="J203:J204"/>
    <mergeCell ref="K203:K204"/>
    <mergeCell ref="R203:R204"/>
    <mergeCell ref="S203:S204"/>
    <mergeCell ref="AA203:AA204"/>
    <mergeCell ref="AB203:AB204"/>
    <mergeCell ref="BK205:BS205"/>
    <mergeCell ref="BK206:BS206"/>
    <mergeCell ref="D203:D204"/>
    <mergeCell ref="E203:E204"/>
    <mergeCell ref="F203:F204"/>
    <mergeCell ref="G203:G204"/>
    <mergeCell ref="H203:H204"/>
    <mergeCell ref="I203:I204"/>
    <mergeCell ref="AJ205:AJ206"/>
    <mergeCell ref="AK205:AK206"/>
    <mergeCell ref="AS205:AS206"/>
    <mergeCell ref="AT205:AT206"/>
    <mergeCell ref="BB205:BB206"/>
    <mergeCell ref="BC205:BC206"/>
    <mergeCell ref="J205:J206"/>
    <mergeCell ref="K205:K206"/>
    <mergeCell ref="R205:R206"/>
    <mergeCell ref="S205:S206"/>
    <mergeCell ref="AA205:AA206"/>
    <mergeCell ref="AB205:AB206"/>
    <mergeCell ref="AJ209:AJ212"/>
    <mergeCell ref="AK209:AK212"/>
    <mergeCell ref="AS209:AS212"/>
    <mergeCell ref="AT209:AT212"/>
    <mergeCell ref="BB209:BB212"/>
    <mergeCell ref="BC209:BC212"/>
    <mergeCell ref="J209:J212"/>
    <mergeCell ref="K209:K212"/>
    <mergeCell ref="R209:R212"/>
    <mergeCell ref="S209:S212"/>
    <mergeCell ref="AA209:AA212"/>
    <mergeCell ref="AB209:AB212"/>
    <mergeCell ref="BK207:BS207"/>
    <mergeCell ref="BK208:BS208"/>
    <mergeCell ref="D209:D212"/>
    <mergeCell ref="E209:E212"/>
    <mergeCell ref="F209:F212"/>
    <mergeCell ref="G209:G212"/>
    <mergeCell ref="H209:H212"/>
    <mergeCell ref="I209:I212"/>
    <mergeCell ref="AJ207:AJ208"/>
    <mergeCell ref="AK207:AK208"/>
    <mergeCell ref="AS207:AS208"/>
    <mergeCell ref="AT207:AT208"/>
    <mergeCell ref="BB207:BB208"/>
    <mergeCell ref="BC207:BC208"/>
    <mergeCell ref="J207:J208"/>
    <mergeCell ref="K207:K208"/>
    <mergeCell ref="R207:R208"/>
    <mergeCell ref="S207:S208"/>
    <mergeCell ref="AA207:AA208"/>
    <mergeCell ref="AB207:AB208"/>
    <mergeCell ref="BK209:BS209"/>
    <mergeCell ref="BK210:BS210"/>
    <mergeCell ref="BK211:BS211"/>
    <mergeCell ref="BK212:BS212"/>
    <mergeCell ref="D207:D208"/>
    <mergeCell ref="E207:E208"/>
    <mergeCell ref="F207:F208"/>
    <mergeCell ref="G207:G208"/>
    <mergeCell ref="H207:H208"/>
    <mergeCell ref="I207:I208"/>
    <mergeCell ref="BK213:BS213"/>
    <mergeCell ref="BK214:BS214"/>
    <mergeCell ref="BK215:BS215"/>
    <mergeCell ref="BK216:BS216"/>
    <mergeCell ref="D217:D220"/>
    <mergeCell ref="E217:E220"/>
    <mergeCell ref="F217:F220"/>
    <mergeCell ref="G217:G220"/>
    <mergeCell ref="H217:H220"/>
    <mergeCell ref="I217:I220"/>
    <mergeCell ref="AJ213:AJ216"/>
    <mergeCell ref="AK213:AK216"/>
    <mergeCell ref="AS213:AS216"/>
    <mergeCell ref="AT213:AT216"/>
    <mergeCell ref="BB213:BB216"/>
    <mergeCell ref="BC213:BC216"/>
    <mergeCell ref="J213:J216"/>
    <mergeCell ref="K213:K216"/>
    <mergeCell ref="R213:R216"/>
    <mergeCell ref="S213:S216"/>
    <mergeCell ref="AA213:AA216"/>
    <mergeCell ref="AB213:AB216"/>
    <mergeCell ref="BK217:BS217"/>
    <mergeCell ref="BK218:BS218"/>
    <mergeCell ref="BK219:BS219"/>
    <mergeCell ref="BK220:BS220"/>
    <mergeCell ref="D213:D216"/>
    <mergeCell ref="E213:E216"/>
    <mergeCell ref="F213:F216"/>
    <mergeCell ref="G213:G216"/>
    <mergeCell ref="H213:H216"/>
    <mergeCell ref="I213:I216"/>
    <mergeCell ref="AJ217:AJ220"/>
    <mergeCell ref="AK217:AK220"/>
    <mergeCell ref="AS217:AS220"/>
    <mergeCell ref="AT217:AT220"/>
    <mergeCell ref="BB217:BB220"/>
    <mergeCell ref="BC217:BC220"/>
    <mergeCell ref="J217:J220"/>
    <mergeCell ref="K217:K220"/>
    <mergeCell ref="R217:R220"/>
    <mergeCell ref="S217:S220"/>
    <mergeCell ref="AA217:AA220"/>
    <mergeCell ref="AB217:AB220"/>
    <mergeCell ref="AJ225:AJ228"/>
    <mergeCell ref="AK225:AK228"/>
    <mergeCell ref="AS225:AS228"/>
    <mergeCell ref="AT225:AT228"/>
    <mergeCell ref="BB225:BB228"/>
    <mergeCell ref="BC225:BC228"/>
    <mergeCell ref="J225:J228"/>
    <mergeCell ref="K225:K228"/>
    <mergeCell ref="R225:R228"/>
    <mergeCell ref="S225:S228"/>
    <mergeCell ref="AA225:AA228"/>
    <mergeCell ref="AB225:AB228"/>
    <mergeCell ref="BK221:BS221"/>
    <mergeCell ref="BK222:BS222"/>
    <mergeCell ref="BK223:BS223"/>
    <mergeCell ref="BK224:BS224"/>
    <mergeCell ref="D225:D228"/>
    <mergeCell ref="E225:E228"/>
    <mergeCell ref="F225:F228"/>
    <mergeCell ref="G225:G228"/>
    <mergeCell ref="H225:H228"/>
    <mergeCell ref="I225:I228"/>
    <mergeCell ref="AJ221:AJ224"/>
    <mergeCell ref="AK221:AK224"/>
    <mergeCell ref="AS221:AS224"/>
    <mergeCell ref="AT221:AT224"/>
    <mergeCell ref="BB221:BB224"/>
    <mergeCell ref="BC221:BC224"/>
    <mergeCell ref="J221:J224"/>
    <mergeCell ref="K221:K224"/>
    <mergeCell ref="R221:R224"/>
    <mergeCell ref="S221:S224"/>
    <mergeCell ref="AA221:AA224"/>
    <mergeCell ref="AB221:AB224"/>
    <mergeCell ref="BK225:BS225"/>
    <mergeCell ref="BK226:BS226"/>
    <mergeCell ref="BK227:BS227"/>
    <mergeCell ref="BK228:BS228"/>
    <mergeCell ref="D221:D224"/>
    <mergeCell ref="E221:E224"/>
    <mergeCell ref="F221:F224"/>
    <mergeCell ref="G221:G224"/>
    <mergeCell ref="H221:H224"/>
    <mergeCell ref="I221:I224"/>
    <mergeCell ref="BK229:BS229"/>
    <mergeCell ref="BK230:BS230"/>
    <mergeCell ref="BK231:BS231"/>
    <mergeCell ref="BK232:BS232"/>
    <mergeCell ref="D233:D236"/>
    <mergeCell ref="E233:E236"/>
    <mergeCell ref="F233:F236"/>
    <mergeCell ref="G233:G236"/>
    <mergeCell ref="H233:H236"/>
    <mergeCell ref="I233:I236"/>
    <mergeCell ref="AJ229:AJ232"/>
    <mergeCell ref="AK229:AK232"/>
    <mergeCell ref="AS229:AS232"/>
    <mergeCell ref="AT229:AT232"/>
    <mergeCell ref="BB229:BB232"/>
    <mergeCell ref="BC229:BC232"/>
    <mergeCell ref="J229:J232"/>
    <mergeCell ref="K229:K232"/>
    <mergeCell ref="R229:R232"/>
    <mergeCell ref="S229:S232"/>
    <mergeCell ref="AA229:AA232"/>
    <mergeCell ref="AB229:AB232"/>
    <mergeCell ref="BK233:BS233"/>
    <mergeCell ref="BK234:BS234"/>
    <mergeCell ref="BK235:BS235"/>
    <mergeCell ref="BK236:BS236"/>
    <mergeCell ref="D229:D232"/>
    <mergeCell ref="E229:E232"/>
    <mergeCell ref="F229:F232"/>
    <mergeCell ref="G229:G232"/>
    <mergeCell ref="H229:H232"/>
    <mergeCell ref="I229:I232"/>
    <mergeCell ref="AJ233:AJ236"/>
    <mergeCell ref="AK233:AK236"/>
    <mergeCell ref="AS233:AS236"/>
    <mergeCell ref="AT233:AT236"/>
    <mergeCell ref="BB233:BB236"/>
    <mergeCell ref="BC233:BC236"/>
    <mergeCell ref="J233:J236"/>
    <mergeCell ref="K233:K236"/>
    <mergeCell ref="R233:R236"/>
    <mergeCell ref="S233:S236"/>
    <mergeCell ref="AA233:AA236"/>
    <mergeCell ref="AB233:AB236"/>
    <mergeCell ref="AJ241:AJ244"/>
    <mergeCell ref="AK241:AK244"/>
    <mergeCell ref="AS241:AS244"/>
    <mergeCell ref="AT241:AT244"/>
    <mergeCell ref="BB241:BB244"/>
    <mergeCell ref="BC241:BC244"/>
    <mergeCell ref="J241:J244"/>
    <mergeCell ref="K241:K244"/>
    <mergeCell ref="R241:R244"/>
    <mergeCell ref="S241:S244"/>
    <mergeCell ref="AA241:AA244"/>
    <mergeCell ref="AB241:AB244"/>
    <mergeCell ref="BK237:BS237"/>
    <mergeCell ref="BK238:BS238"/>
    <mergeCell ref="BK239:BS239"/>
    <mergeCell ref="BK240:BS240"/>
    <mergeCell ref="D241:D244"/>
    <mergeCell ref="E241:E244"/>
    <mergeCell ref="F241:F244"/>
    <mergeCell ref="G241:G244"/>
    <mergeCell ref="H241:H244"/>
    <mergeCell ref="I241:I244"/>
    <mergeCell ref="AJ237:AJ240"/>
    <mergeCell ref="AK237:AK240"/>
    <mergeCell ref="AS237:AS240"/>
    <mergeCell ref="AT237:AT240"/>
    <mergeCell ref="BB237:BB240"/>
    <mergeCell ref="BC237:BC240"/>
    <mergeCell ref="J237:J240"/>
    <mergeCell ref="K237:K240"/>
    <mergeCell ref="R237:R240"/>
    <mergeCell ref="S237:S240"/>
    <mergeCell ref="AA237:AA240"/>
    <mergeCell ref="AB237:AB240"/>
    <mergeCell ref="BK241:BS241"/>
    <mergeCell ref="BK242:BS242"/>
    <mergeCell ref="BK243:BS243"/>
    <mergeCell ref="BK244:BS244"/>
    <mergeCell ref="D237:D240"/>
    <mergeCell ref="E237:E240"/>
    <mergeCell ref="F237:F240"/>
    <mergeCell ref="G237:G240"/>
    <mergeCell ref="H237:H240"/>
    <mergeCell ref="I237:I240"/>
    <mergeCell ref="BK245:BS245"/>
    <mergeCell ref="BK246:BS246"/>
    <mergeCell ref="BK247:BS247"/>
    <mergeCell ref="BK248:BS248"/>
    <mergeCell ref="D249:D252"/>
    <mergeCell ref="E249:E252"/>
    <mergeCell ref="F249:F252"/>
    <mergeCell ref="G249:G252"/>
    <mergeCell ref="H249:H252"/>
    <mergeCell ref="I249:I252"/>
    <mergeCell ref="AJ245:AJ248"/>
    <mergeCell ref="AK245:AK248"/>
    <mergeCell ref="AS245:AS248"/>
    <mergeCell ref="AT245:AT248"/>
    <mergeCell ref="BB245:BB248"/>
    <mergeCell ref="BC245:BC248"/>
    <mergeCell ref="J245:J248"/>
    <mergeCell ref="K245:K248"/>
    <mergeCell ref="R245:R248"/>
    <mergeCell ref="S245:S248"/>
    <mergeCell ref="AA245:AA248"/>
    <mergeCell ref="AB245:AB248"/>
    <mergeCell ref="BK249:BS249"/>
    <mergeCell ref="BK250:BS250"/>
    <mergeCell ref="BK251:BS251"/>
    <mergeCell ref="BK252:BS252"/>
    <mergeCell ref="D245:D248"/>
    <mergeCell ref="E245:E248"/>
    <mergeCell ref="F245:F248"/>
    <mergeCell ref="G245:G248"/>
    <mergeCell ref="H245:H248"/>
    <mergeCell ref="I245:I248"/>
    <mergeCell ref="AJ249:AJ252"/>
    <mergeCell ref="AK249:AK252"/>
    <mergeCell ref="AS249:AS252"/>
    <mergeCell ref="AT249:AT252"/>
    <mergeCell ref="BB249:BB252"/>
    <mergeCell ref="BC249:BC252"/>
    <mergeCell ref="J249:J252"/>
    <mergeCell ref="K249:K252"/>
    <mergeCell ref="R249:R252"/>
    <mergeCell ref="S249:S252"/>
    <mergeCell ref="AA249:AA252"/>
    <mergeCell ref="AB249:AB252"/>
    <mergeCell ref="AJ257:AJ259"/>
    <mergeCell ref="AK257:AK259"/>
    <mergeCell ref="AS257:AS259"/>
    <mergeCell ref="AT257:AT259"/>
    <mergeCell ref="BB257:BB259"/>
    <mergeCell ref="BC257:BC259"/>
    <mergeCell ref="J257:J259"/>
    <mergeCell ref="K257:K259"/>
    <mergeCell ref="R257:R259"/>
    <mergeCell ref="S257:S259"/>
    <mergeCell ref="AA257:AA259"/>
    <mergeCell ref="AB257:AB259"/>
    <mergeCell ref="BK253:BS253"/>
    <mergeCell ref="BK254:BS254"/>
    <mergeCell ref="BK255:BS255"/>
    <mergeCell ref="BK256:BS256"/>
    <mergeCell ref="D257:D259"/>
    <mergeCell ref="E257:E259"/>
    <mergeCell ref="F257:F259"/>
    <mergeCell ref="G257:G259"/>
    <mergeCell ref="H257:H259"/>
    <mergeCell ref="I257:I259"/>
    <mergeCell ref="AJ253:AJ256"/>
    <mergeCell ref="AK253:AK256"/>
    <mergeCell ref="AS253:AS256"/>
    <mergeCell ref="AT253:AT256"/>
    <mergeCell ref="BB253:BB256"/>
    <mergeCell ref="BC253:BC256"/>
    <mergeCell ref="J253:J256"/>
    <mergeCell ref="K253:K256"/>
    <mergeCell ref="R253:R256"/>
    <mergeCell ref="S253:S256"/>
    <mergeCell ref="AA253:AA256"/>
    <mergeCell ref="AB253:AB256"/>
    <mergeCell ref="BK257:BS257"/>
    <mergeCell ref="BK258:BS258"/>
    <mergeCell ref="BK259:BS259"/>
    <mergeCell ref="D253:D256"/>
    <mergeCell ref="E253:E256"/>
    <mergeCell ref="F253:F256"/>
    <mergeCell ref="G253:G256"/>
    <mergeCell ref="H253:H256"/>
    <mergeCell ref="I253:I256"/>
    <mergeCell ref="BK260:BS260"/>
    <mergeCell ref="BK261:BS261"/>
    <mergeCell ref="BK262:BS262"/>
    <mergeCell ref="D263:D266"/>
    <mergeCell ref="E263:E266"/>
    <mergeCell ref="F263:F266"/>
    <mergeCell ref="G263:G266"/>
    <mergeCell ref="H263:H266"/>
    <mergeCell ref="I263:I266"/>
    <mergeCell ref="AJ260:AJ262"/>
    <mergeCell ref="AK260:AK262"/>
    <mergeCell ref="AS260:AS262"/>
    <mergeCell ref="AT260:AT262"/>
    <mergeCell ref="BB260:BB262"/>
    <mergeCell ref="BC260:BC262"/>
    <mergeCell ref="J260:J262"/>
    <mergeCell ref="K260:K262"/>
    <mergeCell ref="R260:R262"/>
    <mergeCell ref="S260:S262"/>
    <mergeCell ref="AA260:AA262"/>
    <mergeCell ref="AB260:AB262"/>
    <mergeCell ref="BK263:BS263"/>
    <mergeCell ref="BK264:BS264"/>
    <mergeCell ref="BK265:BS265"/>
    <mergeCell ref="BK266:BS266"/>
    <mergeCell ref="D260:D262"/>
    <mergeCell ref="E260:E262"/>
    <mergeCell ref="F260:F262"/>
    <mergeCell ref="G260:G262"/>
    <mergeCell ref="H260:H262"/>
    <mergeCell ref="I260:I262"/>
    <mergeCell ref="AJ263:AJ266"/>
    <mergeCell ref="AK263:AK266"/>
    <mergeCell ref="AS263:AS266"/>
    <mergeCell ref="AT263:AT266"/>
    <mergeCell ref="BB263:BB266"/>
    <mergeCell ref="BC263:BC266"/>
    <mergeCell ref="J263:J266"/>
    <mergeCell ref="K263:K266"/>
    <mergeCell ref="R263:R266"/>
    <mergeCell ref="S263:S266"/>
    <mergeCell ref="AA263:AA266"/>
    <mergeCell ref="AB263:AB266"/>
    <mergeCell ref="AJ271:AJ274"/>
    <mergeCell ref="AK271:AK274"/>
    <mergeCell ref="AS271:AS274"/>
    <mergeCell ref="AT271:AT274"/>
    <mergeCell ref="BB271:BB274"/>
    <mergeCell ref="BC271:BC274"/>
    <mergeCell ref="J271:J274"/>
    <mergeCell ref="K271:K274"/>
    <mergeCell ref="R271:R274"/>
    <mergeCell ref="S271:S274"/>
    <mergeCell ref="AA271:AA274"/>
    <mergeCell ref="AB271:AB274"/>
    <mergeCell ref="BK267:BS267"/>
    <mergeCell ref="BK268:BS268"/>
    <mergeCell ref="BK269:BS269"/>
    <mergeCell ref="BK270:BS270"/>
    <mergeCell ref="D271:D274"/>
    <mergeCell ref="E271:E274"/>
    <mergeCell ref="F271:F274"/>
    <mergeCell ref="G271:G274"/>
    <mergeCell ref="H271:H274"/>
    <mergeCell ref="I271:I274"/>
    <mergeCell ref="AJ267:AJ270"/>
    <mergeCell ref="AK267:AK270"/>
    <mergeCell ref="AS267:AS270"/>
    <mergeCell ref="AT267:AT270"/>
    <mergeCell ref="BB267:BB270"/>
    <mergeCell ref="BC267:BC270"/>
    <mergeCell ref="J267:J270"/>
    <mergeCell ref="K267:K270"/>
    <mergeCell ref="R267:R270"/>
    <mergeCell ref="S267:S270"/>
    <mergeCell ref="AA267:AA270"/>
    <mergeCell ref="AB267:AB270"/>
    <mergeCell ref="BK271:BS271"/>
    <mergeCell ref="BK272:BS272"/>
    <mergeCell ref="BK273:BS273"/>
    <mergeCell ref="BK274:BS274"/>
    <mergeCell ref="D267:D270"/>
    <mergeCell ref="E267:E270"/>
    <mergeCell ref="F267:F270"/>
    <mergeCell ref="G267:G270"/>
    <mergeCell ref="H267:H270"/>
    <mergeCell ref="I267:I270"/>
    <mergeCell ref="D279:D282"/>
    <mergeCell ref="E279:E282"/>
    <mergeCell ref="F279:F282"/>
    <mergeCell ref="G279:G282"/>
    <mergeCell ref="H279:H282"/>
    <mergeCell ref="I279:I282"/>
    <mergeCell ref="AJ275:AJ278"/>
    <mergeCell ref="AK275:AK278"/>
    <mergeCell ref="AS275:AS278"/>
    <mergeCell ref="AT275:AT278"/>
    <mergeCell ref="BB275:BB278"/>
    <mergeCell ref="BC275:BC278"/>
    <mergeCell ref="J275:J278"/>
    <mergeCell ref="K275:K278"/>
    <mergeCell ref="R275:R278"/>
    <mergeCell ref="S275:S278"/>
    <mergeCell ref="AA275:AA278"/>
    <mergeCell ref="AB275:AB278"/>
    <mergeCell ref="D275:D278"/>
    <mergeCell ref="E275:E278"/>
    <mergeCell ref="F275:F278"/>
    <mergeCell ref="G275:G278"/>
    <mergeCell ref="H275:H278"/>
    <mergeCell ref="I275:I278"/>
    <mergeCell ref="G283:G286"/>
    <mergeCell ref="H283:H286"/>
    <mergeCell ref="I283:I286"/>
    <mergeCell ref="AJ279:AJ282"/>
    <mergeCell ref="AK279:AK282"/>
    <mergeCell ref="AS279:AS282"/>
    <mergeCell ref="AT279:AT282"/>
    <mergeCell ref="BB279:BB282"/>
    <mergeCell ref="BC279:BC282"/>
    <mergeCell ref="J279:J282"/>
    <mergeCell ref="K279:K282"/>
    <mergeCell ref="R279:R282"/>
    <mergeCell ref="S279:S282"/>
    <mergeCell ref="AA279:AA282"/>
    <mergeCell ref="AB279:AB282"/>
    <mergeCell ref="BK275:BS275"/>
    <mergeCell ref="BK276:BS276"/>
    <mergeCell ref="BK277:BS277"/>
    <mergeCell ref="BK278:BS278"/>
    <mergeCell ref="BK279:BS279"/>
    <mergeCell ref="BK280:BS280"/>
    <mergeCell ref="BK281:BS281"/>
    <mergeCell ref="BK282:BS282"/>
    <mergeCell ref="BK287:BS287"/>
    <mergeCell ref="BK288:BS288"/>
    <mergeCell ref="BK289:BS289"/>
    <mergeCell ref="BK290:BS290"/>
    <mergeCell ref="AJ287:AJ290"/>
    <mergeCell ref="AK287:AK290"/>
    <mergeCell ref="AS287:AS290"/>
    <mergeCell ref="AT287:AT290"/>
    <mergeCell ref="BB287:BB290"/>
    <mergeCell ref="BC287:BC290"/>
    <mergeCell ref="J287:J290"/>
    <mergeCell ref="K287:K290"/>
    <mergeCell ref="R287:R290"/>
    <mergeCell ref="S287:S290"/>
    <mergeCell ref="AA287:AA290"/>
    <mergeCell ref="AB287:AB290"/>
    <mergeCell ref="BK283:BS283"/>
    <mergeCell ref="BK284:BS284"/>
    <mergeCell ref="BK285:BS285"/>
    <mergeCell ref="BK286:BS286"/>
    <mergeCell ref="AJ283:AJ286"/>
    <mergeCell ref="AK283:AK286"/>
    <mergeCell ref="AS283:AS286"/>
    <mergeCell ref="AT283:AT286"/>
    <mergeCell ref="BB283:BB286"/>
    <mergeCell ref="BC283:BC286"/>
    <mergeCell ref="J283:J286"/>
    <mergeCell ref="K283:K286"/>
    <mergeCell ref="R283:R286"/>
    <mergeCell ref="S283:S286"/>
    <mergeCell ref="AA283:AA286"/>
    <mergeCell ref="AB283:AB286"/>
    <mergeCell ref="B11:B58"/>
    <mergeCell ref="C11:C26"/>
    <mergeCell ref="C27:C42"/>
    <mergeCell ref="C43:C58"/>
    <mergeCell ref="B59:B125"/>
    <mergeCell ref="D287:D290"/>
    <mergeCell ref="E287:E290"/>
    <mergeCell ref="F287:F290"/>
    <mergeCell ref="G287:G290"/>
    <mergeCell ref="H287:H290"/>
    <mergeCell ref="I287:I290"/>
    <mergeCell ref="B263:B290"/>
    <mergeCell ref="C263:C278"/>
    <mergeCell ref="C279:C290"/>
    <mergeCell ref="B168:B208"/>
    <mergeCell ref="C168:C194"/>
    <mergeCell ref="C195:C208"/>
    <mergeCell ref="B209:B262"/>
    <mergeCell ref="C209:C220"/>
    <mergeCell ref="C221:C252"/>
    <mergeCell ref="C253:C259"/>
    <mergeCell ref="C260:C262"/>
    <mergeCell ref="C59:C73"/>
    <mergeCell ref="C74:C97"/>
    <mergeCell ref="C98:C111"/>
    <mergeCell ref="C112:C125"/>
    <mergeCell ref="B126:B167"/>
    <mergeCell ref="C126:C158"/>
    <mergeCell ref="C159:C167"/>
    <mergeCell ref="D283:D286"/>
    <mergeCell ref="E283:E286"/>
    <mergeCell ref="F283:F286"/>
  </mergeCells>
  <conditionalFormatting sqref="F27">
    <cfRule type="expression" dxfId="31" priority="32">
      <formula>$F27=$G27</formula>
    </cfRule>
  </conditionalFormatting>
  <conditionalFormatting sqref="F51">
    <cfRule type="expression" dxfId="30" priority="27">
      <formula>$F51=$G51</formula>
    </cfRule>
  </conditionalFormatting>
  <conditionalFormatting sqref="F35">
    <cfRule type="expression" dxfId="29" priority="30">
      <formula>$F35=$G35</formula>
    </cfRule>
  </conditionalFormatting>
  <conditionalFormatting sqref="F23">
    <cfRule type="expression" dxfId="28" priority="33">
      <formula>$F23=$G23</formula>
    </cfRule>
  </conditionalFormatting>
  <conditionalFormatting sqref="F31">
    <cfRule type="expression" dxfId="27" priority="31">
      <formula>$F31=$G31</formula>
    </cfRule>
  </conditionalFormatting>
  <conditionalFormatting sqref="F43">
    <cfRule type="expression" dxfId="26" priority="29">
      <formula>$F43=$G43</formula>
    </cfRule>
  </conditionalFormatting>
  <conditionalFormatting sqref="F47">
    <cfRule type="expression" dxfId="25" priority="28">
      <formula>$F47=$G47</formula>
    </cfRule>
  </conditionalFormatting>
  <conditionalFormatting sqref="F59">
    <cfRule type="expression" dxfId="24" priority="25">
      <formula>$F59=$G59</formula>
    </cfRule>
  </conditionalFormatting>
  <conditionalFormatting sqref="F102 F104 F108 F112 F116 F120">
    <cfRule type="expression" dxfId="23" priority="20">
      <formula>$F102=$G102</formula>
    </cfRule>
  </conditionalFormatting>
  <conditionalFormatting sqref="F55">
    <cfRule type="expression" dxfId="22" priority="26">
      <formula>$F55=$G55</formula>
    </cfRule>
  </conditionalFormatting>
  <conditionalFormatting sqref="F65">
    <cfRule type="expression" dxfId="21" priority="24">
      <formula>$F65=$G65</formula>
    </cfRule>
  </conditionalFormatting>
  <conditionalFormatting sqref="F69 F71 F74 F78">
    <cfRule type="expression" dxfId="20" priority="23">
      <formula>$F69=$G69</formula>
    </cfRule>
  </conditionalFormatting>
  <conditionalFormatting sqref="F82 F84 F86 F88">
    <cfRule type="expression" dxfId="19" priority="22">
      <formula>$F82=$G82</formula>
    </cfRule>
  </conditionalFormatting>
  <conditionalFormatting sqref="F91 F94 F98">
    <cfRule type="expression" dxfId="18" priority="21">
      <formula>$F91=$G91</formula>
    </cfRule>
  </conditionalFormatting>
  <conditionalFormatting sqref="F122 F126 F130 F134 F138">
    <cfRule type="expression" dxfId="17" priority="19">
      <formula>$F122=$G122</formula>
    </cfRule>
  </conditionalFormatting>
  <conditionalFormatting sqref="F141 F144">
    <cfRule type="expression" dxfId="16" priority="18">
      <formula>$F141=$G141</formula>
    </cfRule>
  </conditionalFormatting>
  <conditionalFormatting sqref="F148 F152 F156:F157 F159">
    <cfRule type="expression" dxfId="15" priority="17">
      <formula>$F148=$G148</formula>
    </cfRule>
  </conditionalFormatting>
  <conditionalFormatting sqref="F160 F162 F165">
    <cfRule type="expression" dxfId="14" priority="16">
      <formula>$F160=$G160</formula>
    </cfRule>
  </conditionalFormatting>
  <conditionalFormatting sqref="F168 F172 F176 F178 F180">
    <cfRule type="expression" dxfId="13" priority="15">
      <formula>$F168=$G168</formula>
    </cfRule>
  </conditionalFormatting>
  <conditionalFormatting sqref="F182:F183 F185">
    <cfRule type="expression" dxfId="12" priority="14">
      <formula>$F182=$G182</formula>
    </cfRule>
  </conditionalFormatting>
  <conditionalFormatting sqref="F187">
    <cfRule type="expression" dxfId="11" priority="13">
      <formula>$F187=$G187</formula>
    </cfRule>
  </conditionalFormatting>
  <conditionalFormatting sqref="F189 F191">
    <cfRule type="expression" dxfId="10" priority="12">
      <formula>$F189=$G189</formula>
    </cfRule>
  </conditionalFormatting>
  <conditionalFormatting sqref="F195 F197 F199 F201">
    <cfRule type="expression" dxfId="9" priority="11">
      <formula>$F195=$G195</formula>
    </cfRule>
  </conditionalFormatting>
  <conditionalFormatting sqref="F203 F205 F207 F209 F213 F217">
    <cfRule type="expression" dxfId="8" priority="10">
      <formula>$F203=$G203</formula>
    </cfRule>
  </conditionalFormatting>
  <conditionalFormatting sqref="F221 F225">
    <cfRule type="expression" dxfId="7" priority="9">
      <formula>$F221=$G221</formula>
    </cfRule>
  </conditionalFormatting>
  <conditionalFormatting sqref="F229 F233 F237">
    <cfRule type="expression" dxfId="6" priority="8">
      <formula>$F229=$G229</formula>
    </cfRule>
  </conditionalFormatting>
  <conditionalFormatting sqref="F275 F279">
    <cfRule type="expression" dxfId="5" priority="5">
      <formula>$F275=$G275</formula>
    </cfRule>
  </conditionalFormatting>
  <conditionalFormatting sqref="F241 F245 F249 F253 F257">
    <cfRule type="expression" dxfId="4" priority="7">
      <formula>$F241=$G241</formula>
    </cfRule>
  </conditionalFormatting>
  <conditionalFormatting sqref="F260 F263 F267 F271">
    <cfRule type="expression" dxfId="3" priority="6">
      <formula>$F260=$G260</formula>
    </cfRule>
  </conditionalFormatting>
  <conditionalFormatting sqref="F11 F15 F19">
    <cfRule type="expression" dxfId="2" priority="4">
      <formula>$F11=$G11</formula>
    </cfRule>
  </conditionalFormatting>
  <conditionalFormatting sqref="F39">
    <cfRule type="expression" dxfId="1" priority="3">
      <formula>$F39=$G39</formula>
    </cfRule>
  </conditionalFormatting>
  <conditionalFormatting sqref="F283 F287">
    <cfRule type="expression" dxfId="0" priority="2">
      <formula>$F283=$G283</formula>
    </cfRule>
  </conditionalFormatting>
  <printOptions horizontalCentered="1"/>
  <pageMargins left="0.31496062992125984" right="0.31496062992125984" top="0.35433070866141736" bottom="0.35433070866141736" header="0.31496062992125984" footer="0.31496062992125984"/>
  <pageSetup scale="52" pageOrder="overThenDown" orientation="landscape" horizontalDpi="4294967293" verticalDpi="1200" r:id="rId1"/>
  <rowBreaks count="9" manualBreakCount="9">
    <brk id="49" max="70" man="1"/>
    <brk id="70" max="70" man="1"/>
    <brk id="90" max="70" man="1"/>
    <brk id="115" max="70" man="1"/>
    <brk id="143" max="70" man="1"/>
    <brk id="175" max="70" man="1"/>
    <brk id="204" max="70" man="1"/>
    <brk id="228" max="70" man="1"/>
    <brk id="248" max="70" man="1"/>
  </rowBreaks>
  <colBreaks count="3" manualBreakCount="3">
    <brk id="17" max="1048575" man="1"/>
    <brk id="35" max="1048575" man="1"/>
    <brk id="5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Metas</vt:lpstr>
      <vt:lpstr>Inversión</vt:lpstr>
      <vt:lpstr>SEC. CULTURA</vt:lpstr>
      <vt:lpstr>'SEC. CULTURA'!Área_de_impresión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2021-01-16T16:42:42Z</cp:lastPrinted>
  <dcterms:created xsi:type="dcterms:W3CDTF">2019-08-24T18:54:43Z</dcterms:created>
  <dcterms:modified xsi:type="dcterms:W3CDTF">2021-01-29T15:07:35Z</dcterms:modified>
</cp:coreProperties>
</file>